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Rectificare buget piata\"/>
    </mc:Choice>
  </mc:AlternateContent>
  <xr:revisionPtr revIDLastSave="0" documentId="13_ncr:1_{CC82488C-8D4B-4E1F-8E03-DC51C262D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 RECTIFICATI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1" l="1"/>
  <c r="H61" i="1"/>
  <c r="J7" i="1"/>
  <c r="K7" i="1"/>
  <c r="H7" i="1"/>
  <c r="K61" i="1"/>
  <c r="J61" i="1"/>
  <c r="K17" i="1"/>
  <c r="K16" i="1" s="1"/>
  <c r="J17" i="1"/>
  <c r="J16" i="1" s="1"/>
  <c r="H17" i="1"/>
  <c r="M55" i="1"/>
  <c r="M66" i="1" l="1"/>
  <c r="M8" i="1"/>
  <c r="M14" i="1"/>
  <c r="M15" i="1"/>
  <c r="M17" i="1"/>
  <c r="M18" i="1"/>
  <c r="M19" i="1"/>
  <c r="M22" i="1"/>
  <c r="M23" i="1"/>
  <c r="M24" i="1"/>
  <c r="M25" i="1"/>
  <c r="M27" i="1"/>
  <c r="M52" i="1"/>
  <c r="M57" i="1"/>
  <c r="M58" i="1"/>
  <c r="M59" i="1"/>
  <c r="M60" i="1"/>
  <c r="L27" i="1"/>
  <c r="L66" i="1"/>
  <c r="L55" i="1"/>
  <c r="L57" i="1"/>
  <c r="L58" i="1"/>
  <c r="L59" i="1"/>
  <c r="L60" i="1"/>
  <c r="L25" i="1"/>
  <c r="L52" i="1"/>
  <c r="L8" i="1"/>
  <c r="L11" i="1"/>
  <c r="L14" i="1"/>
  <c r="L15" i="1"/>
  <c r="L17" i="1"/>
  <c r="L18" i="1"/>
  <c r="L22" i="1"/>
  <c r="L23" i="1"/>
  <c r="L24" i="1"/>
  <c r="M16" i="1"/>
  <c r="I66" i="1"/>
  <c r="I8" i="1"/>
  <c r="I11" i="1"/>
  <c r="I14" i="1"/>
  <c r="I15" i="1"/>
  <c r="I17" i="1"/>
  <c r="I18" i="1"/>
  <c r="I19" i="1"/>
  <c r="I22" i="1"/>
  <c r="I23" i="1"/>
  <c r="I24" i="1"/>
  <c r="I27" i="1"/>
  <c r="I52" i="1"/>
  <c r="I55" i="1"/>
  <c r="I57" i="1"/>
  <c r="I58" i="1"/>
  <c r="I59" i="1"/>
  <c r="I60" i="1"/>
  <c r="H13" i="1" l="1"/>
  <c r="I62" i="1"/>
  <c r="I61" i="1"/>
  <c r="H12" i="1" l="1"/>
  <c r="H26" i="1" s="1"/>
  <c r="L16" i="1"/>
  <c r="H32" i="1" l="1"/>
  <c r="H38" i="1" l="1"/>
  <c r="H40" i="1"/>
  <c r="H42" i="1" s="1"/>
  <c r="H44" i="1" l="1"/>
  <c r="G7" i="1" l="1"/>
  <c r="I7" i="1" l="1"/>
  <c r="L61" i="1" l="1"/>
  <c r="I16" i="1"/>
  <c r="K13" i="1"/>
  <c r="J13" i="1"/>
  <c r="J12" i="1" l="1"/>
  <c r="L12" i="1" s="1"/>
  <c r="L13" i="1"/>
  <c r="K12" i="1"/>
  <c r="M13" i="1"/>
  <c r="M61" i="1"/>
  <c r="M62" i="1"/>
  <c r="M7" i="1"/>
  <c r="L7" i="1"/>
  <c r="G13" i="1"/>
  <c r="I13" i="1" s="1"/>
  <c r="K64" i="1"/>
  <c r="K26" i="1"/>
  <c r="K32" i="1" s="1"/>
  <c r="J26" i="1" l="1"/>
  <c r="J32" i="1" s="1"/>
  <c r="M12" i="1"/>
  <c r="K38" i="1"/>
  <c r="K40" i="1"/>
  <c r="G12" i="1"/>
  <c r="I64" i="1" s="1"/>
  <c r="J64" i="1"/>
  <c r="J38" i="1" l="1"/>
  <c r="L38" i="1" s="1"/>
  <c r="J40" i="1"/>
  <c r="M40" i="1" s="1"/>
  <c r="M26" i="1"/>
  <c r="L26" i="1"/>
  <c r="G26" i="1"/>
  <c r="I12" i="1"/>
  <c r="M64" i="1"/>
  <c r="L64" i="1"/>
  <c r="L32" i="1"/>
  <c r="M32" i="1"/>
  <c r="K42" i="1"/>
  <c r="J42" i="1"/>
  <c r="L42" i="1" s="1"/>
  <c r="M38" i="1" l="1"/>
  <c r="G32" i="1"/>
  <c r="I26" i="1"/>
  <c r="J44" i="1"/>
  <c r="K44" i="1"/>
  <c r="M44" i="1" l="1"/>
  <c r="I32" i="1"/>
  <c r="G38" i="1"/>
  <c r="G40" i="1"/>
  <c r="G42" i="1" l="1"/>
  <c r="I42" i="1" s="1"/>
  <c r="I40" i="1"/>
  <c r="I38" i="1"/>
  <c r="G44" i="1"/>
  <c r="I44" i="1" s="1"/>
</calcChain>
</file>

<file path=xl/sharedStrings.xml><?xml version="1.0" encoding="utf-8"?>
<sst xmlns="http://schemas.openxmlformats.org/spreadsheetml/2006/main" count="101" uniqueCount="98">
  <si>
    <t>- mii lei -</t>
  </si>
  <si>
    <t>INDICATORI</t>
  </si>
  <si>
    <t>%</t>
  </si>
  <si>
    <t>Estimări an N + 1</t>
  </si>
  <si>
    <t>Estimări an N + 2</t>
  </si>
  <si>
    <t>6 = 5/4</t>
  </si>
  <si>
    <t>I.</t>
  </si>
  <si>
    <t>Venituri totale din exploatare, din care:</t>
  </si>
  <si>
    <t>a)</t>
  </si>
  <si>
    <t>b)</t>
  </si>
  <si>
    <t>Venituri financiare</t>
  </si>
  <si>
    <t>II</t>
  </si>
  <si>
    <t>A.</t>
  </si>
  <si>
    <t>cheltuieli cu bunuri şi servicii</t>
  </si>
  <si>
    <t>B.</t>
  </si>
  <si>
    <t>cheltuieli cu impozite, taxe şi vărsăminte asimilate</t>
  </si>
  <si>
    <t>C.</t>
  </si>
  <si>
    <t>cheltuieli cu plăţi compensatorii aferente disponibilizărilor de personal</t>
  </si>
  <si>
    <t>D.</t>
  </si>
  <si>
    <t>alte cheltuieli de exploatare</t>
  </si>
  <si>
    <t>Cheltuieli financiare</t>
  </si>
  <si>
    <t>III</t>
  </si>
  <si>
    <t>IV</t>
  </si>
  <si>
    <t>V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</si>
  <si>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</si>
  <si>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</si>
  <si>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</si>
  <si>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</si>
  <si>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</si>
  <si>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Participarea salariaţilor la profit în limita a 10% din profitul net, dar nu mai mult de nivelul unui salariu de bază mediu lunar realizat la nivelul operatorului economic în exerciţiul financiar de referinţă</t>
  </si>
  <si>
    <t>Minimum 50% vărsăminte la bugetul de stat sau local în cazul regiilor autonome, ori dividende cuvenite acţionarilor, în cazul societăţilor/ companiilor naţionale şi societăţilor cu capital integral sau majoritar de stat, din care:</t>
  </si>
  <si>
    <t>- dividende cuvenite bugetului de stat</t>
  </si>
  <si>
    <t>- dividende cuvenite bugetului local</t>
  </si>
  <si>
    <t>c)</t>
  </si>
  <si>
    <t>- dividende cuvenite altor acţionari</t>
  </si>
  <si>
    <t>VI</t>
  </si>
  <si>
    <t>VENITURI DIN FONDURI EUROPENE</t>
  </si>
  <si>
    <t>VII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</si>
  <si>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</si>
  <si>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</si>
  <si>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</si>
  <si>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</si>
  <si>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</si>
  <si>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</si>
  <si>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</si>
  <si>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</si>
  <si>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</si>
  <si>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</si>
  <si>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</si>
  <si>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</si>
  <si>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</si>
  <si>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</si>
  <si>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</si>
  <si>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</si>
  <si>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</si>
  <si>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Productivitatea muncii în unităţi fizice pe total personal mediu (cantitate produse finite/ persoană)</t>
  </si>
  <si>
    <t>Plăţi restante</t>
  </si>
  <si>
    <t>Creanţe restante</t>
  </si>
  <si>
    <t>Nr. 
rd.</t>
  </si>
  <si>
    <t>a)subvenţii, cf. prevederilor legale în vigoare</t>
  </si>
  <si>
    <t>b)transferuri, cf. prevederilor legale în vigoare</t>
  </si>
  <si>
    <t>C1 ch. cu salariile</t>
  </si>
  <si>
    <t>C2 bonusuri</t>
  </si>
  <si>
    <t>C3 alte cheltuieli cu personalul, din care:</t>
  </si>
  <si>
    <t>C4 Cheltuieli aferente contractului de mandat şi a altor organe de conducere şi control, comisii şi comitete</t>
  </si>
  <si>
    <t>CHELTUIELI ELIGIBILE DIN FONDURI EUROPENE, 
din care</t>
  </si>
  <si>
    <t>ANEXA 1</t>
  </si>
  <si>
    <t xml:space="preserve">C5 cheltuieli cu contributiile datorate de angajator </t>
  </si>
  <si>
    <t>CONDUCATORUL COMPARTIMENT FINANCIAR
CONTABIL</t>
  </si>
  <si>
    <t>SC Piete Servicii Comunitare Muscel SRL</t>
  </si>
  <si>
    <t>VENITURI TOTALE 
(rd. 1=rd. 2+rd.5)</t>
  </si>
  <si>
    <t>CHELTUIELI TOTALE 
(rd.6=rd.7+rd.19)</t>
  </si>
  <si>
    <t>Cheltuieli de exploatare,  (Rd.7  = Rd.8+Rd.9+Rd.10+Rd.18)din care:</t>
  </si>
  <si>
    <t>cheltuieli cu personalul,(Rd.10 = rd.11+rd.14+rd.16+rd.17) din care:</t>
  </si>
  <si>
    <t>CO Cheltuieli de natură salarială(rd.11= rd. 12 + rd. 13)</t>
  </si>
  <si>
    <t>REZULTATUL BRUT (profit/pierdere (rd.20=rd.1-rd.6)</t>
  </si>
  <si>
    <t>IMPOZIT PE PROFIT CURENT</t>
  </si>
  <si>
    <t>IMPOZIT PE PROFIT AMANAT</t>
  </si>
  <si>
    <t>VENITURI DIN IMPOZITUL PE PROFITUL AMANAT</t>
  </si>
  <si>
    <t>IMPOZITUL SPECIFIC UNOR ACTIVITATI</t>
  </si>
  <si>
    <t>ALTE  IMPOZITE NEPREZENTATE LA ELEMENTELE DE MAI SUS</t>
  </si>
  <si>
    <t>PROFITUL/PIERDEREA NETA A PERIOADEI DE RAPORTARE(Rd.26=Rd.20-Rd.21-Rd.22+Rd.23-Rd.24-Rd.25)din care:</t>
  </si>
  <si>
    <t>Profitul contabil rămas după deducerea sumelor de la rd.  27, 28, 29,30,31(rd.32=rd26-(rd.27 la rd.31)&gt;=0</t>
  </si>
  <si>
    <t>Profitul nerepartizat pe destinaţiile prevăzute la rd. 33 - rd. 34 se repartizează la alte rezerve şi constituie sursă proprie de finanţare</t>
  </si>
  <si>
    <t>Castigul mediu lunar pe salariat determinat pe baza cheltuielilor de natura salariala recalculat cf Legii anuale a bugetului de stat**Rd 53=Rd 152 din Anexa 2</t>
  </si>
  <si>
    <t>Cheltuieli totale la 1000 lei venituri totale (rd.57= rd.6/rd.1)x1000</t>
  </si>
  <si>
    <t xml:space="preserve">Productivitatea muncii în unităţi valorice pe total personal mediu (mii lei/persoană) (rd. 2/rd.51)             </t>
  </si>
  <si>
    <t>Castigul mediu lunar pe salariat (lei/persoană) determinat pe baza cheltuielilor de natură salarială *) rd 52=rd 150 din Anexa nr. 2</t>
  </si>
  <si>
    <t>Productivitatea muncii în unităţi valorice pe total personal mediu recalculata cf Legii anuale a bugetului de stat (mii lei/persoană) rd.55=rd.154din Anexa 2</t>
  </si>
  <si>
    <t>9 = 7/5*100</t>
  </si>
  <si>
    <t>10 = 8/7*100</t>
  </si>
  <si>
    <t>6=5/4*100</t>
  </si>
  <si>
    <t>CONDUCATORUL   UNITATII</t>
  </si>
  <si>
    <t>Aprobat an curent (N) 2026</t>
  </si>
  <si>
    <t>BUGETUL DE VENITURI SI CHELTUIELI RECTIFICATIV
pe anul    2026</t>
  </si>
  <si>
    <t>Propuneri rectificare an curent  (N)2026</t>
  </si>
  <si>
    <t xml:space="preserve"> Oancea Adelina Gina</t>
  </si>
  <si>
    <t>ec. Hoaghea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</si>
</sst>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A76A7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rgb="FFFF0000"/>
      <name val="Calibri"/>
      <family val="2"/>
      <scheme val="minor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333333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10" fillId="0" borderId="0" xfId="0" applyFont="1"/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/>
    <xf numFmtId="0" fontId="15" fillId="0" borderId="2" xfId="0" applyFont="1" applyBorder="1" applyAlignment="1">
      <alignment horizontal="center" vertical="top" wrapText="1"/>
    </xf>
    <xf numFmtId="0" fontId="16" fillId="0" borderId="0" xfId="0" applyFont="1"/>
    <xf numFmtId="0" fontId="12" fillId="0" borderId="11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wrapText="1"/>
    </xf>
    <xf numFmtId="4" fontId="15" fillId="0" borderId="2" xfId="0" applyNumberFormat="1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4" fontId="11" fillId="0" borderId="1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4" fontId="11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3" fontId="11" fillId="3" borderId="2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4" fontId="11" fillId="3" borderId="19" xfId="0" applyNumberFormat="1" applyFont="1" applyFill="1" applyBorder="1" applyAlignment="1">
      <alignment horizontal="center" vertical="center" wrapText="1"/>
    </xf>
    <xf numFmtId="4" fontId="12" fillId="4" borderId="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4" borderId="8" xfId="0" applyNumberFormat="1" applyFont="1" applyFill="1" applyBorder="1" applyAlignment="1">
      <alignment horizontal="center" vertical="center" wrapText="1"/>
    </xf>
    <xf numFmtId="4" fontId="11" fillId="4" borderId="19" xfId="0" applyNumberFormat="1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wrapText="1"/>
    </xf>
    <xf numFmtId="4" fontId="15" fillId="3" borderId="2" xfId="0" applyNumberFormat="1" applyFont="1" applyFill="1" applyBorder="1" applyAlignment="1">
      <alignment horizontal="center" wrapText="1"/>
    </xf>
    <xf numFmtId="4" fontId="11" fillId="3" borderId="24" xfId="0" applyNumberFormat="1" applyFont="1" applyFill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8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4" fillId="3" borderId="25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3" fillId="2" borderId="2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"/>
  <sheetViews>
    <sheetView tabSelected="1" workbookViewId="0">
      <pane ySplit="6" topLeftCell="A58" activePane="bottomLeft" state="frozen"/>
      <selection pane="bottomLeft" activeCell="S73" sqref="S73"/>
    </sheetView>
  </sheetViews>
  <sheetFormatPr defaultRowHeight="12.75" x14ac:dyDescent="0.2"/>
  <cols>
    <col min="1" max="1" width="3.7109375" style="1" customWidth="1"/>
    <col min="2" max="2" width="2.7109375" style="1" bestFit="1" customWidth="1"/>
    <col min="3" max="3" width="2.5703125" style="1" bestFit="1" customWidth="1"/>
    <col min="4" max="4" width="9.140625" style="1"/>
    <col min="5" max="5" width="15.140625" style="1" customWidth="1"/>
    <col min="6" max="6" width="4" style="1" customWidth="1"/>
    <col min="7" max="8" width="7.42578125" style="1" customWidth="1"/>
    <col min="9" max="9" width="6.42578125" style="1" customWidth="1"/>
    <col min="10" max="10" width="6.85546875" style="1" customWidth="1"/>
    <col min="11" max="11" width="7.42578125" style="1" bestFit="1" customWidth="1"/>
    <col min="12" max="12" width="6.42578125" style="1" customWidth="1"/>
    <col min="13" max="13" width="6.85546875" style="1" customWidth="1"/>
    <col min="14" max="16384" width="9.140625" style="1"/>
  </cols>
  <sheetData>
    <row r="1" spans="1:31" ht="24.75" customHeight="1" x14ac:dyDescent="0.2">
      <c r="A1" s="88" t="s">
        <v>69</v>
      </c>
      <c r="B1" s="89"/>
      <c r="C1" s="89"/>
      <c r="D1" s="89"/>
      <c r="E1" s="89"/>
      <c r="F1" s="3"/>
      <c r="G1" s="3"/>
      <c r="H1" s="3"/>
      <c r="I1" s="3"/>
      <c r="J1" s="3"/>
      <c r="K1" s="102" t="s">
        <v>66</v>
      </c>
      <c r="L1" s="102"/>
      <c r="M1" s="90"/>
      <c r="N1" s="90"/>
      <c r="O1" s="3"/>
      <c r="P1" s="90"/>
      <c r="Q1" s="90"/>
      <c r="AD1" s="87"/>
      <c r="AE1" s="87"/>
    </row>
    <row r="2" spans="1:31" ht="34.5" customHeight="1" x14ac:dyDescent="0.25">
      <c r="A2" s="4"/>
      <c r="B2" s="101" t="s">
        <v>94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4"/>
      <c r="P2" s="4"/>
      <c r="Q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1" ht="15.75" customHeight="1" thickBot="1" x14ac:dyDescent="0.25">
      <c r="A3" s="93" t="s">
        <v>0</v>
      </c>
      <c r="B3" s="93"/>
      <c r="C3" s="93"/>
      <c r="D3" s="93"/>
      <c r="E3" s="93"/>
      <c r="F3" s="93"/>
      <c r="G3" s="93"/>
      <c r="H3" s="94"/>
      <c r="I3" s="93"/>
      <c r="J3" s="93"/>
      <c r="K3" s="93"/>
      <c r="L3" s="93"/>
      <c r="M3" s="93"/>
    </row>
    <row r="4" spans="1:31" ht="59.25" customHeight="1" thickBot="1" x14ac:dyDescent="0.25">
      <c r="A4" s="95"/>
      <c r="B4" s="96"/>
      <c r="C4" s="97"/>
      <c r="D4" s="81" t="s">
        <v>1</v>
      </c>
      <c r="E4" s="83"/>
      <c r="F4" s="85" t="s">
        <v>58</v>
      </c>
      <c r="G4" s="81" t="s">
        <v>93</v>
      </c>
      <c r="H4" s="103" t="s">
        <v>95</v>
      </c>
      <c r="I4" s="83" t="s">
        <v>91</v>
      </c>
      <c r="J4" s="85" t="s">
        <v>3</v>
      </c>
      <c r="K4" s="85" t="s">
        <v>4</v>
      </c>
      <c r="L4" s="79" t="s">
        <v>2</v>
      </c>
      <c r="M4" s="80"/>
    </row>
    <row r="5" spans="1:31" ht="36.75" customHeight="1" thickBot="1" x14ac:dyDescent="0.25">
      <c r="A5" s="98"/>
      <c r="B5" s="99"/>
      <c r="C5" s="100"/>
      <c r="D5" s="82"/>
      <c r="E5" s="84"/>
      <c r="F5" s="86"/>
      <c r="G5" s="82"/>
      <c r="H5" s="104"/>
      <c r="I5" s="84"/>
      <c r="J5" s="86"/>
      <c r="K5" s="86"/>
      <c r="L5" s="22" t="s">
        <v>89</v>
      </c>
      <c r="M5" s="22" t="s">
        <v>90</v>
      </c>
    </row>
    <row r="6" spans="1:31" ht="16.5" customHeight="1" thickBot="1" x14ac:dyDescent="0.25">
      <c r="A6" s="23">
        <v>0</v>
      </c>
      <c r="B6" s="77">
        <v>1</v>
      </c>
      <c r="C6" s="78"/>
      <c r="D6" s="77">
        <v>2</v>
      </c>
      <c r="E6" s="78"/>
      <c r="F6" s="23">
        <v>3</v>
      </c>
      <c r="G6" s="23">
        <v>4</v>
      </c>
      <c r="H6" s="30">
        <v>5</v>
      </c>
      <c r="I6" s="23" t="s">
        <v>5</v>
      </c>
      <c r="J6" s="23">
        <v>7</v>
      </c>
      <c r="K6" s="23">
        <v>8</v>
      </c>
      <c r="L6" s="23">
        <v>9</v>
      </c>
      <c r="M6" s="23">
        <v>10</v>
      </c>
    </row>
    <row r="7" spans="1:31" ht="24" customHeight="1" thickBot="1" x14ac:dyDescent="0.25">
      <c r="A7" s="8" t="s">
        <v>6</v>
      </c>
      <c r="B7" s="8"/>
      <c r="C7" s="8"/>
      <c r="D7" s="60" t="s">
        <v>70</v>
      </c>
      <c r="E7" s="61"/>
      <c r="F7" s="8">
        <v>1</v>
      </c>
      <c r="G7" s="25">
        <f>SUM(G8+G11)</f>
        <v>1725</v>
      </c>
      <c r="H7" s="25">
        <f>SUM(H8+H11)</f>
        <v>1729</v>
      </c>
      <c r="I7" s="25">
        <f>H7/G7*100</f>
        <v>100.23188405797102</v>
      </c>
      <c r="J7" s="25">
        <f>SUM(J8+J11)</f>
        <v>1729</v>
      </c>
      <c r="K7" s="25">
        <f>SUM(K8+K11)</f>
        <v>1729</v>
      </c>
      <c r="L7" s="25">
        <f>SUM(J7/H7)*100</f>
        <v>100</v>
      </c>
      <c r="M7" s="25">
        <f>SUM(K7/J7)*100</f>
        <v>100</v>
      </c>
    </row>
    <row r="8" spans="1:31" ht="22.5" customHeight="1" thickBot="1" x14ac:dyDescent="0.25">
      <c r="A8" s="91"/>
      <c r="B8" s="8">
        <v>1</v>
      </c>
      <c r="C8" s="8"/>
      <c r="D8" s="60" t="s">
        <v>7</v>
      </c>
      <c r="E8" s="61"/>
      <c r="F8" s="8">
        <v>2</v>
      </c>
      <c r="G8" s="25">
        <v>1724</v>
      </c>
      <c r="H8" s="45">
        <v>1724</v>
      </c>
      <c r="I8" s="25">
        <f t="shared" ref="I8:I66" si="0">H8/G8*100</f>
        <v>100</v>
      </c>
      <c r="J8" s="25">
        <v>1724</v>
      </c>
      <c r="K8" s="25">
        <v>1724</v>
      </c>
      <c r="L8" s="25">
        <f t="shared" ref="L8:L66" si="1">SUM(J8/H8)*100</f>
        <v>100</v>
      </c>
      <c r="M8" s="25">
        <f t="shared" ref="M8:M66" si="2">SUM(K8/J8)*100</f>
        <v>100</v>
      </c>
      <c r="N8" s="7"/>
    </row>
    <row r="9" spans="1:31" ht="23.25" customHeight="1" thickBot="1" x14ac:dyDescent="0.25">
      <c r="A9" s="92"/>
      <c r="B9" s="8"/>
      <c r="C9" s="8"/>
      <c r="D9" s="60" t="s">
        <v>59</v>
      </c>
      <c r="E9" s="61"/>
      <c r="F9" s="8">
        <v>3</v>
      </c>
      <c r="G9" s="25">
        <v>0</v>
      </c>
      <c r="H9" s="4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</row>
    <row r="10" spans="1:31" ht="23.25" customHeight="1" thickBot="1" x14ac:dyDescent="0.25">
      <c r="A10" s="92"/>
      <c r="B10" s="8"/>
      <c r="C10" s="8"/>
      <c r="D10" s="60" t="s">
        <v>60</v>
      </c>
      <c r="E10" s="61"/>
      <c r="F10" s="8">
        <v>4</v>
      </c>
      <c r="G10" s="25">
        <v>0</v>
      </c>
      <c r="H10" s="4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</row>
    <row r="11" spans="1:31" ht="13.5" customHeight="1" thickBot="1" x14ac:dyDescent="0.25">
      <c r="A11" s="92"/>
      <c r="B11" s="8">
        <v>2</v>
      </c>
      <c r="C11" s="8"/>
      <c r="D11" s="60" t="s">
        <v>10</v>
      </c>
      <c r="E11" s="61"/>
      <c r="F11" s="8">
        <v>5</v>
      </c>
      <c r="G11" s="25">
        <v>1</v>
      </c>
      <c r="H11" s="45">
        <v>5</v>
      </c>
      <c r="I11" s="25">
        <f t="shared" si="0"/>
        <v>500</v>
      </c>
      <c r="J11" s="25">
        <v>5</v>
      </c>
      <c r="K11" s="25">
        <v>5</v>
      </c>
      <c r="L11" s="25">
        <f t="shared" si="1"/>
        <v>100</v>
      </c>
      <c r="M11" s="25">
        <v>0</v>
      </c>
    </row>
    <row r="12" spans="1:31" ht="23.25" customHeight="1" thickBot="1" x14ac:dyDescent="0.25">
      <c r="A12" s="8" t="s">
        <v>11</v>
      </c>
      <c r="B12" s="8"/>
      <c r="C12" s="8"/>
      <c r="D12" s="60" t="s">
        <v>71</v>
      </c>
      <c r="E12" s="61"/>
      <c r="F12" s="8">
        <v>6</v>
      </c>
      <c r="G12" s="25">
        <f>SUM(G13+G25)</f>
        <v>1679</v>
      </c>
      <c r="H12" s="46">
        <f>SUM(H13+H25)</f>
        <v>1692.1</v>
      </c>
      <c r="I12" s="25">
        <f t="shared" si="0"/>
        <v>100.78022632519357</v>
      </c>
      <c r="J12" s="25">
        <f>SUM(J13+J25)</f>
        <v>1537.7</v>
      </c>
      <c r="K12" s="25">
        <f>SUM(K13+K25)</f>
        <v>1537.7</v>
      </c>
      <c r="L12" s="25">
        <f t="shared" si="1"/>
        <v>90.875243779918463</v>
      </c>
      <c r="M12" s="25">
        <f t="shared" si="2"/>
        <v>100</v>
      </c>
    </row>
    <row r="13" spans="1:31" ht="33" customHeight="1" thickBot="1" x14ac:dyDescent="0.25">
      <c r="A13" s="91"/>
      <c r="B13" s="8">
        <v>1</v>
      </c>
      <c r="C13" s="8"/>
      <c r="D13" s="60" t="s">
        <v>72</v>
      </c>
      <c r="E13" s="61"/>
      <c r="F13" s="11">
        <v>7</v>
      </c>
      <c r="G13" s="51">
        <f>SUM(G14+G15+G16+G24)</f>
        <v>1679</v>
      </c>
      <c r="H13" s="46">
        <f>SUM(H14+H15+H16+H24)</f>
        <v>1692.1</v>
      </c>
      <c r="I13" s="51">
        <f t="shared" si="0"/>
        <v>100.78022632519357</v>
      </c>
      <c r="J13" s="51">
        <f>SUM(J14+J15+J16+J24)</f>
        <v>1537.7</v>
      </c>
      <c r="K13" s="51">
        <f>SUM(K14+K15+K16+K24)</f>
        <v>1537.7</v>
      </c>
      <c r="L13" s="51">
        <f t="shared" si="1"/>
        <v>90.875243779918463</v>
      </c>
      <c r="M13" s="51">
        <f t="shared" si="2"/>
        <v>100</v>
      </c>
    </row>
    <row r="14" spans="1:31" ht="15.75" customHeight="1" thickBot="1" x14ac:dyDescent="0.25">
      <c r="A14" s="92"/>
      <c r="B14" s="74"/>
      <c r="C14" s="9" t="s">
        <v>12</v>
      </c>
      <c r="D14" s="62" t="s">
        <v>13</v>
      </c>
      <c r="E14" s="63"/>
      <c r="F14" s="31">
        <v>8</v>
      </c>
      <c r="G14" s="59">
        <v>414</v>
      </c>
      <c r="H14" s="54">
        <v>414</v>
      </c>
      <c r="I14" s="25">
        <f t="shared" si="0"/>
        <v>100</v>
      </c>
      <c r="J14" s="24">
        <v>388</v>
      </c>
      <c r="K14" s="24">
        <v>388</v>
      </c>
      <c r="L14" s="25">
        <f t="shared" si="1"/>
        <v>93.719806763285035</v>
      </c>
      <c r="M14" s="25">
        <f t="shared" si="2"/>
        <v>100</v>
      </c>
    </row>
    <row r="15" spans="1:31" ht="24" customHeight="1" thickBot="1" x14ac:dyDescent="0.25">
      <c r="A15" s="92"/>
      <c r="B15" s="75"/>
      <c r="C15" s="9" t="s">
        <v>14</v>
      </c>
      <c r="D15" s="62" t="s">
        <v>15</v>
      </c>
      <c r="E15" s="63"/>
      <c r="F15" s="9">
        <v>9</v>
      </c>
      <c r="G15" s="24">
        <v>117</v>
      </c>
      <c r="H15" s="54">
        <v>117</v>
      </c>
      <c r="I15" s="25">
        <f t="shared" si="0"/>
        <v>100</v>
      </c>
      <c r="J15" s="24">
        <v>125</v>
      </c>
      <c r="K15" s="24">
        <v>125</v>
      </c>
      <c r="L15" s="25">
        <f t="shared" si="1"/>
        <v>106.83760683760684</v>
      </c>
      <c r="M15" s="25">
        <f t="shared" si="2"/>
        <v>100</v>
      </c>
      <c r="N15" s="7"/>
    </row>
    <row r="16" spans="1:31" ht="23.25" customHeight="1" thickBot="1" x14ac:dyDescent="0.25">
      <c r="A16" s="92"/>
      <c r="B16" s="75"/>
      <c r="C16" s="74" t="s">
        <v>16</v>
      </c>
      <c r="D16" s="62" t="s">
        <v>73</v>
      </c>
      <c r="E16" s="63"/>
      <c r="F16" s="9">
        <v>10</v>
      </c>
      <c r="G16" s="50">
        <v>1109</v>
      </c>
      <c r="H16" s="55">
        <v>1122.0999999999999</v>
      </c>
      <c r="I16" s="25">
        <f t="shared" si="0"/>
        <v>101.18124436429214</v>
      </c>
      <c r="J16" s="24">
        <f>SUM(J17+J22+J23)</f>
        <v>993.7</v>
      </c>
      <c r="K16" s="24">
        <f>SUM(K17+K22+K23)</f>
        <v>993.7</v>
      </c>
      <c r="L16" s="25">
        <f t="shared" si="1"/>
        <v>88.557169592727931</v>
      </c>
      <c r="M16" s="25">
        <f t="shared" si="2"/>
        <v>100</v>
      </c>
    </row>
    <row r="17" spans="1:18" ht="25.5" customHeight="1" thickBot="1" x14ac:dyDescent="0.25">
      <c r="A17" s="92"/>
      <c r="B17" s="75"/>
      <c r="C17" s="75"/>
      <c r="D17" s="62" t="s">
        <v>74</v>
      </c>
      <c r="E17" s="63"/>
      <c r="F17" s="9">
        <v>11</v>
      </c>
      <c r="G17" s="50">
        <v>891</v>
      </c>
      <c r="H17" s="55">
        <f>H18+H19</f>
        <v>904.19999999999993</v>
      </c>
      <c r="I17" s="25">
        <f t="shared" si="0"/>
        <v>101.48148148148148</v>
      </c>
      <c r="J17" s="24">
        <f>J18+J19</f>
        <v>844</v>
      </c>
      <c r="K17" s="24">
        <f>K18+K19</f>
        <v>844</v>
      </c>
      <c r="L17" s="25">
        <f t="shared" si="1"/>
        <v>93.342180933421815</v>
      </c>
      <c r="M17" s="25">
        <f t="shared" si="2"/>
        <v>100</v>
      </c>
    </row>
    <row r="18" spans="1:18" ht="15.75" customHeight="1" thickBot="1" x14ac:dyDescent="0.25">
      <c r="A18" s="92"/>
      <c r="B18" s="75"/>
      <c r="C18" s="75"/>
      <c r="D18" s="72" t="s">
        <v>61</v>
      </c>
      <c r="E18" s="73"/>
      <c r="F18" s="9">
        <v>12</v>
      </c>
      <c r="G18" s="50">
        <v>817.5</v>
      </c>
      <c r="H18" s="55">
        <v>830.4</v>
      </c>
      <c r="I18" s="25">
        <f t="shared" si="0"/>
        <v>101.57798165137615</v>
      </c>
      <c r="J18" s="24">
        <v>781</v>
      </c>
      <c r="K18" s="24">
        <v>781</v>
      </c>
      <c r="L18" s="25">
        <f t="shared" si="1"/>
        <v>94.051059730250486</v>
      </c>
      <c r="M18" s="25">
        <f t="shared" si="2"/>
        <v>100</v>
      </c>
    </row>
    <row r="19" spans="1:18" ht="12" customHeight="1" thickBot="1" x14ac:dyDescent="0.25">
      <c r="A19" s="92"/>
      <c r="B19" s="75"/>
      <c r="C19" s="75"/>
      <c r="D19" s="72" t="s">
        <v>62</v>
      </c>
      <c r="E19" s="73"/>
      <c r="F19" s="9">
        <v>13</v>
      </c>
      <c r="G19" s="50">
        <v>73.8</v>
      </c>
      <c r="H19" s="55">
        <v>73.8</v>
      </c>
      <c r="I19" s="25">
        <f t="shared" si="0"/>
        <v>100</v>
      </c>
      <c r="J19" s="24">
        <v>63</v>
      </c>
      <c r="K19" s="24">
        <v>63</v>
      </c>
      <c r="L19" s="25">
        <v>76</v>
      </c>
      <c r="M19" s="25">
        <f t="shared" si="2"/>
        <v>100</v>
      </c>
    </row>
    <row r="20" spans="1:18" ht="23.25" customHeight="1" thickBot="1" x14ac:dyDescent="0.25">
      <c r="A20" s="92"/>
      <c r="B20" s="75"/>
      <c r="C20" s="75"/>
      <c r="D20" s="62" t="s">
        <v>63</v>
      </c>
      <c r="E20" s="63"/>
      <c r="F20" s="9">
        <v>14</v>
      </c>
      <c r="G20" s="24">
        <v>0</v>
      </c>
      <c r="H20" s="54">
        <v>0</v>
      </c>
      <c r="I20" s="25">
        <v>0</v>
      </c>
      <c r="J20" s="24">
        <v>0</v>
      </c>
      <c r="K20" s="24">
        <v>0</v>
      </c>
      <c r="L20" s="25">
        <v>0</v>
      </c>
      <c r="M20" s="25">
        <v>0</v>
      </c>
    </row>
    <row r="21" spans="1:18" ht="36" customHeight="1" thickBot="1" x14ac:dyDescent="0.25">
      <c r="A21" s="92"/>
      <c r="B21" s="75"/>
      <c r="C21" s="75"/>
      <c r="D21" s="62" t="s">
        <v>17</v>
      </c>
      <c r="E21" s="63"/>
      <c r="F21" s="9">
        <v>15</v>
      </c>
      <c r="G21" s="24">
        <v>0</v>
      </c>
      <c r="H21" s="54">
        <v>0</v>
      </c>
      <c r="I21" s="25">
        <v>0</v>
      </c>
      <c r="J21" s="24">
        <v>0</v>
      </c>
      <c r="K21" s="24">
        <v>0</v>
      </c>
      <c r="L21" s="25">
        <v>0</v>
      </c>
      <c r="M21" s="25">
        <v>0</v>
      </c>
    </row>
    <row r="22" spans="1:18" ht="46.5" customHeight="1" thickBot="1" x14ac:dyDescent="0.25">
      <c r="A22" s="92"/>
      <c r="B22" s="75"/>
      <c r="C22" s="75"/>
      <c r="D22" s="62" t="s">
        <v>64</v>
      </c>
      <c r="E22" s="63"/>
      <c r="F22" s="9">
        <v>16</v>
      </c>
      <c r="G22" s="50">
        <v>195</v>
      </c>
      <c r="H22" s="55">
        <v>194.9</v>
      </c>
      <c r="I22" s="25">
        <f t="shared" si="0"/>
        <v>99.948717948717942</v>
      </c>
      <c r="J22" s="47">
        <v>129.19999999999999</v>
      </c>
      <c r="K22" s="47">
        <v>129.19999999999999</v>
      </c>
      <c r="L22" s="25">
        <f t="shared" si="1"/>
        <v>66.290405336069767</v>
      </c>
      <c r="M22" s="25">
        <f t="shared" si="2"/>
        <v>100</v>
      </c>
    </row>
    <row r="23" spans="1:18" ht="26.25" customHeight="1" thickBot="1" x14ac:dyDescent="0.25">
      <c r="A23" s="92"/>
      <c r="B23" s="75"/>
      <c r="C23" s="76"/>
      <c r="D23" s="62" t="s">
        <v>67</v>
      </c>
      <c r="E23" s="63"/>
      <c r="F23" s="9">
        <v>17</v>
      </c>
      <c r="G23" s="50">
        <v>23</v>
      </c>
      <c r="H23" s="54">
        <v>23</v>
      </c>
      <c r="I23" s="25">
        <f t="shared" si="0"/>
        <v>100</v>
      </c>
      <c r="J23" s="24">
        <v>20.5</v>
      </c>
      <c r="K23" s="24">
        <v>20.5</v>
      </c>
      <c r="L23" s="25">
        <f t="shared" si="1"/>
        <v>89.130434782608688</v>
      </c>
      <c r="M23" s="25">
        <f t="shared" si="2"/>
        <v>100</v>
      </c>
    </row>
    <row r="24" spans="1:18" ht="13.5" customHeight="1" thickBot="1" x14ac:dyDescent="0.25">
      <c r="A24" s="92"/>
      <c r="B24" s="76"/>
      <c r="C24" s="9" t="s">
        <v>18</v>
      </c>
      <c r="D24" s="62" t="s">
        <v>19</v>
      </c>
      <c r="E24" s="63"/>
      <c r="F24" s="9">
        <v>18</v>
      </c>
      <c r="G24" s="24">
        <v>39</v>
      </c>
      <c r="H24" s="54">
        <v>39</v>
      </c>
      <c r="I24" s="25">
        <f t="shared" si="0"/>
        <v>100</v>
      </c>
      <c r="J24" s="24">
        <v>31</v>
      </c>
      <c r="K24" s="24">
        <v>31</v>
      </c>
      <c r="L24" s="25">
        <f t="shared" si="1"/>
        <v>79.487179487179489</v>
      </c>
      <c r="M24" s="25">
        <f t="shared" si="2"/>
        <v>100</v>
      </c>
      <c r="R24" s="1">
        <v>0</v>
      </c>
    </row>
    <row r="25" spans="1:18" ht="13.5" customHeight="1" thickBot="1" x14ac:dyDescent="0.25">
      <c r="A25" s="92"/>
      <c r="B25" s="8">
        <v>2</v>
      </c>
      <c r="C25" s="8"/>
      <c r="D25" s="60" t="s">
        <v>20</v>
      </c>
      <c r="E25" s="61"/>
      <c r="F25" s="9">
        <v>19</v>
      </c>
      <c r="G25" s="25">
        <v>0</v>
      </c>
      <c r="H25" s="45">
        <v>0</v>
      </c>
      <c r="I25" s="25">
        <v>0</v>
      </c>
      <c r="J25" s="25">
        <v>0</v>
      </c>
      <c r="K25" s="25">
        <v>0</v>
      </c>
      <c r="L25" s="25" t="e">
        <f t="shared" si="1"/>
        <v>#DIV/0!</v>
      </c>
      <c r="M25" s="25" t="e">
        <f t="shared" si="2"/>
        <v>#DIV/0!</v>
      </c>
      <c r="N25" s="18"/>
    </row>
    <row r="26" spans="1:18" ht="33" customHeight="1" thickBot="1" x14ac:dyDescent="0.25">
      <c r="A26" s="8" t="s">
        <v>21</v>
      </c>
      <c r="B26" s="8"/>
      <c r="C26" s="8">
        <v>1</v>
      </c>
      <c r="D26" s="60" t="s">
        <v>75</v>
      </c>
      <c r="E26" s="61"/>
      <c r="F26" s="9">
        <v>20</v>
      </c>
      <c r="G26" s="25">
        <f>SUM(G7-G12)</f>
        <v>46</v>
      </c>
      <c r="H26" s="46">
        <f>SUM(H7-H12)</f>
        <v>36.900000000000091</v>
      </c>
      <c r="I26" s="25">
        <f t="shared" si="0"/>
        <v>80.217391304348027</v>
      </c>
      <c r="J26" s="51">
        <f>SUM(J7-J12)</f>
        <v>191.29999999999995</v>
      </c>
      <c r="K26" s="51">
        <f>SUM(K7-K12)</f>
        <v>191.29999999999995</v>
      </c>
      <c r="L26" s="32">
        <f t="shared" si="1"/>
        <v>518.42818428184148</v>
      </c>
      <c r="M26" s="25">
        <f t="shared" si="2"/>
        <v>100</v>
      </c>
    </row>
    <row r="27" spans="1:18" ht="14.25" customHeight="1" thickBot="1" x14ac:dyDescent="0.25">
      <c r="A27" s="8" t="s">
        <v>22</v>
      </c>
      <c r="B27" s="8">
        <v>1</v>
      </c>
      <c r="C27" s="8"/>
      <c r="D27" s="60" t="s">
        <v>76</v>
      </c>
      <c r="E27" s="61"/>
      <c r="F27" s="9">
        <v>21</v>
      </c>
      <c r="G27" s="25">
        <v>5</v>
      </c>
      <c r="H27" s="45">
        <v>5</v>
      </c>
      <c r="I27" s="25">
        <f t="shared" si="0"/>
        <v>100</v>
      </c>
      <c r="J27" s="25">
        <v>5</v>
      </c>
      <c r="K27" s="25">
        <v>5</v>
      </c>
      <c r="L27" s="32">
        <f t="shared" si="1"/>
        <v>100</v>
      </c>
      <c r="M27" s="25">
        <f t="shared" si="2"/>
        <v>100</v>
      </c>
    </row>
    <row r="28" spans="1:18" ht="14.25" customHeight="1" thickBot="1" x14ac:dyDescent="0.25">
      <c r="A28" s="8"/>
      <c r="B28" s="8">
        <v>2</v>
      </c>
      <c r="C28" s="8"/>
      <c r="D28" s="70" t="s">
        <v>77</v>
      </c>
      <c r="E28" s="71"/>
      <c r="F28" s="9">
        <v>22</v>
      </c>
      <c r="G28" s="25">
        <v>0</v>
      </c>
      <c r="H28" s="45">
        <v>0</v>
      </c>
      <c r="I28" s="25">
        <v>0</v>
      </c>
      <c r="J28" s="25">
        <v>0</v>
      </c>
      <c r="K28" s="25">
        <v>0</v>
      </c>
      <c r="L28" s="32">
        <v>0</v>
      </c>
      <c r="M28" s="25">
        <v>0</v>
      </c>
    </row>
    <row r="29" spans="1:18" ht="21.75" customHeight="1" thickBot="1" x14ac:dyDescent="0.25">
      <c r="A29" s="8"/>
      <c r="B29" s="8">
        <v>3</v>
      </c>
      <c r="C29" s="8"/>
      <c r="D29" s="68" t="s">
        <v>78</v>
      </c>
      <c r="E29" s="69"/>
      <c r="F29" s="9">
        <v>23</v>
      </c>
      <c r="G29" s="25">
        <v>0</v>
      </c>
      <c r="H29" s="45">
        <v>0</v>
      </c>
      <c r="I29" s="25">
        <v>0</v>
      </c>
      <c r="J29" s="25">
        <v>0</v>
      </c>
      <c r="K29" s="25">
        <v>0</v>
      </c>
      <c r="L29" s="32">
        <v>0</v>
      </c>
      <c r="M29" s="25">
        <v>0</v>
      </c>
    </row>
    <row r="30" spans="1:18" ht="22.5" customHeight="1" thickBot="1" x14ac:dyDescent="0.25">
      <c r="A30" s="11"/>
      <c r="B30" s="10">
        <v>4</v>
      </c>
      <c r="C30" s="10"/>
      <c r="D30" s="64" t="s">
        <v>79</v>
      </c>
      <c r="E30" s="65"/>
      <c r="F30" s="19">
        <v>24</v>
      </c>
      <c r="G30" s="25">
        <v>0</v>
      </c>
      <c r="H30" s="45">
        <v>0</v>
      </c>
      <c r="I30" s="25">
        <v>0</v>
      </c>
      <c r="J30" s="25">
        <v>0</v>
      </c>
      <c r="K30" s="25">
        <v>0</v>
      </c>
      <c r="L30" s="32">
        <v>0</v>
      </c>
      <c r="M30" s="25">
        <v>0</v>
      </c>
    </row>
    <row r="31" spans="1:18" ht="24" customHeight="1" thickBot="1" x14ac:dyDescent="0.25">
      <c r="A31" s="11"/>
      <c r="B31" s="10">
        <v>5</v>
      </c>
      <c r="C31" s="10"/>
      <c r="D31" s="64" t="s">
        <v>80</v>
      </c>
      <c r="E31" s="65"/>
      <c r="F31" s="19">
        <v>25</v>
      </c>
      <c r="G31" s="25">
        <v>0</v>
      </c>
      <c r="H31" s="45">
        <v>0</v>
      </c>
      <c r="I31" s="25">
        <v>0</v>
      </c>
      <c r="J31" s="25">
        <v>0</v>
      </c>
      <c r="K31" s="25">
        <v>0</v>
      </c>
      <c r="L31" s="32">
        <v>0</v>
      </c>
      <c r="M31" s="25">
        <v>0</v>
      </c>
    </row>
    <row r="32" spans="1:18" ht="42" customHeight="1" thickBot="1" x14ac:dyDescent="0.25">
      <c r="A32" s="11" t="s">
        <v>23</v>
      </c>
      <c r="B32" s="8"/>
      <c r="C32" s="10"/>
      <c r="D32" s="64" t="s">
        <v>81</v>
      </c>
      <c r="E32" s="65"/>
      <c r="F32" s="19">
        <v>26</v>
      </c>
      <c r="G32" s="25">
        <f>SUM(G26-G27)</f>
        <v>41</v>
      </c>
      <c r="H32" s="46">
        <f>SUM(H26-H27)</f>
        <v>31.900000000000091</v>
      </c>
      <c r="I32" s="25">
        <f t="shared" si="0"/>
        <v>77.804878048780708</v>
      </c>
      <c r="J32" s="25">
        <f>SUM(J26-J27)</f>
        <v>186.29999999999995</v>
      </c>
      <c r="K32" s="25">
        <f>SUM(K26-K27)</f>
        <v>186.29999999999995</v>
      </c>
      <c r="L32" s="32">
        <f t="shared" si="1"/>
        <v>584.01253918495115</v>
      </c>
      <c r="M32" s="25">
        <f t="shared" si="2"/>
        <v>100</v>
      </c>
    </row>
    <row r="33" spans="1:13" ht="14.25" customHeight="1" thickBot="1" x14ac:dyDescent="0.25">
      <c r="A33" s="11"/>
      <c r="B33" s="8">
        <v>1</v>
      </c>
      <c r="C33" s="10"/>
      <c r="D33" s="66" t="s">
        <v>24</v>
      </c>
      <c r="E33" s="67"/>
      <c r="F33" s="29">
        <v>27</v>
      </c>
      <c r="G33" s="25">
        <v>0</v>
      </c>
      <c r="H33" s="4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</row>
    <row r="34" spans="1:13" ht="33.75" customHeight="1" thickBot="1" x14ac:dyDescent="0.25">
      <c r="A34" s="11"/>
      <c r="B34" s="8">
        <v>2</v>
      </c>
      <c r="C34" s="10"/>
      <c r="D34" s="60" t="s">
        <v>25</v>
      </c>
      <c r="E34" s="61"/>
      <c r="F34" s="29">
        <v>28</v>
      </c>
      <c r="G34" s="25">
        <v>0</v>
      </c>
      <c r="H34" s="4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</row>
    <row r="35" spans="1:13" ht="26.25" customHeight="1" thickBot="1" x14ac:dyDescent="0.25">
      <c r="A35" s="92"/>
      <c r="B35" s="8">
        <v>3</v>
      </c>
      <c r="C35" s="17"/>
      <c r="D35" s="60" t="s">
        <v>26</v>
      </c>
      <c r="E35" s="61"/>
      <c r="F35" s="29">
        <v>29</v>
      </c>
      <c r="G35" s="25">
        <v>0</v>
      </c>
      <c r="H35" s="4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</row>
    <row r="36" spans="1:13" ht="76.5" customHeight="1" thickBot="1" x14ac:dyDescent="0.25">
      <c r="A36" s="92"/>
      <c r="B36" s="8">
        <v>4</v>
      </c>
      <c r="C36" s="17"/>
      <c r="D36" s="70" t="s">
        <v>27</v>
      </c>
      <c r="E36" s="71"/>
      <c r="F36" s="29">
        <v>30</v>
      </c>
      <c r="G36" s="25">
        <v>0</v>
      </c>
      <c r="H36" s="4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</row>
    <row r="37" spans="1:13" ht="22.5" customHeight="1" thickBot="1" x14ac:dyDescent="0.25">
      <c r="A37" s="92"/>
      <c r="B37" s="8">
        <v>5</v>
      </c>
      <c r="C37" s="17"/>
      <c r="D37" s="60" t="s">
        <v>28</v>
      </c>
      <c r="E37" s="61"/>
      <c r="F37" s="19">
        <v>31</v>
      </c>
      <c r="G37" s="25">
        <v>0</v>
      </c>
      <c r="H37" s="4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</row>
    <row r="38" spans="1:13" ht="45" customHeight="1" thickBot="1" x14ac:dyDescent="0.25">
      <c r="A38" s="92"/>
      <c r="B38" s="8">
        <v>6</v>
      </c>
      <c r="C38" s="17"/>
      <c r="D38" s="60" t="s">
        <v>82</v>
      </c>
      <c r="E38" s="61"/>
      <c r="F38" s="29">
        <v>32</v>
      </c>
      <c r="G38" s="25">
        <f>G32</f>
        <v>41</v>
      </c>
      <c r="H38" s="46">
        <f>H32</f>
        <v>31.900000000000091</v>
      </c>
      <c r="I38" s="25">
        <f t="shared" si="0"/>
        <v>77.804878048780708</v>
      </c>
      <c r="J38" s="25">
        <f>J32</f>
        <v>186.29999999999995</v>
      </c>
      <c r="K38" s="25">
        <f>K32</f>
        <v>186.29999999999995</v>
      </c>
      <c r="L38" s="32">
        <f t="shared" si="1"/>
        <v>584.01253918495115</v>
      </c>
      <c r="M38" s="25">
        <f t="shared" si="2"/>
        <v>100</v>
      </c>
    </row>
    <row r="39" spans="1:13" ht="89.25" customHeight="1" thickBot="1" x14ac:dyDescent="0.25">
      <c r="A39" s="92"/>
      <c r="B39" s="8">
        <v>7</v>
      </c>
      <c r="C39" s="17"/>
      <c r="D39" s="60" t="s">
        <v>29</v>
      </c>
      <c r="E39" s="61"/>
      <c r="F39" s="29">
        <v>33</v>
      </c>
      <c r="G39" s="25">
        <v>0</v>
      </c>
      <c r="H39" s="4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</row>
    <row r="40" spans="1:13" ht="97.5" customHeight="1" thickBot="1" x14ac:dyDescent="0.25">
      <c r="A40" s="92"/>
      <c r="B40" s="8">
        <v>8</v>
      </c>
      <c r="C40" s="17"/>
      <c r="D40" s="60" t="s">
        <v>30</v>
      </c>
      <c r="E40" s="61"/>
      <c r="F40" s="19">
        <v>34</v>
      </c>
      <c r="G40" s="25">
        <f>G32*50%</f>
        <v>20.5</v>
      </c>
      <c r="H40" s="46">
        <f>H32*50%</f>
        <v>15.950000000000045</v>
      </c>
      <c r="I40" s="25">
        <f t="shared" si="0"/>
        <v>77.804878048780708</v>
      </c>
      <c r="J40" s="25">
        <f>J32*50%</f>
        <v>93.149999999999977</v>
      </c>
      <c r="K40" s="25">
        <f>K32*50%</f>
        <v>93.149999999999977</v>
      </c>
      <c r="L40" s="25">
        <v>0</v>
      </c>
      <c r="M40" s="25">
        <f t="shared" si="2"/>
        <v>100</v>
      </c>
    </row>
    <row r="41" spans="1:13" ht="23.25" customHeight="1" thickBot="1" x14ac:dyDescent="0.25">
      <c r="A41" s="92"/>
      <c r="B41" s="8"/>
      <c r="C41" s="8" t="s">
        <v>8</v>
      </c>
      <c r="D41" s="60" t="s">
        <v>31</v>
      </c>
      <c r="E41" s="61"/>
      <c r="F41" s="29">
        <v>35</v>
      </c>
      <c r="G41" s="25">
        <v>0</v>
      </c>
      <c r="H41" s="4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</row>
    <row r="42" spans="1:13" ht="23.25" customHeight="1" thickBot="1" x14ac:dyDescent="0.25">
      <c r="A42" s="92"/>
      <c r="B42" s="8"/>
      <c r="C42" s="8" t="s">
        <v>9</v>
      </c>
      <c r="D42" s="60" t="s">
        <v>32</v>
      </c>
      <c r="E42" s="61"/>
      <c r="F42" s="29">
        <v>36</v>
      </c>
      <c r="G42" s="25">
        <f>G40</f>
        <v>20.5</v>
      </c>
      <c r="H42" s="46">
        <f>H40</f>
        <v>15.950000000000045</v>
      </c>
      <c r="I42" s="25">
        <f t="shared" si="0"/>
        <v>77.804878048780708</v>
      </c>
      <c r="J42" s="25">
        <f>J29*50%</f>
        <v>0</v>
      </c>
      <c r="K42" s="25">
        <f>K29*50%</f>
        <v>0</v>
      </c>
      <c r="L42" s="25">
        <f t="shared" si="1"/>
        <v>0</v>
      </c>
      <c r="M42" s="25">
        <v>0</v>
      </c>
    </row>
    <row r="43" spans="1:13" ht="24" customHeight="1" thickBot="1" x14ac:dyDescent="0.25">
      <c r="A43" s="92"/>
      <c r="B43" s="8"/>
      <c r="C43" s="8" t="s">
        <v>33</v>
      </c>
      <c r="D43" s="60" t="s">
        <v>34</v>
      </c>
      <c r="E43" s="61"/>
      <c r="F43" s="29">
        <v>37</v>
      </c>
      <c r="G43" s="25">
        <v>0</v>
      </c>
      <c r="H43" s="4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</row>
    <row r="44" spans="1:13" ht="57" customHeight="1" thickBot="1" x14ac:dyDescent="0.25">
      <c r="A44" s="108"/>
      <c r="B44" s="8">
        <v>9</v>
      </c>
      <c r="C44" s="17"/>
      <c r="D44" s="60" t="s">
        <v>83</v>
      </c>
      <c r="E44" s="61"/>
      <c r="F44" s="29">
        <v>38</v>
      </c>
      <c r="G44" s="25">
        <f>SUM(G38-G40)</f>
        <v>20.5</v>
      </c>
      <c r="H44" s="46">
        <f>SUM(H38-H40)</f>
        <v>15.950000000000045</v>
      </c>
      <c r="I44" s="25">
        <f t="shared" si="0"/>
        <v>77.804878048780708</v>
      </c>
      <c r="J44" s="25">
        <f>SUM(J38-J40)</f>
        <v>93.149999999999977</v>
      </c>
      <c r="K44" s="25">
        <f>SUM(K38-K40)</f>
        <v>93.149999999999977</v>
      </c>
      <c r="L44" s="25">
        <v>0</v>
      </c>
      <c r="M44" s="25">
        <f t="shared" si="2"/>
        <v>100</v>
      </c>
    </row>
    <row r="45" spans="1:13" ht="24" customHeight="1" thickBot="1" x14ac:dyDescent="0.25">
      <c r="A45" s="8" t="s">
        <v>35</v>
      </c>
      <c r="B45" s="8"/>
      <c r="C45" s="17"/>
      <c r="D45" s="60" t="s">
        <v>36</v>
      </c>
      <c r="E45" s="61"/>
      <c r="F45" s="29">
        <v>39</v>
      </c>
      <c r="G45" s="25">
        <v>0</v>
      </c>
      <c r="H45" s="4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</row>
    <row r="46" spans="1:13" ht="34.5" customHeight="1" thickBot="1" x14ac:dyDescent="0.25">
      <c r="A46" s="8" t="s">
        <v>37</v>
      </c>
      <c r="B46" s="8"/>
      <c r="C46" s="17"/>
      <c r="D46" s="60" t="s">
        <v>65</v>
      </c>
      <c r="E46" s="61"/>
      <c r="F46" s="19">
        <v>40</v>
      </c>
      <c r="G46" s="25">
        <v>0</v>
      </c>
      <c r="H46" s="4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</row>
    <row r="47" spans="1:13" ht="15" customHeight="1" thickBot="1" x14ac:dyDescent="0.25">
      <c r="A47" s="8"/>
      <c r="B47" s="8"/>
      <c r="C47" s="8" t="s">
        <v>8</v>
      </c>
      <c r="D47" s="60" t="s">
        <v>38</v>
      </c>
      <c r="E47" s="61"/>
      <c r="F47" s="19">
        <v>41</v>
      </c>
      <c r="G47" s="25">
        <v>0</v>
      </c>
      <c r="H47" s="4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</row>
    <row r="48" spans="1:13" ht="15" customHeight="1" thickBot="1" x14ac:dyDescent="0.25">
      <c r="A48" s="8"/>
      <c r="B48" s="8"/>
      <c r="C48" s="8" t="s">
        <v>9</v>
      </c>
      <c r="D48" s="60" t="s">
        <v>39</v>
      </c>
      <c r="E48" s="61"/>
      <c r="F48" s="19">
        <v>42</v>
      </c>
      <c r="G48" s="25">
        <v>0</v>
      </c>
      <c r="H48" s="4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</row>
    <row r="49" spans="1:14" ht="25.5" customHeight="1" thickBot="1" x14ac:dyDescent="0.25">
      <c r="A49" s="8"/>
      <c r="B49" s="8"/>
      <c r="C49" s="8" t="s">
        <v>33</v>
      </c>
      <c r="D49" s="60" t="s">
        <v>40</v>
      </c>
      <c r="E49" s="61"/>
      <c r="F49" s="29">
        <v>43</v>
      </c>
      <c r="G49" s="25">
        <v>0</v>
      </c>
      <c r="H49" s="4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</row>
    <row r="50" spans="1:14" ht="24" customHeight="1" thickBot="1" x14ac:dyDescent="0.25">
      <c r="A50" s="8"/>
      <c r="B50" s="8"/>
      <c r="C50" s="8" t="s">
        <v>41</v>
      </c>
      <c r="D50" s="60" t="s">
        <v>42</v>
      </c>
      <c r="E50" s="61"/>
      <c r="F50" s="35">
        <v>44</v>
      </c>
      <c r="G50" s="25">
        <v>0</v>
      </c>
      <c r="H50" s="4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</row>
    <row r="51" spans="1:14" ht="15.75" customHeight="1" thickBot="1" x14ac:dyDescent="0.25">
      <c r="A51" s="8"/>
      <c r="B51" s="8"/>
      <c r="C51" s="8" t="s">
        <v>43</v>
      </c>
      <c r="D51" s="60" t="s">
        <v>44</v>
      </c>
      <c r="E51" s="61"/>
      <c r="F51" s="35">
        <v>45</v>
      </c>
      <c r="G51" s="33">
        <v>0</v>
      </c>
      <c r="H51" s="56">
        <v>0</v>
      </c>
      <c r="I51" s="25">
        <v>0</v>
      </c>
      <c r="J51" s="33">
        <v>0</v>
      </c>
      <c r="K51" s="33">
        <v>0</v>
      </c>
      <c r="L51" s="25">
        <v>0</v>
      </c>
      <c r="M51" s="25">
        <v>0</v>
      </c>
    </row>
    <row r="52" spans="1:14" ht="24.75" customHeight="1" thickBot="1" x14ac:dyDescent="0.25">
      <c r="A52" s="8" t="s">
        <v>45</v>
      </c>
      <c r="B52" s="8"/>
      <c r="C52" s="17"/>
      <c r="D52" s="60" t="s">
        <v>46</v>
      </c>
      <c r="E52" s="61"/>
      <c r="F52" s="35">
        <v>46</v>
      </c>
      <c r="G52" s="25">
        <v>154</v>
      </c>
      <c r="H52" s="45">
        <v>154</v>
      </c>
      <c r="I52" s="25">
        <f t="shared" si="0"/>
        <v>100</v>
      </c>
      <c r="J52" s="25">
        <v>39</v>
      </c>
      <c r="K52" s="25">
        <v>39</v>
      </c>
      <c r="L52" s="25">
        <f t="shared" si="1"/>
        <v>25.324675324675322</v>
      </c>
      <c r="M52" s="25">
        <f t="shared" si="2"/>
        <v>100</v>
      </c>
    </row>
    <row r="53" spans="1:14" ht="15.75" customHeight="1" thickBot="1" x14ac:dyDescent="0.25">
      <c r="A53" s="8"/>
      <c r="B53" s="8">
        <v>1</v>
      </c>
      <c r="C53" s="17"/>
      <c r="D53" s="60" t="s">
        <v>47</v>
      </c>
      <c r="E53" s="61"/>
      <c r="F53" s="35">
        <v>47</v>
      </c>
      <c r="G53" s="33">
        <v>0</v>
      </c>
      <c r="H53" s="56">
        <v>0</v>
      </c>
      <c r="I53" s="25">
        <v>0</v>
      </c>
      <c r="J53" s="33">
        <v>0</v>
      </c>
      <c r="K53" s="33">
        <v>0</v>
      </c>
      <c r="L53" s="25">
        <v>0</v>
      </c>
      <c r="M53" s="25">
        <v>0</v>
      </c>
    </row>
    <row r="54" spans="1:14" ht="33" customHeight="1" thickBot="1" x14ac:dyDescent="0.25">
      <c r="A54" s="8"/>
      <c r="B54" s="8"/>
      <c r="C54" s="17"/>
      <c r="D54" s="60" t="s">
        <v>48</v>
      </c>
      <c r="E54" s="61"/>
      <c r="F54" s="29">
        <v>48</v>
      </c>
      <c r="G54" s="25">
        <v>0</v>
      </c>
      <c r="H54" s="4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</row>
    <row r="55" spans="1:14" ht="22.5" customHeight="1" thickBot="1" x14ac:dyDescent="0.25">
      <c r="A55" s="8" t="s">
        <v>49</v>
      </c>
      <c r="B55" s="8"/>
      <c r="C55" s="17"/>
      <c r="D55" s="60" t="s">
        <v>50</v>
      </c>
      <c r="E55" s="61"/>
      <c r="F55" s="29">
        <v>49</v>
      </c>
      <c r="G55" s="25">
        <v>55</v>
      </c>
      <c r="H55" s="45">
        <v>55</v>
      </c>
      <c r="I55" s="25">
        <f t="shared" si="0"/>
        <v>100</v>
      </c>
      <c r="J55" s="25">
        <v>45</v>
      </c>
      <c r="K55" s="25">
        <v>45</v>
      </c>
      <c r="L55" s="25">
        <f t="shared" si="1"/>
        <v>81.818181818181827</v>
      </c>
      <c r="M55" s="25">
        <f t="shared" si="2"/>
        <v>100</v>
      </c>
    </row>
    <row r="56" spans="1:14" ht="16.5" customHeight="1" thickBot="1" x14ac:dyDescent="0.25">
      <c r="A56" s="8" t="s">
        <v>51</v>
      </c>
      <c r="B56" s="8"/>
      <c r="C56" s="17"/>
      <c r="D56" s="60" t="s">
        <v>52</v>
      </c>
      <c r="E56" s="61"/>
      <c r="F56" s="35"/>
      <c r="G56" s="34"/>
      <c r="H56" s="57"/>
      <c r="I56" s="25"/>
      <c r="J56" s="34"/>
      <c r="K56" s="34"/>
      <c r="L56" s="25"/>
      <c r="M56" s="25"/>
    </row>
    <row r="57" spans="1:14" ht="22.5" customHeight="1" thickBot="1" x14ac:dyDescent="0.25">
      <c r="A57" s="91"/>
      <c r="B57" s="8">
        <v>1</v>
      </c>
      <c r="C57" s="17"/>
      <c r="D57" s="112" t="s">
        <v>53</v>
      </c>
      <c r="E57" s="113"/>
      <c r="F57" s="29">
        <v>50</v>
      </c>
      <c r="G57" s="25">
        <v>14</v>
      </c>
      <c r="H57" s="45">
        <v>14</v>
      </c>
      <c r="I57" s="25">
        <f t="shared" si="0"/>
        <v>100</v>
      </c>
      <c r="J57" s="25">
        <v>14</v>
      </c>
      <c r="K57" s="25">
        <v>14</v>
      </c>
      <c r="L57" s="25">
        <f t="shared" si="1"/>
        <v>100</v>
      </c>
      <c r="M57" s="25">
        <f t="shared" si="2"/>
        <v>100</v>
      </c>
    </row>
    <row r="58" spans="1:14" ht="14.25" customHeight="1" thickBot="1" x14ac:dyDescent="0.25">
      <c r="A58" s="92"/>
      <c r="B58" s="8">
        <v>2</v>
      </c>
      <c r="C58" s="10"/>
      <c r="D58" s="66" t="s">
        <v>54</v>
      </c>
      <c r="E58" s="67"/>
      <c r="F58" s="29">
        <v>51</v>
      </c>
      <c r="G58" s="25">
        <v>14</v>
      </c>
      <c r="H58" s="45">
        <v>14</v>
      </c>
      <c r="I58" s="25">
        <f t="shared" si="0"/>
        <v>100</v>
      </c>
      <c r="J58" s="25">
        <v>14</v>
      </c>
      <c r="K58" s="25">
        <v>14</v>
      </c>
      <c r="L58" s="25">
        <f t="shared" si="1"/>
        <v>100</v>
      </c>
      <c r="M58" s="25">
        <f t="shared" si="2"/>
        <v>100</v>
      </c>
    </row>
    <row r="59" spans="1:14" ht="64.5" customHeight="1" thickBot="1" x14ac:dyDescent="0.25">
      <c r="A59" s="92"/>
      <c r="B59" s="8">
        <v>3</v>
      </c>
      <c r="C59" s="20"/>
      <c r="D59" s="106" t="s">
        <v>87</v>
      </c>
      <c r="E59" s="107"/>
      <c r="F59" s="29">
        <v>52</v>
      </c>
      <c r="G59" s="27">
        <v>5305</v>
      </c>
      <c r="H59" s="48">
        <v>5382</v>
      </c>
      <c r="I59" s="25">
        <f t="shared" si="0"/>
        <v>101.45146088595665</v>
      </c>
      <c r="J59" s="52">
        <v>5023</v>
      </c>
      <c r="K59" s="52">
        <v>5023</v>
      </c>
      <c r="L59" s="25">
        <f t="shared" si="1"/>
        <v>93.329617242660717</v>
      </c>
      <c r="M59" s="25">
        <f t="shared" si="2"/>
        <v>100</v>
      </c>
    </row>
    <row r="60" spans="1:14" ht="66.75" customHeight="1" thickBot="1" x14ac:dyDescent="0.25">
      <c r="A60" s="92"/>
      <c r="B60" s="8">
        <v>4</v>
      </c>
      <c r="C60" s="21"/>
      <c r="D60" s="66" t="s">
        <v>84</v>
      </c>
      <c r="E60" s="105"/>
      <c r="F60" s="29">
        <v>53</v>
      </c>
      <c r="G60" s="28">
        <v>5270</v>
      </c>
      <c r="H60" s="49">
        <v>5348</v>
      </c>
      <c r="I60" s="25">
        <f t="shared" si="0"/>
        <v>101.48007590132828</v>
      </c>
      <c r="J60" s="53">
        <v>5023</v>
      </c>
      <c r="K60" s="53">
        <v>5023</v>
      </c>
      <c r="L60" s="25">
        <f t="shared" si="1"/>
        <v>93.922961854899029</v>
      </c>
      <c r="M60" s="25">
        <f t="shared" si="2"/>
        <v>100</v>
      </c>
    </row>
    <row r="61" spans="1:14" ht="46.5" customHeight="1" thickBot="1" x14ac:dyDescent="0.25">
      <c r="A61" s="92"/>
      <c r="B61" s="8">
        <v>5</v>
      </c>
      <c r="C61" s="17"/>
      <c r="D61" s="60" t="s">
        <v>86</v>
      </c>
      <c r="E61" s="61"/>
      <c r="F61" s="29">
        <v>54</v>
      </c>
      <c r="G61" s="25">
        <f>G8/14</f>
        <v>123.14285714285714</v>
      </c>
      <c r="H61" s="25">
        <f>H8/14</f>
        <v>123.14285714285714</v>
      </c>
      <c r="I61" s="25">
        <f t="shared" si="0"/>
        <v>100</v>
      </c>
      <c r="J61" s="25">
        <f>J8/14</f>
        <v>123.14285714285714</v>
      </c>
      <c r="K61" s="25">
        <f>K8/14</f>
        <v>123.14285714285714</v>
      </c>
      <c r="L61" s="25">
        <f t="shared" si="1"/>
        <v>100</v>
      </c>
      <c r="M61" s="25">
        <f t="shared" si="2"/>
        <v>100</v>
      </c>
      <c r="N61" s="7"/>
    </row>
    <row r="62" spans="1:14" ht="64.5" customHeight="1" thickBot="1" x14ac:dyDescent="0.25">
      <c r="A62" s="92"/>
      <c r="B62" s="8">
        <v>6</v>
      </c>
      <c r="C62" s="8"/>
      <c r="D62" s="60" t="s">
        <v>88</v>
      </c>
      <c r="E62" s="61"/>
      <c r="F62" s="29">
        <v>55</v>
      </c>
      <c r="G62" s="25">
        <v>111</v>
      </c>
      <c r="H62" s="45">
        <v>111</v>
      </c>
      <c r="I62" s="25">
        <f t="shared" si="0"/>
        <v>100</v>
      </c>
      <c r="J62" s="25">
        <v>111</v>
      </c>
      <c r="K62" s="25">
        <v>111</v>
      </c>
      <c r="L62" s="25">
        <v>99.74</v>
      </c>
      <c r="M62" s="25">
        <f t="shared" si="2"/>
        <v>100</v>
      </c>
    </row>
    <row r="63" spans="1:14" ht="47.25" customHeight="1" thickBot="1" x14ac:dyDescent="0.25">
      <c r="A63" s="92"/>
      <c r="B63" s="8">
        <v>7</v>
      </c>
      <c r="C63" s="8"/>
      <c r="D63" s="60" t="s">
        <v>55</v>
      </c>
      <c r="E63" s="61"/>
      <c r="F63" s="29">
        <v>56</v>
      </c>
      <c r="G63" s="25">
        <v>0</v>
      </c>
      <c r="H63" s="4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</row>
    <row r="64" spans="1:14" ht="33.75" customHeight="1" thickBot="1" x14ac:dyDescent="0.25">
      <c r="A64" s="92"/>
      <c r="B64" s="8">
        <v>8</v>
      </c>
      <c r="C64" s="8"/>
      <c r="D64" s="60" t="s">
        <v>85</v>
      </c>
      <c r="E64" s="61"/>
      <c r="F64" s="29">
        <v>57</v>
      </c>
      <c r="G64" s="26">
        <v>974</v>
      </c>
      <c r="H64" s="46">
        <v>986</v>
      </c>
      <c r="I64" s="25">
        <f t="shared" si="0"/>
        <v>101.23203285420945</v>
      </c>
      <c r="J64" s="26">
        <f>J12/J7*1000</f>
        <v>889.35801041064201</v>
      </c>
      <c r="K64" s="26">
        <f>K12/K7*1000</f>
        <v>889.35801041064201</v>
      </c>
      <c r="L64" s="25">
        <f t="shared" si="1"/>
        <v>90.198581177549897</v>
      </c>
      <c r="M64" s="25">
        <f t="shared" si="2"/>
        <v>100</v>
      </c>
    </row>
    <row r="65" spans="1:15" ht="14.25" customHeight="1" thickBot="1" x14ac:dyDescent="0.25">
      <c r="A65" s="92"/>
      <c r="B65" s="11">
        <v>9</v>
      </c>
      <c r="C65" s="11"/>
      <c r="D65" s="112" t="s">
        <v>56</v>
      </c>
      <c r="E65" s="113"/>
      <c r="F65" s="19">
        <v>58</v>
      </c>
      <c r="G65" s="27">
        <v>0</v>
      </c>
      <c r="H65" s="48">
        <v>0</v>
      </c>
      <c r="I65" s="25">
        <v>0</v>
      </c>
      <c r="J65" s="27">
        <v>0</v>
      </c>
      <c r="K65" s="27">
        <v>0</v>
      </c>
      <c r="L65" s="25">
        <v>0</v>
      </c>
      <c r="M65" s="25">
        <v>0</v>
      </c>
    </row>
    <row r="66" spans="1:15" ht="14.25" customHeight="1" thickBot="1" x14ac:dyDescent="0.25">
      <c r="A66" s="111"/>
      <c r="B66" s="12">
        <v>10</v>
      </c>
      <c r="C66" s="13"/>
      <c r="D66" s="114" t="s">
        <v>57</v>
      </c>
      <c r="E66" s="115"/>
      <c r="F66" s="19">
        <v>59</v>
      </c>
      <c r="G66" s="36">
        <v>60</v>
      </c>
      <c r="H66" s="58">
        <v>60</v>
      </c>
      <c r="I66" s="25">
        <f t="shared" si="0"/>
        <v>100</v>
      </c>
      <c r="J66" s="36">
        <v>60</v>
      </c>
      <c r="K66" s="36">
        <v>60</v>
      </c>
      <c r="L66" s="25">
        <f t="shared" si="1"/>
        <v>100</v>
      </c>
      <c r="M66" s="25">
        <f t="shared" si="2"/>
        <v>100</v>
      </c>
    </row>
    <row r="67" spans="1:15" ht="14.25" customHeight="1" x14ac:dyDescent="0.2">
      <c r="A67" s="37"/>
      <c r="B67" s="38"/>
      <c r="C67" s="38"/>
      <c r="D67" s="39"/>
      <c r="E67" s="39"/>
      <c r="F67" s="40"/>
      <c r="G67" s="41"/>
      <c r="H67" s="42"/>
      <c r="I67" s="43"/>
      <c r="J67" s="42"/>
      <c r="K67" s="42"/>
      <c r="L67" s="44"/>
      <c r="M67" s="44"/>
    </row>
    <row r="68" spans="1:15" ht="12.75" customHeight="1" x14ac:dyDescent="0.2">
      <c r="A68" s="14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6"/>
      <c r="O68" s="6"/>
    </row>
    <row r="69" spans="1:15" ht="18.75" customHeight="1" x14ac:dyDescent="0.2">
      <c r="A69" s="14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6"/>
      <c r="O69" s="6"/>
    </row>
    <row r="70" spans="1:15" ht="16.5" customHeight="1" x14ac:dyDescent="0.2">
      <c r="A70" s="15"/>
      <c r="B70" s="15"/>
      <c r="C70" s="15"/>
      <c r="D70" s="109"/>
      <c r="E70" s="109"/>
      <c r="F70" s="15"/>
      <c r="G70" s="110"/>
      <c r="H70" s="110"/>
      <c r="I70" s="109"/>
      <c r="J70" s="109"/>
      <c r="K70" s="109"/>
      <c r="L70" s="109"/>
      <c r="M70" s="109"/>
      <c r="N70" s="6"/>
    </row>
    <row r="71" spans="1:15" ht="25.5" customHeight="1" x14ac:dyDescent="0.2">
      <c r="A71" s="16"/>
      <c r="B71" s="16"/>
      <c r="C71" s="16"/>
      <c r="D71" s="117" t="s">
        <v>92</v>
      </c>
      <c r="E71" s="117"/>
      <c r="F71" s="15"/>
      <c r="G71" s="116" t="s">
        <v>68</v>
      </c>
      <c r="H71" s="116"/>
      <c r="I71" s="117"/>
      <c r="J71" s="117"/>
      <c r="K71" s="117"/>
      <c r="L71" s="117"/>
      <c r="M71" s="117"/>
    </row>
    <row r="72" spans="1:15" x14ac:dyDescent="0.2">
      <c r="A72" s="16"/>
      <c r="B72" s="16"/>
      <c r="C72" s="16"/>
      <c r="D72" s="16" t="s">
        <v>96</v>
      </c>
      <c r="E72" s="16"/>
      <c r="F72" s="16"/>
      <c r="G72" s="16"/>
      <c r="H72" s="16"/>
      <c r="I72" s="16" t="s">
        <v>97</v>
      </c>
      <c r="J72" s="16"/>
      <c r="K72" s="16"/>
      <c r="L72" s="16"/>
      <c r="M72" s="16"/>
    </row>
    <row r="73" spans="1:15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5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88" spans="1:14" x14ac:dyDescent="0.2">
      <c r="A88" s="119"/>
      <c r="B88" s="120"/>
      <c r="C88" s="120"/>
      <c r="D88" s="120"/>
      <c r="E88" s="120"/>
      <c r="F88" s="3"/>
      <c r="G88" s="3"/>
      <c r="H88" s="3"/>
      <c r="I88" s="3"/>
      <c r="J88" s="3"/>
      <c r="K88" s="102"/>
      <c r="L88" s="102"/>
      <c r="M88" s="5"/>
    </row>
    <row r="89" spans="1:14" x14ac:dyDescent="0.2">
      <c r="N89" s="5"/>
    </row>
  </sheetData>
  <mergeCells count="92">
    <mergeCell ref="G71:M71"/>
    <mergeCell ref="B68:M68"/>
    <mergeCell ref="B69:M69"/>
    <mergeCell ref="A88:E88"/>
    <mergeCell ref="K88:L88"/>
    <mergeCell ref="D71:E71"/>
    <mergeCell ref="A35:A44"/>
    <mergeCell ref="A13:A25"/>
    <mergeCell ref="D13:E13"/>
    <mergeCell ref="D70:E70"/>
    <mergeCell ref="G70:M70"/>
    <mergeCell ref="D55:E55"/>
    <mergeCell ref="D56:E56"/>
    <mergeCell ref="A57:A66"/>
    <mergeCell ref="D57:E57"/>
    <mergeCell ref="D64:E64"/>
    <mergeCell ref="D65:E65"/>
    <mergeCell ref="D66:E66"/>
    <mergeCell ref="D47:E47"/>
    <mergeCell ref="D46:E46"/>
    <mergeCell ref="D45:E45"/>
    <mergeCell ref="D48:E48"/>
    <mergeCell ref="D63:E63"/>
    <mergeCell ref="D36:E36"/>
    <mergeCell ref="D37:E37"/>
    <mergeCell ref="D44:E44"/>
    <mergeCell ref="D43:E43"/>
    <mergeCell ref="D62:E62"/>
    <mergeCell ref="D54:E54"/>
    <mergeCell ref="D53:E53"/>
    <mergeCell ref="D52:E52"/>
    <mergeCell ref="D51:E51"/>
    <mergeCell ref="D49:E49"/>
    <mergeCell ref="D50:E50"/>
    <mergeCell ref="D61:E61"/>
    <mergeCell ref="D60:E60"/>
    <mergeCell ref="D59:E59"/>
    <mergeCell ref="D58:E58"/>
    <mergeCell ref="AD1:AE1"/>
    <mergeCell ref="A1:E1"/>
    <mergeCell ref="P1:Q1"/>
    <mergeCell ref="M1:N1"/>
    <mergeCell ref="A8:A11"/>
    <mergeCell ref="A3:M3"/>
    <mergeCell ref="A4:C5"/>
    <mergeCell ref="D4:E5"/>
    <mergeCell ref="F4:F5"/>
    <mergeCell ref="B2:N2"/>
    <mergeCell ref="K1:L1"/>
    <mergeCell ref="H4:H5"/>
    <mergeCell ref="C16:C23"/>
    <mergeCell ref="B6:C6"/>
    <mergeCell ref="L4:M4"/>
    <mergeCell ref="G4:G5"/>
    <mergeCell ref="I4:I5"/>
    <mergeCell ref="J4:J5"/>
    <mergeCell ref="K4:K5"/>
    <mergeCell ref="D6:E6"/>
    <mergeCell ref="D7:E7"/>
    <mergeCell ref="B14:B24"/>
    <mergeCell ref="D29:E29"/>
    <mergeCell ref="D27:E27"/>
    <mergeCell ref="D8:E8"/>
    <mergeCell ref="D11:E11"/>
    <mergeCell ref="D9:E9"/>
    <mergeCell ref="D10:E10"/>
    <mergeCell ref="D28:E28"/>
    <mergeCell ref="D16:E16"/>
    <mergeCell ref="D12:E12"/>
    <mergeCell ref="D21:E21"/>
    <mergeCell ref="D20:E20"/>
    <mergeCell ref="D19:E19"/>
    <mergeCell ref="D18:E18"/>
    <mergeCell ref="D17:E17"/>
    <mergeCell ref="D14:E14"/>
    <mergeCell ref="D15:E15"/>
    <mergeCell ref="D30:E30"/>
    <mergeCell ref="D31:E31"/>
    <mergeCell ref="D32:E32"/>
    <mergeCell ref="D33:E33"/>
    <mergeCell ref="D42:E42"/>
    <mergeCell ref="D41:E41"/>
    <mergeCell ref="D40:E40"/>
    <mergeCell ref="D39:E39"/>
    <mergeCell ref="D38:E38"/>
    <mergeCell ref="D35:E35"/>
    <mergeCell ref="D34:E34"/>
    <mergeCell ref="D26:E26"/>
    <mergeCell ref="D24:E24"/>
    <mergeCell ref="D23:E23"/>
    <mergeCell ref="D22:E22"/>
    <mergeCell ref="D25:E2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 RECTIFICATIV</vt:lpstr>
    </vt:vector>
  </TitlesOfParts>
  <Company>Edilul 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Radu Gabriel</cp:lastModifiedBy>
  <cp:lastPrinted>2026-07-01T09:38:02Z</cp:lastPrinted>
  <dcterms:created xsi:type="dcterms:W3CDTF">2016-01-26T10:14:44Z</dcterms:created>
  <dcterms:modified xsi:type="dcterms:W3CDTF">2026-08-05T07:40:06Z</dcterms:modified>
</cp:coreProperties>
</file>