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ctivitati zilnice\SEDINTE CL\2026\SEDINTA ORDINARA ULTERIOARA\"/>
    </mc:Choice>
  </mc:AlternateContent>
  <xr:revisionPtr revIDLastSave="0" documentId="13_ncr:1_{4972C39B-5C0A-4EB5-B070-D50FBB568C2F}" xr6:coauthVersionLast="47" xr6:coauthVersionMax="47" xr10:uidLastSave="{00000000-0000-0000-0000-000000000000}"/>
  <bookViews>
    <workbookView xWindow="-120" yWindow="-120" windowWidth="29040" windowHeight="15720" activeTab="1" xr2:uid="{8842BDC5-3BA5-4E60-9ADC-9F04F32209A1}"/>
  </bookViews>
  <sheets>
    <sheet name="Sheet1" sheetId="1" r:id="rId1"/>
    <sheet name="BL SF rectificare nr. 1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2" i="2" l="1"/>
  <c r="P192" i="2" s="1"/>
  <c r="F65" i="2"/>
  <c r="G65" i="2"/>
  <c r="H65" i="2"/>
  <c r="I65" i="2"/>
  <c r="J65" i="2"/>
  <c r="K65" i="2"/>
  <c r="L65" i="2"/>
  <c r="M65" i="2"/>
  <c r="N65" i="2"/>
  <c r="O65" i="2"/>
  <c r="F179" i="2"/>
  <c r="G179" i="2"/>
  <c r="H179" i="2"/>
  <c r="I179" i="2"/>
  <c r="J179" i="2"/>
  <c r="K179" i="2"/>
  <c r="L179" i="2"/>
  <c r="M179" i="2"/>
  <c r="N179" i="2"/>
  <c r="O179" i="2"/>
  <c r="E179" i="2"/>
  <c r="P193" i="2"/>
  <c r="P179" i="2" s="1"/>
  <c r="G192" i="2"/>
  <c r="H192" i="2"/>
  <c r="I192" i="2"/>
  <c r="J192" i="2"/>
  <c r="K192" i="2"/>
  <c r="L192" i="2"/>
  <c r="M192" i="2"/>
  <c r="N192" i="2"/>
  <c r="O192" i="2"/>
  <c r="F93" i="2" l="1"/>
  <c r="P15" i="2"/>
  <c r="P17" i="2"/>
  <c r="P18" i="2"/>
  <c r="P19" i="2"/>
  <c r="P23" i="2"/>
  <c r="P24" i="2"/>
  <c r="P26" i="2"/>
  <c r="P27" i="2"/>
  <c r="P28" i="2"/>
  <c r="P29" i="2"/>
  <c r="P32" i="2"/>
  <c r="P33" i="2"/>
  <c r="P34" i="2"/>
  <c r="P36" i="2"/>
  <c r="P39" i="2"/>
  <c r="P40" i="2"/>
  <c r="P41" i="2"/>
  <c r="P42" i="2"/>
  <c r="P45" i="2"/>
  <c r="P50" i="2"/>
  <c r="P53" i="2"/>
  <c r="P54" i="2"/>
  <c r="P55" i="2"/>
  <c r="P57" i="2"/>
  <c r="P58" i="2"/>
  <c r="P61" i="2"/>
  <c r="P63" i="2"/>
  <c r="P64" i="2"/>
  <c r="P66" i="2"/>
  <c r="P67" i="2"/>
  <c r="P65" i="2" s="1"/>
  <c r="P71" i="2"/>
  <c r="P72" i="2"/>
  <c r="P74" i="2"/>
  <c r="P91" i="2"/>
  <c r="P92" i="2"/>
  <c r="P94" i="2"/>
  <c r="P95" i="2"/>
  <c r="P96" i="2"/>
  <c r="P97" i="2"/>
  <c r="P98" i="2"/>
  <c r="P101" i="2"/>
  <c r="P102" i="2"/>
  <c r="P104" i="2"/>
  <c r="P107" i="2"/>
  <c r="P110" i="2"/>
  <c r="P117" i="2"/>
  <c r="P120" i="2"/>
  <c r="P122" i="2"/>
  <c r="P123" i="2"/>
  <c r="P124" i="2"/>
  <c r="P126" i="2"/>
  <c r="P128" i="2"/>
  <c r="P129" i="2"/>
  <c r="P130" i="2"/>
  <c r="P132" i="2"/>
  <c r="P134" i="2"/>
  <c r="P136" i="2"/>
  <c r="P137" i="2"/>
  <c r="P144" i="2"/>
  <c r="P145" i="2"/>
  <c r="P146" i="2"/>
  <c r="P148" i="2"/>
  <c r="P158" i="2"/>
  <c r="P160" i="2"/>
  <c r="P161" i="2"/>
  <c r="P162" i="2"/>
  <c r="P164" i="2"/>
  <c r="P166" i="2"/>
  <c r="P167" i="2"/>
  <c r="P168" i="2"/>
  <c r="P169" i="2"/>
  <c r="P171" i="2"/>
  <c r="P172" i="2"/>
  <c r="P174" i="2"/>
  <c r="P176" i="2"/>
  <c r="P177" i="2"/>
  <c r="P185" i="2"/>
  <c r="P186" i="2"/>
  <c r="P188" i="2"/>
  <c r="P189" i="2"/>
  <c r="P190" i="2"/>
  <c r="P191" i="2"/>
  <c r="P195" i="2"/>
  <c r="P197" i="2"/>
  <c r="P198" i="2"/>
  <c r="P199" i="2"/>
  <c r="P202" i="2"/>
  <c r="P204" i="2"/>
  <c r="P206" i="2"/>
  <c r="P208" i="2"/>
  <c r="P209" i="2"/>
  <c r="P211" i="2"/>
  <c r="P216" i="2"/>
  <c r="P218" i="2"/>
  <c r="P220" i="2"/>
  <c r="G221" i="2"/>
  <c r="H221" i="2"/>
  <c r="I221" i="2"/>
  <c r="J221" i="2"/>
  <c r="K221" i="2"/>
  <c r="L221" i="2"/>
  <c r="M221" i="2"/>
  <c r="N221" i="2"/>
  <c r="O221" i="2"/>
  <c r="G219" i="2"/>
  <c r="H219" i="2"/>
  <c r="I219" i="2"/>
  <c r="J219" i="2"/>
  <c r="K219" i="2"/>
  <c r="L219" i="2"/>
  <c r="M219" i="2"/>
  <c r="N219" i="2"/>
  <c r="O219" i="2"/>
  <c r="G217" i="2"/>
  <c r="H217" i="2"/>
  <c r="I217" i="2"/>
  <c r="J217" i="2"/>
  <c r="K217" i="2"/>
  <c r="L217" i="2"/>
  <c r="M217" i="2"/>
  <c r="N217" i="2"/>
  <c r="O217" i="2"/>
  <c r="G215" i="2"/>
  <c r="H215" i="2"/>
  <c r="I215" i="2"/>
  <c r="J215" i="2"/>
  <c r="K215" i="2"/>
  <c r="L215" i="2"/>
  <c r="M215" i="2"/>
  <c r="N215" i="2"/>
  <c r="O215" i="2"/>
  <c r="G214" i="2"/>
  <c r="G213" i="2" s="1"/>
  <c r="H214" i="2"/>
  <c r="H213" i="2" s="1"/>
  <c r="I214" i="2"/>
  <c r="I213" i="2" s="1"/>
  <c r="J214" i="2"/>
  <c r="J213" i="2" s="1"/>
  <c r="K214" i="2"/>
  <c r="K213" i="2" s="1"/>
  <c r="L214" i="2"/>
  <c r="L213" i="2" s="1"/>
  <c r="M214" i="2"/>
  <c r="M213" i="2" s="1"/>
  <c r="N214" i="2"/>
  <c r="N213" i="2" s="1"/>
  <c r="O214" i="2"/>
  <c r="O213" i="2" s="1"/>
  <c r="G212" i="2"/>
  <c r="H212" i="2"/>
  <c r="I212" i="2"/>
  <c r="J212" i="2"/>
  <c r="K212" i="2"/>
  <c r="L212" i="2"/>
  <c r="M212" i="2"/>
  <c r="N212" i="2"/>
  <c r="O212" i="2"/>
  <c r="G210" i="2"/>
  <c r="H210" i="2"/>
  <c r="I210" i="2"/>
  <c r="J210" i="2"/>
  <c r="K210" i="2"/>
  <c r="L210" i="2"/>
  <c r="M210" i="2"/>
  <c r="N210" i="2"/>
  <c r="O210" i="2"/>
  <c r="G207" i="2"/>
  <c r="H207" i="2"/>
  <c r="I207" i="2"/>
  <c r="J207" i="2"/>
  <c r="K207" i="2"/>
  <c r="L207" i="2"/>
  <c r="M207" i="2"/>
  <c r="N207" i="2"/>
  <c r="O207" i="2"/>
  <c r="G205" i="2"/>
  <c r="H205" i="2"/>
  <c r="I205" i="2"/>
  <c r="J205" i="2"/>
  <c r="K205" i="2"/>
  <c r="L205" i="2"/>
  <c r="M205" i="2"/>
  <c r="N205" i="2"/>
  <c r="O205" i="2"/>
  <c r="G203" i="2"/>
  <c r="H203" i="2"/>
  <c r="I203" i="2"/>
  <c r="J203" i="2"/>
  <c r="K203" i="2"/>
  <c r="L203" i="2"/>
  <c r="M203" i="2"/>
  <c r="N203" i="2"/>
  <c r="O203" i="2"/>
  <c r="G201" i="2"/>
  <c r="H201" i="2"/>
  <c r="H200" i="2" s="1"/>
  <c r="I201" i="2"/>
  <c r="I200" i="2" s="1"/>
  <c r="J201" i="2"/>
  <c r="J200" i="2" s="1"/>
  <c r="K201" i="2"/>
  <c r="L201" i="2"/>
  <c r="L200" i="2" s="1"/>
  <c r="M201" i="2"/>
  <c r="M200" i="2" s="1"/>
  <c r="N201" i="2"/>
  <c r="N200" i="2" s="1"/>
  <c r="O201" i="2"/>
  <c r="O200" i="2" s="1"/>
  <c r="G200" i="2"/>
  <c r="K200" i="2"/>
  <c r="G196" i="2"/>
  <c r="H196" i="2"/>
  <c r="I196" i="2"/>
  <c r="J196" i="2"/>
  <c r="K196" i="2"/>
  <c r="L196" i="2"/>
  <c r="M196" i="2"/>
  <c r="N196" i="2"/>
  <c r="O196" i="2"/>
  <c r="G194" i="2"/>
  <c r="H194" i="2"/>
  <c r="I194" i="2"/>
  <c r="J194" i="2"/>
  <c r="K194" i="2"/>
  <c r="L194" i="2"/>
  <c r="M194" i="2"/>
  <c r="N194" i="2"/>
  <c r="O194" i="2"/>
  <c r="G187" i="2"/>
  <c r="H187" i="2"/>
  <c r="I187" i="2"/>
  <c r="J187" i="2"/>
  <c r="K187" i="2"/>
  <c r="L187" i="2"/>
  <c r="M187" i="2"/>
  <c r="N187" i="2"/>
  <c r="O187" i="2"/>
  <c r="G184" i="2"/>
  <c r="H184" i="2"/>
  <c r="I184" i="2"/>
  <c r="J184" i="2"/>
  <c r="K184" i="2"/>
  <c r="L184" i="2"/>
  <c r="M184" i="2"/>
  <c r="N184" i="2"/>
  <c r="O184" i="2"/>
  <c r="G183" i="2"/>
  <c r="H183" i="2"/>
  <c r="I183" i="2"/>
  <c r="J183" i="2"/>
  <c r="K183" i="2"/>
  <c r="L183" i="2"/>
  <c r="M183" i="2"/>
  <c r="N183" i="2"/>
  <c r="O183" i="2"/>
  <c r="G182" i="2"/>
  <c r="H182" i="2"/>
  <c r="I182" i="2"/>
  <c r="J182" i="2"/>
  <c r="K182" i="2"/>
  <c r="L182" i="2"/>
  <c r="M182" i="2"/>
  <c r="N182" i="2"/>
  <c r="O182" i="2"/>
  <c r="G181" i="2"/>
  <c r="H181" i="2"/>
  <c r="I181" i="2"/>
  <c r="J181" i="2"/>
  <c r="K181" i="2"/>
  <c r="L181" i="2"/>
  <c r="M181" i="2"/>
  <c r="N181" i="2"/>
  <c r="O181" i="2"/>
  <c r="G180" i="2"/>
  <c r="H180" i="2"/>
  <c r="I180" i="2"/>
  <c r="J180" i="2"/>
  <c r="K180" i="2"/>
  <c r="L180" i="2"/>
  <c r="M180" i="2"/>
  <c r="N180" i="2"/>
  <c r="O180" i="2"/>
  <c r="G175" i="2"/>
  <c r="H175" i="2"/>
  <c r="I175" i="2"/>
  <c r="J175" i="2"/>
  <c r="K175" i="2"/>
  <c r="L175" i="2"/>
  <c r="M175" i="2"/>
  <c r="N175" i="2"/>
  <c r="O175" i="2"/>
  <c r="G173" i="2"/>
  <c r="H173" i="2"/>
  <c r="I173" i="2"/>
  <c r="J173" i="2"/>
  <c r="K173" i="2"/>
  <c r="L173" i="2"/>
  <c r="M173" i="2"/>
  <c r="N173" i="2"/>
  <c r="O173" i="2"/>
  <c r="G170" i="2"/>
  <c r="H170" i="2"/>
  <c r="I170" i="2"/>
  <c r="J170" i="2"/>
  <c r="K170" i="2"/>
  <c r="L170" i="2"/>
  <c r="M170" i="2"/>
  <c r="N170" i="2"/>
  <c r="O170" i="2"/>
  <c r="G165" i="2"/>
  <c r="H165" i="2"/>
  <c r="I165" i="2"/>
  <c r="J165" i="2"/>
  <c r="K165" i="2"/>
  <c r="L165" i="2"/>
  <c r="M165" i="2"/>
  <c r="N165" i="2"/>
  <c r="O165" i="2"/>
  <c r="G163" i="2"/>
  <c r="H163" i="2"/>
  <c r="I163" i="2"/>
  <c r="J163" i="2"/>
  <c r="K163" i="2"/>
  <c r="L163" i="2"/>
  <c r="M163" i="2"/>
  <c r="N163" i="2"/>
  <c r="O163" i="2"/>
  <c r="G159" i="2"/>
  <c r="H159" i="2"/>
  <c r="I159" i="2"/>
  <c r="J159" i="2"/>
  <c r="K159" i="2"/>
  <c r="L159" i="2"/>
  <c r="M159" i="2"/>
  <c r="N159" i="2"/>
  <c r="O159" i="2"/>
  <c r="G157" i="2"/>
  <c r="H157" i="2"/>
  <c r="I157" i="2"/>
  <c r="J157" i="2"/>
  <c r="K157" i="2"/>
  <c r="L157" i="2"/>
  <c r="M157" i="2"/>
  <c r="N157" i="2"/>
  <c r="O157" i="2"/>
  <c r="G156" i="2"/>
  <c r="H156" i="2"/>
  <c r="I156" i="2"/>
  <c r="J156" i="2"/>
  <c r="K156" i="2"/>
  <c r="L156" i="2"/>
  <c r="M156" i="2"/>
  <c r="N156" i="2"/>
  <c r="O156" i="2"/>
  <c r="G155" i="2"/>
  <c r="H155" i="2"/>
  <c r="I155" i="2"/>
  <c r="J155" i="2"/>
  <c r="K155" i="2"/>
  <c r="L155" i="2"/>
  <c r="M155" i="2"/>
  <c r="N155" i="2"/>
  <c r="O155" i="2"/>
  <c r="G154" i="2"/>
  <c r="H154" i="2"/>
  <c r="I154" i="2"/>
  <c r="J154" i="2"/>
  <c r="K154" i="2"/>
  <c r="L154" i="2"/>
  <c r="M154" i="2"/>
  <c r="N154" i="2"/>
  <c r="O154" i="2"/>
  <c r="G152" i="2"/>
  <c r="H152" i="2"/>
  <c r="H79" i="2" s="1"/>
  <c r="I152" i="2"/>
  <c r="J152" i="2"/>
  <c r="K152" i="2"/>
  <c r="K79" i="2" s="1"/>
  <c r="L152" i="2"/>
  <c r="L79" i="2" s="1"/>
  <c r="M152" i="2"/>
  <c r="M79" i="2" s="1"/>
  <c r="N152" i="2"/>
  <c r="N79" i="2" s="1"/>
  <c r="O152" i="2"/>
  <c r="O79" i="2" s="1"/>
  <c r="G151" i="2"/>
  <c r="H151" i="2"/>
  <c r="I151" i="2"/>
  <c r="J151" i="2"/>
  <c r="K151" i="2"/>
  <c r="L151" i="2"/>
  <c r="M151" i="2"/>
  <c r="N151" i="2"/>
  <c r="O151" i="2"/>
  <c r="G150" i="2"/>
  <c r="H150" i="2"/>
  <c r="I150" i="2"/>
  <c r="J150" i="2"/>
  <c r="K150" i="2"/>
  <c r="L150" i="2"/>
  <c r="M150" i="2"/>
  <c r="N150" i="2"/>
  <c r="O150" i="2"/>
  <c r="G147" i="2"/>
  <c r="H147" i="2"/>
  <c r="I147" i="2"/>
  <c r="J147" i="2"/>
  <c r="K147" i="2"/>
  <c r="L147" i="2"/>
  <c r="M147" i="2"/>
  <c r="N147" i="2"/>
  <c r="O147" i="2"/>
  <c r="G143" i="2"/>
  <c r="H143" i="2"/>
  <c r="I143" i="2"/>
  <c r="J143" i="2"/>
  <c r="K143" i="2"/>
  <c r="L143" i="2"/>
  <c r="M143" i="2"/>
  <c r="N143" i="2"/>
  <c r="O143" i="2"/>
  <c r="G142" i="2"/>
  <c r="G86" i="2" s="1"/>
  <c r="H142" i="2"/>
  <c r="I142" i="2"/>
  <c r="J142" i="2"/>
  <c r="K142" i="2"/>
  <c r="L142" i="2"/>
  <c r="M142" i="2"/>
  <c r="N142" i="2"/>
  <c r="O142" i="2"/>
  <c r="O86" i="2" s="1"/>
  <c r="G141" i="2"/>
  <c r="H141" i="2"/>
  <c r="I141" i="2"/>
  <c r="J141" i="2"/>
  <c r="K141" i="2"/>
  <c r="L141" i="2"/>
  <c r="M141" i="2"/>
  <c r="N141" i="2"/>
  <c r="O141" i="2"/>
  <c r="G140" i="2"/>
  <c r="H140" i="2"/>
  <c r="I140" i="2"/>
  <c r="J140" i="2"/>
  <c r="K140" i="2"/>
  <c r="L140" i="2"/>
  <c r="M140" i="2"/>
  <c r="N140" i="2"/>
  <c r="O140" i="2"/>
  <c r="G139" i="2"/>
  <c r="H139" i="2"/>
  <c r="I139" i="2"/>
  <c r="J139" i="2"/>
  <c r="K139" i="2"/>
  <c r="L139" i="2"/>
  <c r="M139" i="2"/>
  <c r="N139" i="2"/>
  <c r="O139" i="2"/>
  <c r="G133" i="2"/>
  <c r="H133" i="2"/>
  <c r="I133" i="2"/>
  <c r="J133" i="2"/>
  <c r="K133" i="2"/>
  <c r="L133" i="2"/>
  <c r="M133" i="2"/>
  <c r="N133" i="2"/>
  <c r="O133" i="2"/>
  <c r="G131" i="2"/>
  <c r="H131" i="2"/>
  <c r="I131" i="2"/>
  <c r="J131" i="2"/>
  <c r="K131" i="2"/>
  <c r="L131" i="2"/>
  <c r="M131" i="2"/>
  <c r="N131" i="2"/>
  <c r="O131" i="2"/>
  <c r="I125" i="2"/>
  <c r="J125" i="2"/>
  <c r="K125" i="2"/>
  <c r="L125" i="2"/>
  <c r="M125" i="2"/>
  <c r="N125" i="2"/>
  <c r="O125" i="2"/>
  <c r="I119" i="2"/>
  <c r="J119" i="2"/>
  <c r="K119" i="2"/>
  <c r="L119" i="2"/>
  <c r="M119" i="2"/>
  <c r="N119" i="2"/>
  <c r="O119" i="2"/>
  <c r="G118" i="2"/>
  <c r="H118" i="2"/>
  <c r="I118" i="2"/>
  <c r="J118" i="2"/>
  <c r="K118" i="2"/>
  <c r="L118" i="2"/>
  <c r="M118" i="2"/>
  <c r="N118" i="2"/>
  <c r="O118" i="2"/>
  <c r="G116" i="2"/>
  <c r="H116" i="2"/>
  <c r="I116" i="2"/>
  <c r="I81" i="2" s="1"/>
  <c r="J116" i="2"/>
  <c r="J81" i="2" s="1"/>
  <c r="K116" i="2"/>
  <c r="L116" i="2"/>
  <c r="M116" i="2"/>
  <c r="N116" i="2"/>
  <c r="O116" i="2"/>
  <c r="I114" i="2"/>
  <c r="J114" i="2"/>
  <c r="K114" i="2"/>
  <c r="L114" i="2"/>
  <c r="M114" i="2"/>
  <c r="N114" i="2"/>
  <c r="O114" i="2"/>
  <c r="G113" i="2"/>
  <c r="H113" i="2"/>
  <c r="I113" i="2"/>
  <c r="J113" i="2"/>
  <c r="K113" i="2"/>
  <c r="L113" i="2"/>
  <c r="M113" i="2"/>
  <c r="M76" i="2" s="1"/>
  <c r="N113" i="2"/>
  <c r="O113" i="2"/>
  <c r="H111" i="2"/>
  <c r="G109" i="2"/>
  <c r="G111" i="2" s="1"/>
  <c r="H109" i="2"/>
  <c r="I109" i="2"/>
  <c r="I111" i="2" s="1"/>
  <c r="J109" i="2"/>
  <c r="J111" i="2" s="1"/>
  <c r="K109" i="2"/>
  <c r="K111" i="2" s="1"/>
  <c r="L109" i="2"/>
  <c r="L111" i="2" s="1"/>
  <c r="M109" i="2"/>
  <c r="M111" i="2" s="1"/>
  <c r="N109" i="2"/>
  <c r="N111" i="2" s="1"/>
  <c r="O109" i="2"/>
  <c r="O111" i="2" s="1"/>
  <c r="G106" i="2"/>
  <c r="G108" i="2" s="1"/>
  <c r="H106" i="2"/>
  <c r="H108" i="2" s="1"/>
  <c r="I106" i="2"/>
  <c r="I108" i="2" s="1"/>
  <c r="J106" i="2"/>
  <c r="J108" i="2" s="1"/>
  <c r="K106" i="2"/>
  <c r="K108" i="2" s="1"/>
  <c r="L106" i="2"/>
  <c r="L108" i="2" s="1"/>
  <c r="M106" i="2"/>
  <c r="M108" i="2" s="1"/>
  <c r="N106" i="2"/>
  <c r="N108" i="2" s="1"/>
  <c r="O106" i="2"/>
  <c r="O108" i="2" s="1"/>
  <c r="G103" i="2"/>
  <c r="G100" i="2" s="1"/>
  <c r="G105" i="2" s="1"/>
  <c r="H103" i="2"/>
  <c r="H100" i="2" s="1"/>
  <c r="H105" i="2" s="1"/>
  <c r="I103" i="2"/>
  <c r="I100" i="2" s="1"/>
  <c r="I105" i="2" s="1"/>
  <c r="J103" i="2"/>
  <c r="J100" i="2" s="1"/>
  <c r="J105" i="2" s="1"/>
  <c r="K103" i="2"/>
  <c r="K100" i="2" s="1"/>
  <c r="K105" i="2" s="1"/>
  <c r="L103" i="2"/>
  <c r="L100" i="2" s="1"/>
  <c r="L105" i="2" s="1"/>
  <c r="M103" i="2"/>
  <c r="M100" i="2" s="1"/>
  <c r="M105" i="2" s="1"/>
  <c r="N103" i="2"/>
  <c r="N100" i="2" s="1"/>
  <c r="N105" i="2" s="1"/>
  <c r="O103" i="2"/>
  <c r="O100" i="2" s="1"/>
  <c r="O105" i="2" s="1"/>
  <c r="G93" i="2"/>
  <c r="G90" i="2" s="1"/>
  <c r="G99" i="2" s="1"/>
  <c r="H93" i="2"/>
  <c r="H90" i="2" s="1"/>
  <c r="H99" i="2" s="1"/>
  <c r="I93" i="2"/>
  <c r="I90" i="2" s="1"/>
  <c r="I99" i="2" s="1"/>
  <c r="J93" i="2"/>
  <c r="J90" i="2" s="1"/>
  <c r="J99" i="2" s="1"/>
  <c r="K93" i="2"/>
  <c r="K90" i="2" s="1"/>
  <c r="K99" i="2" s="1"/>
  <c r="L93" i="2"/>
  <c r="L90" i="2" s="1"/>
  <c r="L99" i="2" s="1"/>
  <c r="M93" i="2"/>
  <c r="M90" i="2" s="1"/>
  <c r="M99" i="2" s="1"/>
  <c r="N93" i="2"/>
  <c r="N90" i="2" s="1"/>
  <c r="N99" i="2" s="1"/>
  <c r="O93" i="2"/>
  <c r="O90" i="2" s="1"/>
  <c r="O99" i="2" s="1"/>
  <c r="G89" i="2"/>
  <c r="H89" i="2"/>
  <c r="I89" i="2"/>
  <c r="J89" i="2"/>
  <c r="K89" i="2"/>
  <c r="L89" i="2"/>
  <c r="M89" i="2"/>
  <c r="N89" i="2"/>
  <c r="O89" i="2"/>
  <c r="G88" i="2"/>
  <c r="H88" i="2"/>
  <c r="I88" i="2"/>
  <c r="J88" i="2"/>
  <c r="K88" i="2"/>
  <c r="L88" i="2"/>
  <c r="M88" i="2"/>
  <c r="N88" i="2"/>
  <c r="O88" i="2"/>
  <c r="G87" i="2"/>
  <c r="H87" i="2"/>
  <c r="I87" i="2"/>
  <c r="J87" i="2"/>
  <c r="K87" i="2"/>
  <c r="L87" i="2"/>
  <c r="M87" i="2"/>
  <c r="N87" i="2"/>
  <c r="O87" i="2"/>
  <c r="G85" i="2"/>
  <c r="H85" i="2"/>
  <c r="I85" i="2"/>
  <c r="J85" i="2"/>
  <c r="K85" i="2"/>
  <c r="L85" i="2"/>
  <c r="M85" i="2"/>
  <c r="N85" i="2"/>
  <c r="O85" i="2"/>
  <c r="G82" i="2"/>
  <c r="H82" i="2"/>
  <c r="I82" i="2"/>
  <c r="J82" i="2"/>
  <c r="K82" i="2"/>
  <c r="L82" i="2"/>
  <c r="M82" i="2"/>
  <c r="N82" i="2"/>
  <c r="O82" i="2"/>
  <c r="G79" i="2"/>
  <c r="I79" i="2"/>
  <c r="J79" i="2"/>
  <c r="G78" i="2"/>
  <c r="H78" i="2"/>
  <c r="I78" i="2"/>
  <c r="J78" i="2"/>
  <c r="K78" i="2"/>
  <c r="L78" i="2"/>
  <c r="M78" i="2"/>
  <c r="N78" i="2"/>
  <c r="O78" i="2"/>
  <c r="G73" i="2"/>
  <c r="H73" i="2"/>
  <c r="I73" i="2"/>
  <c r="J73" i="2"/>
  <c r="K73" i="2"/>
  <c r="L73" i="2"/>
  <c r="M73" i="2"/>
  <c r="N73" i="2"/>
  <c r="O73" i="2"/>
  <c r="G70" i="2"/>
  <c r="H70" i="2"/>
  <c r="I70" i="2"/>
  <c r="J70" i="2"/>
  <c r="K70" i="2"/>
  <c r="L70" i="2"/>
  <c r="M70" i="2"/>
  <c r="N70" i="2"/>
  <c r="O70" i="2"/>
  <c r="O69" i="2" s="1"/>
  <c r="O68" i="2" s="1"/>
  <c r="K51" i="2"/>
  <c r="G62" i="2"/>
  <c r="H62" i="2"/>
  <c r="I62" i="2"/>
  <c r="J62" i="2"/>
  <c r="K62" i="2"/>
  <c r="L62" i="2"/>
  <c r="M62" i="2"/>
  <c r="N62" i="2"/>
  <c r="O62" i="2"/>
  <c r="G60" i="2"/>
  <c r="G59" i="2" s="1"/>
  <c r="H60" i="2"/>
  <c r="H59" i="2" s="1"/>
  <c r="I60" i="2"/>
  <c r="I59" i="2" s="1"/>
  <c r="J60" i="2"/>
  <c r="J59" i="2" s="1"/>
  <c r="K60" i="2"/>
  <c r="K59" i="2" s="1"/>
  <c r="L60" i="2"/>
  <c r="M60" i="2"/>
  <c r="M59" i="2" s="1"/>
  <c r="N60" i="2"/>
  <c r="N59" i="2" s="1"/>
  <c r="O60" i="2"/>
  <c r="O59" i="2" s="1"/>
  <c r="L59" i="2"/>
  <c r="G56" i="2"/>
  <c r="H56" i="2"/>
  <c r="I56" i="2"/>
  <c r="J56" i="2"/>
  <c r="K56" i="2"/>
  <c r="L56" i="2"/>
  <c r="M56" i="2"/>
  <c r="N56" i="2"/>
  <c r="O56" i="2"/>
  <c r="G52" i="2"/>
  <c r="H52" i="2"/>
  <c r="I52" i="2"/>
  <c r="J52" i="2"/>
  <c r="K52" i="2"/>
  <c r="L52" i="2"/>
  <c r="M52" i="2"/>
  <c r="N52" i="2"/>
  <c r="O52" i="2"/>
  <c r="G49" i="2"/>
  <c r="H49" i="2"/>
  <c r="H48" i="2" s="1"/>
  <c r="H47" i="2" s="1"/>
  <c r="I49" i="2"/>
  <c r="I48" i="2" s="1"/>
  <c r="I47" i="2" s="1"/>
  <c r="J49" i="2"/>
  <c r="J48" i="2" s="1"/>
  <c r="J47" i="2" s="1"/>
  <c r="K49" i="2"/>
  <c r="K48" i="2" s="1"/>
  <c r="K47" i="2" s="1"/>
  <c r="L49" i="2"/>
  <c r="L48" i="2" s="1"/>
  <c r="L47" i="2" s="1"/>
  <c r="M49" i="2"/>
  <c r="M48" i="2" s="1"/>
  <c r="M47" i="2" s="1"/>
  <c r="N49" i="2"/>
  <c r="N48" i="2" s="1"/>
  <c r="N47" i="2" s="1"/>
  <c r="O49" i="2"/>
  <c r="O48" i="2" s="1"/>
  <c r="O47" i="2" s="1"/>
  <c r="G48" i="2"/>
  <c r="G47" i="2" s="1"/>
  <c r="G44" i="2"/>
  <c r="G43" i="2" s="1"/>
  <c r="H44" i="2"/>
  <c r="H43" i="2" s="1"/>
  <c r="I44" i="2"/>
  <c r="I43" i="2" s="1"/>
  <c r="J44" i="2"/>
  <c r="J43" i="2" s="1"/>
  <c r="K44" i="2"/>
  <c r="K43" i="2" s="1"/>
  <c r="L44" i="2"/>
  <c r="L43" i="2" s="1"/>
  <c r="M44" i="2"/>
  <c r="M43" i="2" s="1"/>
  <c r="N44" i="2"/>
  <c r="N43" i="2" s="1"/>
  <c r="O44" i="2"/>
  <c r="O43" i="2" s="1"/>
  <c r="G38" i="2"/>
  <c r="G37" i="2" s="1"/>
  <c r="H38" i="2"/>
  <c r="H37" i="2" s="1"/>
  <c r="I38" i="2"/>
  <c r="I37" i="2" s="1"/>
  <c r="J38" i="2"/>
  <c r="J37" i="2" s="1"/>
  <c r="K38" i="2"/>
  <c r="K37" i="2" s="1"/>
  <c r="L38" i="2"/>
  <c r="L37" i="2" s="1"/>
  <c r="M38" i="2"/>
  <c r="M37" i="2" s="1"/>
  <c r="N38" i="2"/>
  <c r="N37" i="2" s="1"/>
  <c r="O38" i="2"/>
  <c r="O37" i="2" s="1"/>
  <c r="G35" i="2"/>
  <c r="H35" i="2"/>
  <c r="I35" i="2"/>
  <c r="J35" i="2"/>
  <c r="K35" i="2"/>
  <c r="L35" i="2"/>
  <c r="M35" i="2"/>
  <c r="N35" i="2"/>
  <c r="O35" i="2"/>
  <c r="G31" i="2"/>
  <c r="H31" i="2"/>
  <c r="I31" i="2"/>
  <c r="J31" i="2"/>
  <c r="K31" i="2"/>
  <c r="L31" i="2"/>
  <c r="M31" i="2"/>
  <c r="N31" i="2"/>
  <c r="O31" i="2"/>
  <c r="G25" i="2"/>
  <c r="H25" i="2"/>
  <c r="I25" i="2"/>
  <c r="J25" i="2"/>
  <c r="K25" i="2"/>
  <c r="L25" i="2"/>
  <c r="M25" i="2"/>
  <c r="N25" i="2"/>
  <c r="O25" i="2"/>
  <c r="O21" i="2" s="1"/>
  <c r="O20" i="2" s="1"/>
  <c r="G22" i="2"/>
  <c r="H22" i="2"/>
  <c r="I22" i="2"/>
  <c r="J22" i="2"/>
  <c r="K22" i="2"/>
  <c r="L22" i="2"/>
  <c r="M22" i="2"/>
  <c r="N22" i="2"/>
  <c r="O22" i="2"/>
  <c r="G16" i="2"/>
  <c r="H16" i="2"/>
  <c r="I16" i="2"/>
  <c r="J16" i="2"/>
  <c r="K16" i="2"/>
  <c r="L16" i="2"/>
  <c r="M16" i="2"/>
  <c r="N16" i="2"/>
  <c r="O16" i="2"/>
  <c r="G14" i="2"/>
  <c r="G13" i="2" s="1"/>
  <c r="G12" i="2" s="1"/>
  <c r="H14" i="2"/>
  <c r="H13" i="2" s="1"/>
  <c r="H12" i="2" s="1"/>
  <c r="I14" i="2"/>
  <c r="J14" i="2"/>
  <c r="K14" i="2"/>
  <c r="L14" i="2"/>
  <c r="L13" i="2" s="1"/>
  <c r="L12" i="2" s="1"/>
  <c r="M14" i="2"/>
  <c r="N14" i="2"/>
  <c r="O14" i="2"/>
  <c r="D9" i="2"/>
  <c r="D78" i="2"/>
  <c r="D82" i="2"/>
  <c r="D85" i="2"/>
  <c r="D87" i="2"/>
  <c r="D88" i="2"/>
  <c r="D93" i="2"/>
  <c r="D90" i="2" s="1"/>
  <c r="D99" i="2" s="1"/>
  <c r="D103" i="2"/>
  <c r="D100" i="2" s="1"/>
  <c r="D105" i="2" s="1"/>
  <c r="D106" i="2"/>
  <c r="D108" i="2" s="1"/>
  <c r="D109" i="2"/>
  <c r="D111" i="2" s="1"/>
  <c r="D113" i="2"/>
  <c r="D116" i="2"/>
  <c r="D117" i="2"/>
  <c r="D118" i="2"/>
  <c r="D121" i="2"/>
  <c r="D119" i="2" s="1"/>
  <c r="D127" i="2"/>
  <c r="D125" i="2" s="1"/>
  <c r="D131" i="2"/>
  <c r="D133" i="2"/>
  <c r="D135" i="2"/>
  <c r="D139" i="2"/>
  <c r="D140" i="2"/>
  <c r="D141" i="2"/>
  <c r="D142" i="2"/>
  <c r="D147" i="2"/>
  <c r="D150" i="2"/>
  <c r="D151" i="2"/>
  <c r="D152" i="2"/>
  <c r="D79" i="2" s="1"/>
  <c r="D154" i="2"/>
  <c r="D84" i="2" s="1"/>
  <c r="D155" i="2"/>
  <c r="D156" i="2"/>
  <c r="D157" i="2"/>
  <c r="D159" i="2"/>
  <c r="D163" i="2"/>
  <c r="D165" i="2"/>
  <c r="D170" i="2"/>
  <c r="D173" i="2"/>
  <c r="D175" i="2"/>
  <c r="D179" i="2"/>
  <c r="D180" i="2"/>
  <c r="D181" i="2"/>
  <c r="D182" i="2"/>
  <c r="D183" i="2"/>
  <c r="D184" i="2"/>
  <c r="D187" i="2"/>
  <c r="D194" i="2"/>
  <c r="D196" i="2"/>
  <c r="D201" i="2"/>
  <c r="D202" i="2"/>
  <c r="D203" i="2"/>
  <c r="D205" i="2"/>
  <c r="D207" i="2"/>
  <c r="D210" i="2"/>
  <c r="D212" i="2"/>
  <c r="D214" i="2"/>
  <c r="D213" i="2" s="1"/>
  <c r="D215" i="2"/>
  <c r="D217" i="2"/>
  <c r="D219" i="2"/>
  <c r="D221" i="2"/>
  <c r="E201" i="2"/>
  <c r="F143" i="2"/>
  <c r="E144" i="1"/>
  <c r="D148" i="1"/>
  <c r="D144" i="1"/>
  <c r="E143" i="2"/>
  <c r="F151" i="1"/>
  <c r="F140" i="1"/>
  <c r="F141" i="1"/>
  <c r="F15" i="1"/>
  <c r="F17" i="1"/>
  <c r="F23" i="1"/>
  <c r="F26" i="1"/>
  <c r="F32" i="1"/>
  <c r="F36" i="1"/>
  <c r="F39" i="1"/>
  <c r="F38" i="1" s="1"/>
  <c r="F45" i="1"/>
  <c r="F44" i="1" s="1"/>
  <c r="F50" i="1"/>
  <c r="F49" i="1" s="1"/>
  <c r="F48" i="1" s="1"/>
  <c r="F53" i="1"/>
  <c r="F57" i="1"/>
  <c r="F61" i="1"/>
  <c r="F60" i="1" s="1"/>
  <c r="F63" i="1"/>
  <c r="F66" i="1"/>
  <c r="F71" i="1"/>
  <c r="F74" i="1"/>
  <c r="F79" i="1"/>
  <c r="F83" i="1"/>
  <c r="F86" i="1"/>
  <c r="F88" i="1"/>
  <c r="F89" i="1"/>
  <c r="F90" i="1"/>
  <c r="F94" i="1"/>
  <c r="F91" i="1" s="1"/>
  <c r="F100" i="1" s="1"/>
  <c r="F104" i="1"/>
  <c r="F101" i="1" s="1"/>
  <c r="F106" i="1" s="1"/>
  <c r="F107" i="1"/>
  <c r="F109" i="1" s="1"/>
  <c r="F110" i="1"/>
  <c r="F112" i="1"/>
  <c r="F114" i="1"/>
  <c r="F117" i="1"/>
  <c r="F119" i="1"/>
  <c r="F116" i="1" s="1"/>
  <c r="F122" i="1"/>
  <c r="F128" i="1"/>
  <c r="F126" i="1" s="1"/>
  <c r="F132" i="1"/>
  <c r="F134" i="1"/>
  <c r="F142" i="1"/>
  <c r="F143" i="1"/>
  <c r="F148" i="1"/>
  <c r="F152" i="1"/>
  <c r="F153" i="1"/>
  <c r="F80" i="1" s="1"/>
  <c r="F155" i="1"/>
  <c r="F156" i="1"/>
  <c r="F157" i="1"/>
  <c r="F158" i="1"/>
  <c r="F160" i="1"/>
  <c r="F164" i="1"/>
  <c r="F166" i="1"/>
  <c r="F171" i="1"/>
  <c r="F174" i="1"/>
  <c r="F176" i="1"/>
  <c r="F180" i="1"/>
  <c r="F181" i="1"/>
  <c r="F182" i="1"/>
  <c r="F82" i="1" s="1"/>
  <c r="F183" i="1"/>
  <c r="F184" i="1"/>
  <c r="F185" i="1"/>
  <c r="F188" i="1"/>
  <c r="F193" i="1"/>
  <c r="F195" i="1"/>
  <c r="F200" i="1"/>
  <c r="F199" i="1" s="1"/>
  <c r="F202" i="1"/>
  <c r="F204" i="1"/>
  <c r="F206" i="1"/>
  <c r="F209" i="1"/>
  <c r="F211" i="1"/>
  <c r="F213" i="1"/>
  <c r="F212" i="1" s="1"/>
  <c r="F214" i="1"/>
  <c r="F216" i="1"/>
  <c r="F218" i="1"/>
  <c r="F220" i="1"/>
  <c r="E220" i="1"/>
  <c r="D220" i="1"/>
  <c r="E218" i="1"/>
  <c r="D218" i="1"/>
  <c r="E216" i="1"/>
  <c r="D216" i="1"/>
  <c r="E214" i="1"/>
  <c r="D214" i="1"/>
  <c r="E213" i="1"/>
  <c r="D213" i="1"/>
  <c r="E212" i="1"/>
  <c r="D212" i="1"/>
  <c r="E211" i="1"/>
  <c r="D211" i="1"/>
  <c r="E209" i="1"/>
  <c r="D209" i="1"/>
  <c r="E206" i="1"/>
  <c r="D206" i="1"/>
  <c r="E204" i="1"/>
  <c r="D204" i="1"/>
  <c r="E202" i="1"/>
  <c r="D202" i="1"/>
  <c r="D201" i="1"/>
  <c r="D90" i="1" s="1"/>
  <c r="E200" i="1"/>
  <c r="E199" i="1" s="1"/>
  <c r="D200" i="1"/>
  <c r="E195" i="1"/>
  <c r="D195" i="1"/>
  <c r="E193" i="1"/>
  <c r="D193" i="1"/>
  <c r="E188" i="1"/>
  <c r="D188" i="1"/>
  <c r="E185" i="1"/>
  <c r="D185" i="1"/>
  <c r="E184" i="1"/>
  <c r="D184" i="1"/>
  <c r="E183" i="1"/>
  <c r="D183" i="1"/>
  <c r="E182" i="1"/>
  <c r="D182" i="1"/>
  <c r="E181" i="1"/>
  <c r="D181" i="1"/>
  <c r="E180" i="1"/>
  <c r="D180" i="1"/>
  <c r="E176" i="1"/>
  <c r="D176" i="1"/>
  <c r="E174" i="1"/>
  <c r="D174" i="1"/>
  <c r="E171" i="1"/>
  <c r="D171" i="1"/>
  <c r="E166" i="1"/>
  <c r="D166" i="1"/>
  <c r="E164" i="1"/>
  <c r="D164" i="1"/>
  <c r="E160" i="1"/>
  <c r="D160" i="1"/>
  <c r="E158" i="1"/>
  <c r="D158" i="1"/>
  <c r="E157" i="1"/>
  <c r="D157" i="1"/>
  <c r="E156" i="1"/>
  <c r="D156" i="1"/>
  <c r="E155" i="1"/>
  <c r="E85" i="1" s="1"/>
  <c r="D155" i="1"/>
  <c r="D85" i="1" s="1"/>
  <c r="E153" i="1"/>
  <c r="D153" i="1"/>
  <c r="D80" i="1" s="1"/>
  <c r="E152" i="1"/>
  <c r="D152" i="1"/>
  <c r="E151" i="1"/>
  <c r="D151" i="1"/>
  <c r="E148" i="1"/>
  <c r="E143" i="1"/>
  <c r="D143" i="1"/>
  <c r="E142" i="1"/>
  <c r="E80" i="1" s="1"/>
  <c r="D142" i="1"/>
  <c r="E141" i="1"/>
  <c r="D141" i="1"/>
  <c r="E140" i="1"/>
  <c r="D140" i="1"/>
  <c r="E136" i="1"/>
  <c r="D136" i="1"/>
  <c r="E134" i="1"/>
  <c r="D134" i="1"/>
  <c r="E132" i="1"/>
  <c r="D132" i="1"/>
  <c r="E128" i="1"/>
  <c r="E126" i="1" s="1"/>
  <c r="D128" i="1"/>
  <c r="D126" i="1"/>
  <c r="E122" i="1"/>
  <c r="E120" i="1" s="1"/>
  <c r="D122" i="1"/>
  <c r="D120" i="1" s="1"/>
  <c r="E119" i="1"/>
  <c r="D119" i="1"/>
  <c r="E117" i="1"/>
  <c r="D117" i="1"/>
  <c r="E114" i="1"/>
  <c r="D114" i="1"/>
  <c r="E110" i="1"/>
  <c r="E112" i="1" s="1"/>
  <c r="D110" i="1"/>
  <c r="D112" i="1" s="1"/>
  <c r="E107" i="1"/>
  <c r="E109" i="1" s="1"/>
  <c r="D107" i="1"/>
  <c r="D109" i="1" s="1"/>
  <c r="E104" i="1"/>
  <c r="D104" i="1"/>
  <c r="E101" i="1"/>
  <c r="E106" i="1" s="1"/>
  <c r="D101" i="1"/>
  <c r="D106" i="1" s="1"/>
  <c r="E94" i="1"/>
  <c r="E91" i="1" s="1"/>
  <c r="E100" i="1" s="1"/>
  <c r="D94" i="1"/>
  <c r="D91" i="1" s="1"/>
  <c r="D100" i="1" s="1"/>
  <c r="E90" i="1"/>
  <c r="E89" i="1"/>
  <c r="D89" i="1"/>
  <c r="E88" i="1"/>
  <c r="D88" i="1"/>
  <c r="E86" i="1"/>
  <c r="D86" i="1"/>
  <c r="E83" i="1"/>
  <c r="D83" i="1"/>
  <c r="E79" i="1"/>
  <c r="D79" i="1"/>
  <c r="E74" i="1"/>
  <c r="E71" i="1"/>
  <c r="E66" i="1"/>
  <c r="E63" i="1"/>
  <c r="E61" i="1"/>
  <c r="E60" i="1" s="1"/>
  <c r="E57" i="1"/>
  <c r="E53" i="1"/>
  <c r="E50" i="1"/>
  <c r="E49" i="1" s="1"/>
  <c r="E48" i="1" s="1"/>
  <c r="E45" i="1"/>
  <c r="E44" i="1" s="1"/>
  <c r="E39" i="1"/>
  <c r="E38" i="1" s="1"/>
  <c r="E36" i="1"/>
  <c r="E32" i="1"/>
  <c r="E26" i="1"/>
  <c r="E23" i="1"/>
  <c r="E22" i="1" s="1"/>
  <c r="E21" i="1" s="1"/>
  <c r="E17" i="1"/>
  <c r="E15" i="1"/>
  <c r="D10" i="1"/>
  <c r="E121" i="2"/>
  <c r="F121" i="2"/>
  <c r="G121" i="2"/>
  <c r="G119" i="2" s="1"/>
  <c r="H121" i="2"/>
  <c r="H119" i="2" s="1"/>
  <c r="G127" i="2"/>
  <c r="G125" i="2" s="1"/>
  <c r="H127" i="2"/>
  <c r="H125" i="2" s="1"/>
  <c r="F201" i="2"/>
  <c r="E140" i="2"/>
  <c r="F140" i="2"/>
  <c r="K21" i="2" l="1"/>
  <c r="K20" i="2" s="1"/>
  <c r="O81" i="2"/>
  <c r="O80" i="2" s="1"/>
  <c r="H86" i="2"/>
  <c r="N81" i="2"/>
  <c r="M81" i="2"/>
  <c r="M80" i="2" s="1"/>
  <c r="L153" i="2"/>
  <c r="L149" i="2" s="1"/>
  <c r="H30" i="2"/>
  <c r="H76" i="2"/>
  <c r="K153" i="2"/>
  <c r="K149" i="2" s="1"/>
  <c r="G21" i="2"/>
  <c r="G20" i="2" s="1"/>
  <c r="G11" i="2" s="1"/>
  <c r="G30" i="2"/>
  <c r="K69" i="2"/>
  <c r="K68" i="2" s="1"/>
  <c r="K115" i="2"/>
  <c r="L76" i="2"/>
  <c r="I77" i="2"/>
  <c r="L51" i="2"/>
  <c r="L46" i="2" s="1"/>
  <c r="G51" i="2"/>
  <c r="M77" i="2"/>
  <c r="K13" i="2"/>
  <c r="K12" i="2" s="1"/>
  <c r="K11" i="2" s="1"/>
  <c r="K10" i="2" s="1"/>
  <c r="K8" i="2" s="1"/>
  <c r="K30" i="2"/>
  <c r="L69" i="2"/>
  <c r="L68" i="2" s="1"/>
  <c r="G69" i="2"/>
  <c r="G68" i="2" s="1"/>
  <c r="G115" i="2"/>
  <c r="L86" i="2"/>
  <c r="L77" i="2"/>
  <c r="O77" i="2"/>
  <c r="L138" i="2"/>
  <c r="G178" i="2"/>
  <c r="K46" i="2"/>
  <c r="H21" i="2"/>
  <c r="H20" i="2" s="1"/>
  <c r="H11" i="2" s="1"/>
  <c r="H149" i="2"/>
  <c r="L178" i="2"/>
  <c r="O51" i="2"/>
  <c r="O46" i="2" s="1"/>
  <c r="K81" i="2"/>
  <c r="K80" i="2" s="1"/>
  <c r="L84" i="2"/>
  <c r="O115" i="2"/>
  <c r="K86" i="2"/>
  <c r="D81" i="2"/>
  <c r="D80" i="2" s="1"/>
  <c r="H153" i="2"/>
  <c r="K178" i="2"/>
  <c r="O13" i="2"/>
  <c r="O12" i="2" s="1"/>
  <c r="O30" i="2"/>
  <c r="H69" i="2"/>
  <c r="H68" i="2" s="1"/>
  <c r="K84" i="2"/>
  <c r="K83" i="2" s="1"/>
  <c r="D178" i="2"/>
  <c r="K77" i="2"/>
  <c r="O178" i="2"/>
  <c r="L21" i="2"/>
  <c r="L20" i="2" s="1"/>
  <c r="G81" i="2"/>
  <c r="G80" i="2" s="1"/>
  <c r="I76" i="2"/>
  <c r="P201" i="2"/>
  <c r="P143" i="2"/>
  <c r="O84" i="2"/>
  <c r="O153" i="2"/>
  <c r="O149" i="2" s="1"/>
  <c r="G84" i="2"/>
  <c r="G83" i="2" s="1"/>
  <c r="G153" i="2"/>
  <c r="G149" i="2" s="1"/>
  <c r="L30" i="2"/>
  <c r="L11" i="2" s="1"/>
  <c r="L115" i="2"/>
  <c r="L81" i="2"/>
  <c r="L80" i="2" s="1"/>
  <c r="H115" i="2"/>
  <c r="H81" i="2"/>
  <c r="H80" i="2" s="1"/>
  <c r="H138" i="2"/>
  <c r="P140" i="2"/>
  <c r="P121" i="2"/>
  <c r="D200" i="2"/>
  <c r="D89" i="2"/>
  <c r="H51" i="2"/>
  <c r="H46" i="2" s="1"/>
  <c r="O138" i="2"/>
  <c r="O76" i="2"/>
  <c r="O75" i="2" s="1"/>
  <c r="K76" i="2"/>
  <c r="K138" i="2"/>
  <c r="G76" i="2"/>
  <c r="G138" i="2"/>
  <c r="H178" i="2"/>
  <c r="G114" i="2"/>
  <c r="G77" i="2" s="1"/>
  <c r="N80" i="2"/>
  <c r="J80" i="2"/>
  <c r="H84" i="2"/>
  <c r="H83" i="2" s="1"/>
  <c r="D86" i="2"/>
  <c r="D83" i="2" s="1"/>
  <c r="D76" i="2"/>
  <c r="H114" i="2"/>
  <c r="H77" i="2" s="1"/>
  <c r="N77" i="2"/>
  <c r="J77" i="2"/>
  <c r="N178" i="2"/>
  <c r="J178" i="2"/>
  <c r="M178" i="2"/>
  <c r="I178" i="2"/>
  <c r="N86" i="2"/>
  <c r="J86" i="2"/>
  <c r="M86" i="2"/>
  <c r="I86" i="2"/>
  <c r="N153" i="2"/>
  <c r="N149" i="2" s="1"/>
  <c r="J153" i="2"/>
  <c r="J149" i="2" s="1"/>
  <c r="M153" i="2"/>
  <c r="M149" i="2" s="1"/>
  <c r="I153" i="2"/>
  <c r="I149" i="2" s="1"/>
  <c r="O83" i="2"/>
  <c r="N84" i="2"/>
  <c r="J84" i="2"/>
  <c r="M84" i="2"/>
  <c r="I84" i="2"/>
  <c r="N76" i="2"/>
  <c r="J76" i="2"/>
  <c r="N138" i="2"/>
  <c r="J138" i="2"/>
  <c r="M138" i="2"/>
  <c r="I138" i="2"/>
  <c r="N115" i="2"/>
  <c r="J115" i="2"/>
  <c r="M115" i="2"/>
  <c r="I115" i="2"/>
  <c r="D115" i="2"/>
  <c r="I80" i="2"/>
  <c r="N69" i="2"/>
  <c r="N68" i="2" s="1"/>
  <c r="J69" i="2"/>
  <c r="J68" i="2" s="1"/>
  <c r="M69" i="2"/>
  <c r="M68" i="2" s="1"/>
  <c r="I69" i="2"/>
  <c r="I68" i="2" s="1"/>
  <c r="G46" i="2"/>
  <c r="N51" i="2"/>
  <c r="N46" i="2" s="1"/>
  <c r="J51" i="2"/>
  <c r="J46" i="2" s="1"/>
  <c r="M51" i="2"/>
  <c r="M46" i="2" s="1"/>
  <c r="I51" i="2"/>
  <c r="I46" i="2" s="1"/>
  <c r="N30" i="2"/>
  <c r="J30" i="2"/>
  <c r="M30" i="2"/>
  <c r="I30" i="2"/>
  <c r="N21" i="2"/>
  <c r="N20" i="2" s="1"/>
  <c r="J21" i="2"/>
  <c r="J20" i="2" s="1"/>
  <c r="M21" i="2"/>
  <c r="M20" i="2" s="1"/>
  <c r="I21" i="2"/>
  <c r="I20" i="2" s="1"/>
  <c r="O11" i="2"/>
  <c r="N13" i="2"/>
  <c r="N12" i="2" s="1"/>
  <c r="J13" i="2"/>
  <c r="J12" i="2" s="1"/>
  <c r="M13" i="2"/>
  <c r="M12" i="2" s="1"/>
  <c r="I13" i="2"/>
  <c r="I12" i="2" s="1"/>
  <c r="D138" i="2"/>
  <c r="D143" i="2" s="1"/>
  <c r="D114" i="2"/>
  <c r="D77" i="2" s="1"/>
  <c r="D153" i="2"/>
  <c r="D149" i="2" s="1"/>
  <c r="E70" i="1"/>
  <c r="E69" i="1" s="1"/>
  <c r="F70" i="1"/>
  <c r="F69" i="1" s="1"/>
  <c r="F22" i="1"/>
  <c r="F21" i="1" s="1"/>
  <c r="F87" i="1"/>
  <c r="F115" i="1"/>
  <c r="F78" i="1" s="1"/>
  <c r="D139" i="1"/>
  <c r="F139" i="1"/>
  <c r="F144" i="1" s="1"/>
  <c r="E52" i="1"/>
  <c r="F31" i="1"/>
  <c r="E139" i="1"/>
  <c r="F81" i="1"/>
  <c r="E82" i="1"/>
  <c r="E81" i="1" s="1"/>
  <c r="F154" i="1"/>
  <c r="F150" i="1" s="1"/>
  <c r="F179" i="1"/>
  <c r="F14" i="1"/>
  <c r="F13" i="1" s="1"/>
  <c r="E14" i="1"/>
  <c r="E13" i="1" s="1"/>
  <c r="F52" i="1"/>
  <c r="F47" i="1" s="1"/>
  <c r="F120" i="1"/>
  <c r="F85" i="1"/>
  <c r="F77" i="1"/>
  <c r="E116" i="1"/>
  <c r="E87" i="1"/>
  <c r="E31" i="1"/>
  <c r="E12" i="1" s="1"/>
  <c r="D77" i="1"/>
  <c r="E84" i="1"/>
  <c r="E77" i="1"/>
  <c r="D115" i="1"/>
  <c r="D78" i="1" s="1"/>
  <c r="E115" i="1"/>
  <c r="E78" i="1" s="1"/>
  <c r="E179" i="1"/>
  <c r="D154" i="1"/>
  <c r="D150" i="1" s="1"/>
  <c r="D179" i="1"/>
  <c r="D82" i="1"/>
  <c r="D81" i="1" s="1"/>
  <c r="E154" i="1"/>
  <c r="E150" i="1" s="1"/>
  <c r="D87" i="1"/>
  <c r="D84" i="1" s="1"/>
  <c r="D199" i="1"/>
  <c r="E47" i="1"/>
  <c r="D116" i="1"/>
  <c r="F16" i="2"/>
  <c r="E61" i="3"/>
  <c r="E214" i="2"/>
  <c r="F214" i="2"/>
  <c r="F213" i="2" s="1"/>
  <c r="E200" i="2"/>
  <c r="E156" i="2"/>
  <c r="F156" i="2"/>
  <c r="E155" i="2"/>
  <c r="F155" i="2"/>
  <c r="E142" i="2"/>
  <c r="F142" i="2"/>
  <c r="E141" i="2"/>
  <c r="F141" i="2"/>
  <c r="E139" i="2"/>
  <c r="F139" i="2"/>
  <c r="E147" i="2"/>
  <c r="F147" i="2"/>
  <c r="E103" i="2"/>
  <c r="F103" i="2"/>
  <c r="F100" i="2" s="1"/>
  <c r="F105" i="2" s="1"/>
  <c r="E135" i="2"/>
  <c r="P135" i="2" s="1"/>
  <c r="E127" i="2"/>
  <c r="F125" i="2"/>
  <c r="E119" i="2"/>
  <c r="F119" i="2"/>
  <c r="F73" i="2"/>
  <c r="E73" i="2"/>
  <c r="E89" i="2"/>
  <c r="P89" i="2" s="1"/>
  <c r="F89" i="2"/>
  <c r="E88" i="2"/>
  <c r="F88" i="2"/>
  <c r="E87" i="2"/>
  <c r="F87" i="2"/>
  <c r="E85" i="2"/>
  <c r="F85" i="2"/>
  <c r="E82" i="2"/>
  <c r="F82" i="2"/>
  <c r="E78" i="2"/>
  <c r="F78" i="2"/>
  <c r="E106" i="2"/>
  <c r="F106" i="2"/>
  <c r="F108" i="2" s="1"/>
  <c r="E93" i="2"/>
  <c r="F90" i="2"/>
  <c r="F99" i="2" s="1"/>
  <c r="E131" i="2"/>
  <c r="F131" i="2"/>
  <c r="E154" i="2"/>
  <c r="F154" i="2"/>
  <c r="F84" i="2" s="1"/>
  <c r="E152" i="2"/>
  <c r="F152" i="2"/>
  <c r="F79" i="2" s="1"/>
  <c r="E151" i="2"/>
  <c r="F151" i="2"/>
  <c r="E150" i="2"/>
  <c r="P150" i="2" s="1"/>
  <c r="F150" i="2"/>
  <c r="E163" i="2"/>
  <c r="F163" i="2"/>
  <c r="E170" i="2"/>
  <c r="F170" i="2"/>
  <c r="F200" i="2"/>
  <c r="E221" i="2"/>
  <c r="F221" i="2"/>
  <c r="E219" i="2"/>
  <c r="F219" i="2"/>
  <c r="E215" i="2"/>
  <c r="F215" i="2"/>
  <c r="E217" i="2"/>
  <c r="F217" i="2"/>
  <c r="E212" i="2"/>
  <c r="F212" i="2"/>
  <c r="E210" i="2"/>
  <c r="F210" i="2"/>
  <c r="E207" i="2"/>
  <c r="F207" i="2"/>
  <c r="E205" i="2"/>
  <c r="F205" i="2"/>
  <c r="E203" i="2"/>
  <c r="F203" i="2"/>
  <c r="E183" i="2"/>
  <c r="F183" i="2"/>
  <c r="E182" i="2"/>
  <c r="F182" i="2"/>
  <c r="E181" i="2"/>
  <c r="F181" i="2"/>
  <c r="E180" i="2"/>
  <c r="F180" i="2"/>
  <c r="E196" i="2"/>
  <c r="F196" i="2"/>
  <c r="E194" i="2"/>
  <c r="F194" i="2"/>
  <c r="E187" i="2"/>
  <c r="F187" i="2"/>
  <c r="E184" i="2"/>
  <c r="F184" i="2"/>
  <c r="E175" i="2"/>
  <c r="F175" i="2"/>
  <c r="E173" i="2"/>
  <c r="F173" i="2"/>
  <c r="E165" i="2"/>
  <c r="F165" i="2"/>
  <c r="E159" i="2"/>
  <c r="F159" i="2"/>
  <c r="E157" i="2"/>
  <c r="F157" i="2"/>
  <c r="E118" i="2"/>
  <c r="F118" i="2"/>
  <c r="E116" i="2"/>
  <c r="F116" i="2"/>
  <c r="E113" i="2"/>
  <c r="F113" i="2"/>
  <c r="E133" i="2"/>
  <c r="F133" i="2"/>
  <c r="E109" i="2"/>
  <c r="F109" i="2"/>
  <c r="F111" i="2" s="1"/>
  <c r="L10" i="2" l="1"/>
  <c r="L8" i="2" s="1"/>
  <c r="L83" i="2"/>
  <c r="L75" i="2" s="1"/>
  <c r="J11" i="2"/>
  <c r="H75" i="2"/>
  <c r="L222" i="2"/>
  <c r="P73" i="2"/>
  <c r="F81" i="2"/>
  <c r="F80" i="2" s="1"/>
  <c r="M83" i="2"/>
  <c r="M75" i="2" s="1"/>
  <c r="P119" i="2"/>
  <c r="K75" i="2"/>
  <c r="K222" i="2" s="1"/>
  <c r="P170" i="2"/>
  <c r="P152" i="2"/>
  <c r="P131" i="2"/>
  <c r="P82" i="2"/>
  <c r="P87" i="2"/>
  <c r="E213" i="2"/>
  <c r="P213" i="2" s="1"/>
  <c r="P214" i="2"/>
  <c r="P116" i="2"/>
  <c r="P196" i="2"/>
  <c r="P207" i="2"/>
  <c r="P142" i="2"/>
  <c r="E108" i="2"/>
  <c r="P108" i="2" s="1"/>
  <c r="P106" i="2"/>
  <c r="P165" i="2"/>
  <c r="P187" i="2"/>
  <c r="P203" i="2"/>
  <c r="P215" i="2"/>
  <c r="E100" i="2"/>
  <c r="P103" i="2"/>
  <c r="D75" i="2"/>
  <c r="D222" i="2" s="1"/>
  <c r="P163" i="2"/>
  <c r="E84" i="2"/>
  <c r="P84" i="2" s="1"/>
  <c r="P154" i="2"/>
  <c r="P85" i="2"/>
  <c r="E125" i="2"/>
  <c r="P125" i="2" s="1"/>
  <c r="P127" i="2"/>
  <c r="P200" i="2"/>
  <c r="I83" i="2"/>
  <c r="P133" i="2"/>
  <c r="P157" i="2"/>
  <c r="P175" i="2"/>
  <c r="P180" i="2"/>
  <c r="P182" i="2"/>
  <c r="P212" i="2"/>
  <c r="P221" i="2"/>
  <c r="P139" i="2"/>
  <c r="P156" i="2"/>
  <c r="P151" i="2"/>
  <c r="E90" i="2"/>
  <c r="P93" i="2"/>
  <c r="P78" i="2"/>
  <c r="P88" i="2"/>
  <c r="E111" i="2"/>
  <c r="P111" i="2" s="1"/>
  <c r="P109" i="2"/>
  <c r="P113" i="2"/>
  <c r="P118" i="2"/>
  <c r="P159" i="2"/>
  <c r="P173" i="2"/>
  <c r="P184" i="2"/>
  <c r="P194" i="2"/>
  <c r="P181" i="2"/>
  <c r="P183" i="2"/>
  <c r="P205" i="2"/>
  <c r="P210" i="2"/>
  <c r="P217" i="2"/>
  <c r="P219" i="2"/>
  <c r="P147" i="2"/>
  <c r="P141" i="2"/>
  <c r="P155" i="2"/>
  <c r="N11" i="2"/>
  <c r="N10" i="2" s="1"/>
  <c r="N9" i="2" s="1"/>
  <c r="G75" i="2"/>
  <c r="J83" i="2"/>
  <c r="J75" i="2" s="1"/>
  <c r="N83" i="2"/>
  <c r="N75" i="2" s="1"/>
  <c r="I75" i="2"/>
  <c r="O10" i="2"/>
  <c r="H10" i="2"/>
  <c r="H8" i="2" s="1"/>
  <c r="H222" i="2" s="1"/>
  <c r="L9" i="2"/>
  <c r="J10" i="2"/>
  <c r="J9" i="2" s="1"/>
  <c r="G10" i="2"/>
  <c r="G9" i="2" s="1"/>
  <c r="I11" i="2"/>
  <c r="I10" i="2" s="1"/>
  <c r="I9" i="2" s="1"/>
  <c r="M11" i="2"/>
  <c r="M10" i="2" s="1"/>
  <c r="K9" i="2"/>
  <c r="E81" i="2"/>
  <c r="D112" i="2"/>
  <c r="F12" i="1"/>
  <c r="F11" i="1" s="1"/>
  <c r="F84" i="1"/>
  <c r="F76" i="1" s="1"/>
  <c r="F113" i="1"/>
  <c r="E11" i="1"/>
  <c r="D76" i="1"/>
  <c r="D221" i="1" s="1"/>
  <c r="E113" i="1"/>
  <c r="E76" i="1"/>
  <c r="D113" i="1"/>
  <c r="E10" i="1"/>
  <c r="E9" i="1"/>
  <c r="F138" i="2"/>
  <c r="E79" i="2"/>
  <c r="P79" i="2" s="1"/>
  <c r="E138" i="2"/>
  <c r="F86" i="2"/>
  <c r="F83" i="2" s="1"/>
  <c r="E86" i="2"/>
  <c r="F76" i="2"/>
  <c r="E76" i="2"/>
  <c r="F114" i="2"/>
  <c r="F77" i="2" s="1"/>
  <c r="E114" i="2"/>
  <c r="F153" i="2"/>
  <c r="F149" i="2" s="1"/>
  <c r="E153" i="2"/>
  <c r="F178" i="2"/>
  <c r="E178" i="2"/>
  <c r="G112" i="2"/>
  <c r="G88" i="3"/>
  <c r="E88" i="3" s="1"/>
  <c r="H88" i="3"/>
  <c r="F88" i="3" s="1"/>
  <c r="D88" i="3" s="1"/>
  <c r="E87" i="3"/>
  <c r="F87" i="3"/>
  <c r="G87" i="3"/>
  <c r="H87" i="3"/>
  <c r="E86" i="3"/>
  <c r="G86" i="3"/>
  <c r="H86" i="3"/>
  <c r="F86" i="3" s="1"/>
  <c r="G85" i="3"/>
  <c r="E85" i="3" s="1"/>
  <c r="H85" i="3"/>
  <c r="F85" i="3" s="1"/>
  <c r="D85" i="3" s="1"/>
  <c r="G84" i="3"/>
  <c r="E84" i="3" s="1"/>
  <c r="H84" i="3"/>
  <c r="F84" i="3" s="1"/>
  <c r="D84" i="3" s="1"/>
  <c r="E83" i="3"/>
  <c r="G83" i="3"/>
  <c r="H83" i="3"/>
  <c r="F83" i="3" s="1"/>
  <c r="D83" i="3" s="1"/>
  <c r="G82" i="3"/>
  <c r="E82" i="3" s="1"/>
  <c r="H82" i="3"/>
  <c r="F82" i="3" s="1"/>
  <c r="D82" i="3" s="1"/>
  <c r="E81" i="3"/>
  <c r="F81" i="3"/>
  <c r="D81" i="3" s="1"/>
  <c r="G81" i="3"/>
  <c r="H81" i="3"/>
  <c r="F80" i="3"/>
  <c r="D80" i="3" s="1"/>
  <c r="G80" i="3"/>
  <c r="E80" i="3" s="1"/>
  <c r="H80" i="3"/>
  <c r="F79" i="3"/>
  <c r="D79" i="3" s="1"/>
  <c r="G79" i="3"/>
  <c r="E79" i="3" s="1"/>
  <c r="H79" i="3"/>
  <c r="E78" i="3"/>
  <c r="G78" i="3"/>
  <c r="H78" i="3"/>
  <c r="F78" i="3" s="1"/>
  <c r="D78" i="3" s="1"/>
  <c r="J77" i="3"/>
  <c r="H77" i="3" s="1"/>
  <c r="K77" i="3"/>
  <c r="I77" i="3" s="1"/>
  <c r="G77" i="3" s="1"/>
  <c r="E77" i="3" s="1"/>
  <c r="E76" i="3"/>
  <c r="G76" i="3"/>
  <c r="H76" i="3"/>
  <c r="F76" i="3" s="1"/>
  <c r="D76" i="3" s="1"/>
  <c r="G75" i="3"/>
  <c r="E75" i="3" s="1"/>
  <c r="H75" i="3"/>
  <c r="F75" i="3" s="1"/>
  <c r="D75" i="3" s="1"/>
  <c r="G74" i="3"/>
  <c r="E74" i="3" s="1"/>
  <c r="H74" i="3"/>
  <c r="F74" i="3" s="1"/>
  <c r="D74" i="3" s="1"/>
  <c r="E73" i="3"/>
  <c r="F73" i="3"/>
  <c r="D73" i="3" s="1"/>
  <c r="G73" i="3"/>
  <c r="H73" i="3"/>
  <c r="E72" i="3"/>
  <c r="G72" i="3"/>
  <c r="H72" i="3"/>
  <c r="F72" i="3" s="1"/>
  <c r="D72" i="3" s="1"/>
  <c r="G71" i="3"/>
  <c r="E71" i="3" s="1"/>
  <c r="H71" i="3"/>
  <c r="F71" i="3" s="1"/>
  <c r="D71" i="3" s="1"/>
  <c r="G70" i="3"/>
  <c r="E70" i="3" s="1"/>
  <c r="H70" i="3"/>
  <c r="F70" i="3" s="1"/>
  <c r="D70" i="3" s="1"/>
  <c r="G69" i="3"/>
  <c r="E69" i="3" s="1"/>
  <c r="H69" i="3"/>
  <c r="F69" i="3" s="1"/>
  <c r="D69" i="3" s="1"/>
  <c r="G68" i="3"/>
  <c r="E68" i="3" s="1"/>
  <c r="H68" i="3"/>
  <c r="F68" i="3" s="1"/>
  <c r="D68" i="3" s="1"/>
  <c r="G67" i="3"/>
  <c r="E67" i="3" s="1"/>
  <c r="H67" i="3"/>
  <c r="F67" i="3" s="1"/>
  <c r="D67" i="3" s="1"/>
  <c r="G66" i="3"/>
  <c r="E66" i="3" s="1"/>
  <c r="H66" i="3"/>
  <c r="F66" i="3" s="1"/>
  <c r="D66" i="3" s="1"/>
  <c r="E65" i="3"/>
  <c r="G65" i="3"/>
  <c r="H65" i="3"/>
  <c r="F65" i="3" s="1"/>
  <c r="D65" i="3" s="1"/>
  <c r="F64" i="3"/>
  <c r="G64" i="3"/>
  <c r="E64" i="3" s="1"/>
  <c r="H64" i="3"/>
  <c r="G63" i="3"/>
  <c r="E63" i="3" s="1"/>
  <c r="H63" i="3"/>
  <c r="F63" i="3" s="1"/>
  <c r="D63" i="3" s="1"/>
  <c r="G62" i="3"/>
  <c r="E62" i="3" s="1"/>
  <c r="H62" i="3"/>
  <c r="F62" i="3" s="1"/>
  <c r="D62" i="3" s="1"/>
  <c r="F61" i="3"/>
  <c r="D61" i="3" s="1"/>
  <c r="G61" i="3"/>
  <c r="H61" i="3"/>
  <c r="F60" i="3"/>
  <c r="D60" i="3" s="1"/>
  <c r="G60" i="3"/>
  <c r="E60" i="3" s="1"/>
  <c r="H60" i="3"/>
  <c r="E59" i="3"/>
  <c r="F59" i="3"/>
  <c r="D59" i="3" s="1"/>
  <c r="G59" i="3"/>
  <c r="H59" i="3"/>
  <c r="G58" i="3"/>
  <c r="E58" i="3" s="1"/>
  <c r="H58" i="3"/>
  <c r="F58" i="3" s="1"/>
  <c r="D58" i="3" s="1"/>
  <c r="F57" i="3"/>
  <c r="D57" i="3" s="1"/>
  <c r="G57" i="3"/>
  <c r="E57" i="3" s="1"/>
  <c r="H57" i="3"/>
  <c r="G56" i="3"/>
  <c r="E56" i="3" s="1"/>
  <c r="H56" i="3"/>
  <c r="F56" i="3" s="1"/>
  <c r="D56" i="3" s="1"/>
  <c r="E55" i="3"/>
  <c r="F55" i="3"/>
  <c r="D55" i="3" s="1"/>
  <c r="G55" i="3"/>
  <c r="H55" i="3"/>
  <c r="F54" i="3"/>
  <c r="G54" i="3"/>
  <c r="E54" i="3" s="1"/>
  <c r="H54" i="3"/>
  <c r="G53" i="3"/>
  <c r="E53" i="3" s="1"/>
  <c r="H53" i="3"/>
  <c r="F53" i="3" s="1"/>
  <c r="D53" i="3" s="1"/>
  <c r="G52" i="3"/>
  <c r="E52" i="3" s="1"/>
  <c r="H52" i="3"/>
  <c r="F52" i="3" s="1"/>
  <c r="D52" i="3" s="1"/>
  <c r="G51" i="3"/>
  <c r="E51" i="3" s="1"/>
  <c r="H51" i="3"/>
  <c r="F51" i="3" s="1"/>
  <c r="F23" i="3"/>
  <c r="G23" i="3"/>
  <c r="H23" i="3"/>
  <c r="E23" i="3"/>
  <c r="F16" i="3"/>
  <c r="G16" i="3"/>
  <c r="H16" i="3"/>
  <c r="E16" i="3"/>
  <c r="E15" i="3" s="1"/>
  <c r="E13" i="3"/>
  <c r="E12" i="3" s="1"/>
  <c r="E11" i="3" s="1"/>
  <c r="E10" i="3" s="1"/>
  <c r="F13" i="3"/>
  <c r="F12" i="3" s="1"/>
  <c r="G13" i="3"/>
  <c r="H13" i="3"/>
  <c r="H12" i="3" s="1"/>
  <c r="H11" i="3" s="1"/>
  <c r="I13" i="3"/>
  <c r="I12" i="3" s="1"/>
  <c r="I11" i="3" s="1"/>
  <c r="I10" i="3" s="1"/>
  <c r="J13" i="3"/>
  <c r="J12" i="3" s="1"/>
  <c r="J11" i="3" s="1"/>
  <c r="J10" i="3" s="1"/>
  <c r="K13" i="3"/>
  <c r="K12" i="3" s="1"/>
  <c r="K11" i="3" s="1"/>
  <c r="K10" i="3" s="1"/>
  <c r="G15" i="3"/>
  <c r="H15" i="3"/>
  <c r="I16" i="3"/>
  <c r="I15" i="3" s="1"/>
  <c r="J16" i="3"/>
  <c r="J15" i="3" s="1"/>
  <c r="K16" i="3"/>
  <c r="K15" i="3" s="1"/>
  <c r="E25" i="3"/>
  <c r="F25" i="3"/>
  <c r="G25" i="3"/>
  <c r="H25" i="3"/>
  <c r="I25" i="3"/>
  <c r="J25" i="3"/>
  <c r="K25" i="3"/>
  <c r="E28" i="3"/>
  <c r="F28" i="3"/>
  <c r="G28" i="3"/>
  <c r="H28" i="3"/>
  <c r="I28" i="3"/>
  <c r="J28" i="3"/>
  <c r="K28" i="3"/>
  <c r="E31" i="3"/>
  <c r="F31" i="3"/>
  <c r="G31" i="3"/>
  <c r="H31" i="3"/>
  <c r="I31" i="3"/>
  <c r="J31" i="3"/>
  <c r="K31" i="3"/>
  <c r="E35" i="3"/>
  <c r="F35" i="3"/>
  <c r="G35" i="3"/>
  <c r="H35" i="3"/>
  <c r="I35" i="3"/>
  <c r="J35" i="3"/>
  <c r="K35" i="3"/>
  <c r="E39" i="3"/>
  <c r="F39" i="3"/>
  <c r="G39" i="3"/>
  <c r="H39" i="3"/>
  <c r="I39" i="3"/>
  <c r="J39" i="3"/>
  <c r="K39" i="3"/>
  <c r="E41" i="3"/>
  <c r="F41" i="3"/>
  <c r="G41" i="3"/>
  <c r="H41" i="3"/>
  <c r="I41" i="3"/>
  <c r="J41" i="3"/>
  <c r="K41" i="3"/>
  <c r="E43" i="3"/>
  <c r="F43" i="3"/>
  <c r="G43" i="3"/>
  <c r="H43" i="3"/>
  <c r="I43" i="3"/>
  <c r="J43" i="3"/>
  <c r="K43" i="3"/>
  <c r="E46" i="3"/>
  <c r="F46" i="3"/>
  <c r="G46" i="3"/>
  <c r="H46" i="3"/>
  <c r="I46" i="3"/>
  <c r="J46" i="3"/>
  <c r="K46" i="3"/>
  <c r="E48" i="3"/>
  <c r="F48" i="3"/>
  <c r="G48" i="3"/>
  <c r="H48" i="3"/>
  <c r="I48" i="3"/>
  <c r="J48" i="3"/>
  <c r="K48" i="3"/>
  <c r="D64" i="3"/>
  <c r="D89" i="3"/>
  <c r="D90" i="3"/>
  <c r="D91" i="3"/>
  <c r="D92" i="3"/>
  <c r="D93" i="3"/>
  <c r="D94" i="3"/>
  <c r="D95" i="3"/>
  <c r="D96" i="3"/>
  <c r="E97" i="3"/>
  <c r="F97" i="3"/>
  <c r="G97" i="3"/>
  <c r="H97" i="3"/>
  <c r="I97" i="3"/>
  <c r="I87" i="3" s="1"/>
  <c r="I86" i="3" s="1"/>
  <c r="J97" i="3"/>
  <c r="J87" i="3" s="1"/>
  <c r="J86" i="3" s="1"/>
  <c r="K97" i="3"/>
  <c r="K87" i="3" s="1"/>
  <c r="K86" i="3" s="1"/>
  <c r="D98" i="3"/>
  <c r="D101" i="3"/>
  <c r="D102" i="3"/>
  <c r="D103" i="3"/>
  <c r="D104" i="3"/>
  <c r="D105" i="3"/>
  <c r="D106" i="3"/>
  <c r="E107" i="3"/>
  <c r="E100" i="3" s="1"/>
  <c r="F107" i="3"/>
  <c r="F100" i="3" s="1"/>
  <c r="G107" i="3"/>
  <c r="G100" i="3" s="1"/>
  <c r="H107" i="3"/>
  <c r="I107" i="3"/>
  <c r="I100" i="3" s="1"/>
  <c r="J107" i="3"/>
  <c r="J100" i="3" s="1"/>
  <c r="K107" i="3"/>
  <c r="K100" i="3" s="1"/>
  <c r="D108" i="3"/>
  <c r="D110" i="3"/>
  <c r="D111" i="3"/>
  <c r="D112" i="3"/>
  <c r="D113" i="3"/>
  <c r="D114" i="3"/>
  <c r="D115" i="3"/>
  <c r="D116" i="3"/>
  <c r="D117" i="3"/>
  <c r="D118" i="3"/>
  <c r="D119" i="3"/>
  <c r="E120" i="3"/>
  <c r="E109" i="3" s="1"/>
  <c r="F120" i="3"/>
  <c r="G120" i="3"/>
  <c r="H120" i="3"/>
  <c r="H109" i="3" s="1"/>
  <c r="I120" i="3"/>
  <c r="I109" i="3" s="1"/>
  <c r="J120" i="3"/>
  <c r="J109" i="3" s="1"/>
  <c r="K120" i="3"/>
  <c r="K109" i="3" s="1"/>
  <c r="D121" i="3"/>
  <c r="D122" i="3"/>
  <c r="D124" i="3"/>
  <c r="D125" i="3"/>
  <c r="D126" i="3"/>
  <c r="D127" i="3"/>
  <c r="D128" i="3"/>
  <c r="D129" i="3"/>
  <c r="D130" i="3"/>
  <c r="D131" i="3"/>
  <c r="D132" i="3"/>
  <c r="E133" i="3"/>
  <c r="F133" i="3"/>
  <c r="G133" i="3"/>
  <c r="H133" i="3"/>
  <c r="I133" i="3"/>
  <c r="J133" i="3"/>
  <c r="K133" i="3"/>
  <c r="D134" i="3"/>
  <c r="D135" i="3"/>
  <c r="E136" i="3"/>
  <c r="F136" i="3"/>
  <c r="G136" i="3"/>
  <c r="H136" i="3"/>
  <c r="I136" i="3"/>
  <c r="J136" i="3"/>
  <c r="K136" i="3"/>
  <c r="D137" i="3"/>
  <c r="E139" i="3"/>
  <c r="F139" i="3"/>
  <c r="G139" i="3"/>
  <c r="H139" i="3"/>
  <c r="I139" i="3"/>
  <c r="J139" i="3"/>
  <c r="K139" i="3"/>
  <c r="D140" i="3"/>
  <c r="D141" i="3"/>
  <c r="D142" i="3"/>
  <c r="D143" i="3"/>
  <c r="D144" i="3"/>
  <c r="D145" i="3"/>
  <c r="D146" i="3"/>
  <c r="D147" i="3"/>
  <c r="D148" i="3"/>
  <c r="D149" i="3"/>
  <c r="D150" i="3"/>
  <c r="D151" i="3"/>
  <c r="D152" i="3"/>
  <c r="D153" i="3"/>
  <c r="D154" i="3"/>
  <c r="D155" i="3"/>
  <c r="D156" i="3"/>
  <c r="D157" i="3"/>
  <c r="E158" i="3"/>
  <c r="F158" i="3"/>
  <c r="G158" i="3"/>
  <c r="H158" i="3"/>
  <c r="I158" i="3"/>
  <c r="J158" i="3"/>
  <c r="K158" i="3"/>
  <c r="D159" i="3"/>
  <c r="D160" i="3"/>
  <c r="D161" i="3"/>
  <c r="D162" i="3"/>
  <c r="E164" i="3"/>
  <c r="F164" i="3"/>
  <c r="G164" i="3"/>
  <c r="H164" i="3"/>
  <c r="I164" i="3"/>
  <c r="J164" i="3"/>
  <c r="K164" i="3"/>
  <c r="D165" i="3"/>
  <c r="D166" i="3"/>
  <c r="D167" i="3"/>
  <c r="D168" i="3"/>
  <c r="D169" i="3"/>
  <c r="D170" i="3"/>
  <c r="D171" i="3"/>
  <c r="D172" i="3"/>
  <c r="D173" i="3"/>
  <c r="D175" i="3"/>
  <c r="D176" i="3"/>
  <c r="D177" i="3"/>
  <c r="D178" i="3"/>
  <c r="D179" i="3"/>
  <c r="D180" i="3"/>
  <c r="D181" i="3"/>
  <c r="E182" i="3"/>
  <c r="E174" i="3" s="1"/>
  <c r="F182" i="3"/>
  <c r="F174" i="3" s="1"/>
  <c r="G182" i="3"/>
  <c r="H182" i="3"/>
  <c r="H174" i="3" s="1"/>
  <c r="I182" i="3"/>
  <c r="I174" i="3" s="1"/>
  <c r="J182" i="3"/>
  <c r="J174" i="3" s="1"/>
  <c r="K182" i="3"/>
  <c r="K174" i="3" s="1"/>
  <c r="D183" i="3"/>
  <c r="D184" i="3"/>
  <c r="D185" i="3"/>
  <c r="D186" i="3"/>
  <c r="D187" i="3"/>
  <c r="D188" i="3"/>
  <c r="E14" i="2"/>
  <c r="F14" i="2"/>
  <c r="E16" i="2"/>
  <c r="P16" i="2" s="1"/>
  <c r="E22" i="2"/>
  <c r="F22" i="2"/>
  <c r="E25" i="2"/>
  <c r="F25" i="2"/>
  <c r="E31" i="2"/>
  <c r="F31" i="2"/>
  <c r="E35" i="2"/>
  <c r="F35" i="2"/>
  <c r="E38" i="2"/>
  <c r="F38" i="2"/>
  <c r="F37" i="2" s="1"/>
  <c r="E44" i="2"/>
  <c r="F44" i="2"/>
  <c r="E49" i="2"/>
  <c r="F49" i="2"/>
  <c r="F48" i="2" s="1"/>
  <c r="F47" i="2" s="1"/>
  <c r="E52" i="2"/>
  <c r="F52" i="2"/>
  <c r="E56" i="2"/>
  <c r="F56" i="2"/>
  <c r="E60" i="2"/>
  <c r="F60" i="2"/>
  <c r="F59" i="2" s="1"/>
  <c r="E62" i="2"/>
  <c r="P62" i="2" s="1"/>
  <c r="F62" i="2"/>
  <c r="E65" i="2"/>
  <c r="E70" i="2"/>
  <c r="F70" i="2"/>
  <c r="P56" i="2" l="1"/>
  <c r="P81" i="2"/>
  <c r="H9" i="2"/>
  <c r="P49" i="2"/>
  <c r="P22" i="2"/>
  <c r="P31" i="2"/>
  <c r="P70" i="2"/>
  <c r="E37" i="2"/>
  <c r="P37" i="2" s="1"/>
  <c r="P38" i="2"/>
  <c r="E77" i="2"/>
  <c r="P77" i="2" s="1"/>
  <c r="P114" i="2"/>
  <c r="E149" i="2"/>
  <c r="P149" i="2" s="1"/>
  <c r="P153" i="2"/>
  <c r="E59" i="2"/>
  <c r="P59" i="2" s="1"/>
  <c r="P60" i="2"/>
  <c r="P44" i="2"/>
  <c r="P35" i="2"/>
  <c r="P25" i="2"/>
  <c r="G8" i="2"/>
  <c r="G222" i="2" s="1"/>
  <c r="E99" i="2"/>
  <c r="P99" i="2" s="1"/>
  <c r="P90" i="2"/>
  <c r="E83" i="2"/>
  <c r="P83" i="2" s="1"/>
  <c r="P86" i="2"/>
  <c r="P52" i="2"/>
  <c r="P14" i="2"/>
  <c r="P178" i="2"/>
  <c r="E80" i="2"/>
  <c r="P80" i="2" s="1"/>
  <c r="P76" i="2"/>
  <c r="P138" i="2"/>
  <c r="N8" i="2"/>
  <c r="N222" i="2" s="1"/>
  <c r="E105" i="2"/>
  <c r="P105" i="2" s="1"/>
  <c r="P100" i="2"/>
  <c r="J8" i="2"/>
  <c r="J222" i="2" s="1"/>
  <c r="O8" i="2"/>
  <c r="O222" i="2" s="1"/>
  <c r="O9" i="2"/>
  <c r="I8" i="2"/>
  <c r="I222" i="2" s="1"/>
  <c r="M8" i="2"/>
  <c r="M222" i="2" s="1"/>
  <c r="M9" i="2"/>
  <c r="F9" i="1"/>
  <c r="F221" i="1" s="1"/>
  <c r="F10" i="1"/>
  <c r="E221" i="1"/>
  <c r="H112" i="2"/>
  <c r="F75" i="2"/>
  <c r="F115" i="2"/>
  <c r="F112" i="2" s="1"/>
  <c r="F77" i="3"/>
  <c r="D77" i="3" s="1"/>
  <c r="D54" i="3"/>
  <c r="E163" i="3"/>
  <c r="K123" i="3"/>
  <c r="K99" i="3" s="1"/>
  <c r="D139" i="3"/>
  <c r="K21" i="3"/>
  <c r="K20" i="3" s="1"/>
  <c r="K19" i="3" s="1"/>
  <c r="H138" i="3"/>
  <c r="I138" i="3"/>
  <c r="K45" i="3"/>
  <c r="J45" i="3"/>
  <c r="H21" i="3"/>
  <c r="H20" i="3" s="1"/>
  <c r="H19" i="3" s="1"/>
  <c r="G138" i="3"/>
  <c r="E38" i="3"/>
  <c r="G21" i="3"/>
  <c r="G20" i="3" s="1"/>
  <c r="G19" i="3" s="1"/>
  <c r="J123" i="3"/>
  <c r="J99" i="3" s="1"/>
  <c r="J38" i="3"/>
  <c r="J163" i="3"/>
  <c r="H163" i="3"/>
  <c r="F38" i="3"/>
  <c r="E21" i="3"/>
  <c r="E20" i="3" s="1"/>
  <c r="E19" i="3" s="1"/>
  <c r="D182" i="3"/>
  <c r="F163" i="3"/>
  <c r="K138" i="3"/>
  <c r="H123" i="3"/>
  <c r="J138" i="3"/>
  <c r="G123" i="3"/>
  <c r="I45" i="3"/>
  <c r="G12" i="3"/>
  <c r="D120" i="3"/>
  <c r="H38" i="3"/>
  <c r="D133" i="3"/>
  <c r="K38" i="3"/>
  <c r="I38" i="3"/>
  <c r="H45" i="3"/>
  <c r="I123" i="3"/>
  <c r="I99" i="3" s="1"/>
  <c r="J21" i="3"/>
  <c r="J20" i="3" s="1"/>
  <c r="J19" i="3" s="1"/>
  <c r="E138" i="3"/>
  <c r="K163" i="3"/>
  <c r="E123" i="3"/>
  <c r="E99" i="3" s="1"/>
  <c r="I21" i="3"/>
  <c r="I20" i="3" s="1"/>
  <c r="I19" i="3" s="1"/>
  <c r="G109" i="3"/>
  <c r="D97" i="3"/>
  <c r="F109" i="3"/>
  <c r="D107" i="3"/>
  <c r="H100" i="3"/>
  <c r="D164" i="3"/>
  <c r="F45" i="3"/>
  <c r="D136" i="3"/>
  <c r="H10" i="3"/>
  <c r="F11" i="3"/>
  <c r="I163" i="3"/>
  <c r="E45" i="3"/>
  <c r="F123" i="3"/>
  <c r="G38" i="3"/>
  <c r="F21" i="3"/>
  <c r="G45" i="3"/>
  <c r="F138" i="3"/>
  <c r="G174" i="3"/>
  <c r="G163" i="3" s="1"/>
  <c r="D158" i="3"/>
  <c r="F15" i="3"/>
  <c r="F21" i="2"/>
  <c r="F20" i="2" s="1"/>
  <c r="F51" i="2"/>
  <c r="F46" i="2" s="1"/>
  <c r="F43" i="2"/>
  <c r="K112" i="2"/>
  <c r="I112" i="2"/>
  <c r="F69" i="2"/>
  <c r="F68" i="2" s="1"/>
  <c r="N112" i="2"/>
  <c r="E69" i="2"/>
  <c r="E48" i="2"/>
  <c r="J112" i="2"/>
  <c r="F13" i="2"/>
  <c r="E30" i="2"/>
  <c r="F30" i="2"/>
  <c r="O112" i="2"/>
  <c r="E43" i="2"/>
  <c r="E13" i="2"/>
  <c r="P13" i="2" s="1"/>
  <c r="M112" i="2"/>
  <c r="E21" i="2"/>
  <c r="L112" i="2"/>
  <c r="P43" i="2" l="1"/>
  <c r="P30" i="2"/>
  <c r="E47" i="2"/>
  <c r="P47" i="2" s="1"/>
  <c r="P48" i="2"/>
  <c r="E51" i="2"/>
  <c r="P51" i="2" s="1"/>
  <c r="E68" i="2"/>
  <c r="P68" i="2" s="1"/>
  <c r="P69" i="2"/>
  <c r="P21" i="2"/>
  <c r="E75" i="2"/>
  <c r="P75" i="2" s="1"/>
  <c r="E115" i="2"/>
  <c r="K8" i="3"/>
  <c r="J8" i="3"/>
  <c r="J51" i="3"/>
  <c r="E8" i="3"/>
  <c r="I8" i="3"/>
  <c r="G11" i="3"/>
  <c r="I51" i="3"/>
  <c r="K51" i="3"/>
  <c r="H99" i="3"/>
  <c r="D163" i="3"/>
  <c r="H8" i="3"/>
  <c r="F10" i="3"/>
  <c r="D174" i="3"/>
  <c r="D138" i="3"/>
  <c r="F20" i="3"/>
  <c r="D109" i="3"/>
  <c r="F99" i="3"/>
  <c r="G99" i="3"/>
  <c r="D123" i="3"/>
  <c r="D100" i="3"/>
  <c r="D87" i="3"/>
  <c r="F12" i="2"/>
  <c r="E20" i="2"/>
  <c r="P20" i="2" s="1"/>
  <c r="E12" i="2"/>
  <c r="P12" i="2" s="1"/>
  <c r="E112" i="2" l="1"/>
  <c r="P112" i="2" s="1"/>
  <c r="P115" i="2"/>
  <c r="E46" i="2"/>
  <c r="P46" i="2" s="1"/>
  <c r="G10" i="3"/>
  <c r="D99" i="3"/>
  <c r="F19" i="3"/>
  <c r="D86" i="3"/>
  <c r="F11" i="2"/>
  <c r="E11" i="2"/>
  <c r="P11" i="2" l="1"/>
  <c r="G8" i="3"/>
  <c r="D51" i="3"/>
  <c r="F8" i="3"/>
  <c r="F10" i="2"/>
  <c r="E10" i="2"/>
  <c r="E9" i="2" l="1"/>
  <c r="P10" i="2"/>
  <c r="F8" i="2"/>
  <c r="F222" i="2" s="1"/>
  <c r="F9" i="2"/>
  <c r="E8" i="2"/>
  <c r="E222" i="2" l="1"/>
  <c r="P222" i="2" s="1"/>
  <c r="P8" i="2"/>
  <c r="P9" i="2"/>
</calcChain>
</file>

<file path=xl/sharedStrings.xml><?xml version="1.0" encoding="utf-8"?>
<sst xmlns="http://schemas.openxmlformats.org/spreadsheetml/2006/main" count="1859" uniqueCount="821">
  <si>
    <t>Romania</t>
  </si>
  <si>
    <t>Judetul: TIMIŞ</t>
  </si>
  <si>
    <t>CENTRALIZAT UAT</t>
  </si>
  <si>
    <t>Lei</t>
  </si>
  <si>
    <t>Nr. Crt.</t>
  </si>
  <si>
    <t>Denumire</t>
  </si>
  <si>
    <t>Cod</t>
  </si>
  <si>
    <t>1</t>
  </si>
  <si>
    <t>00.01</t>
  </si>
  <si>
    <t>2</t>
  </si>
  <si>
    <t>VENITURI PROPRII   (cod 00.02-11.02-37.02+00.15)</t>
  </si>
  <si>
    <t>49.90</t>
  </si>
  <si>
    <t>3</t>
  </si>
  <si>
    <t>I.  VENITURI CURENTE (cod 00.03+00.12)</t>
  </si>
  <si>
    <t>00.02</t>
  </si>
  <si>
    <t>4</t>
  </si>
  <si>
    <t>A. VENITURI FISCALE (cod 00.04+00.09+00.10+00.11)</t>
  </si>
  <si>
    <t>00.03</t>
  </si>
  <si>
    <t>5</t>
  </si>
  <si>
    <t>A1.  IMPOZIT  PE VENIT, PROFIT SI CASTIGURI DIN CAPITAL (cod 00.05+00.06+00.07)</t>
  </si>
  <si>
    <t>00.04</t>
  </si>
  <si>
    <t>9</t>
  </si>
  <si>
    <t>A1.2.  IMPOZIT PE VENIT, PROFIT,  SI CASTIGURI DIN CAPITAL DE LA PERSOANE FIZICE (cod 03.02+04.02)</t>
  </si>
  <si>
    <t>00.06</t>
  </si>
  <si>
    <t>10</t>
  </si>
  <si>
    <t>Impozit pe venit (cod 03.02.17+03.02.18)</t>
  </si>
  <si>
    <t>03.02</t>
  </si>
  <si>
    <t>12</t>
  </si>
  <si>
    <t>Impozitul pe veniturile din transferul proprietatilor imobiliare din patrimoniul personal</t>
  </si>
  <si>
    <t>03.02.18</t>
  </si>
  <si>
    <t>13</t>
  </si>
  <si>
    <t>Cote si sume defalcate din impozitul pe venit (cod 04.02.01+04.02.04+04.02.05+04.02.06)</t>
  </si>
  <si>
    <t>04.02</t>
  </si>
  <si>
    <t>14</t>
  </si>
  <si>
    <t>Cote defalcate din impozitul pe venit</t>
  </si>
  <si>
    <t>04.02.01</t>
  </si>
  <si>
    <t>15</t>
  </si>
  <si>
    <t>Sume alocate din cotele defalcate din impozitul pe venit pentru echilibrarea bugetelor locale</t>
  </si>
  <si>
    <t>04.02.04</t>
  </si>
  <si>
    <t>16</t>
  </si>
  <si>
    <t>Sume repartizate din Fondul la dispozitia Consiliului Judetean</t>
  </si>
  <si>
    <t>04.02.05</t>
  </si>
  <si>
    <t>22</t>
  </si>
  <si>
    <t>A3.  IMPOZITE SI TAXE PE PROPRIETATE (cod 07.02)</t>
  </si>
  <si>
    <t>00.09</t>
  </si>
  <si>
    <t>23</t>
  </si>
  <si>
    <t>Impozite si  taxe pe proprietate (cod 07.02.01+07.02.02+07.02.03+07.02.50)</t>
  </si>
  <si>
    <t>07.02</t>
  </si>
  <si>
    <t>24</t>
  </si>
  <si>
    <t>Impozit si taxa pe cladiri  (cod 07.02.01.01+07.02.01.02)</t>
  </si>
  <si>
    <t>07.02.01</t>
  </si>
  <si>
    <t>25</t>
  </si>
  <si>
    <t>Impozit si taxa pe cladiri de la persoane fizice *)</t>
  </si>
  <si>
    <t>07.02.01.01</t>
  </si>
  <si>
    <t>26</t>
  </si>
  <si>
    <t>Impozit si taxa pe cladiri de la persoane juridice</t>
  </si>
  <si>
    <t>07.02.01.02</t>
  </si>
  <si>
    <t>27</t>
  </si>
  <si>
    <t>Impozit si taxa pe teren (cod 07.02.02.01+07.02.02.02+07.02.02.03)</t>
  </si>
  <si>
    <t>07.02.02</t>
  </si>
  <si>
    <t>28</t>
  </si>
  <si>
    <t>Impozitul si taxa pe teren de la persoane fizice *)</t>
  </si>
  <si>
    <t>07.02.02.01</t>
  </si>
  <si>
    <t>29</t>
  </si>
  <si>
    <t>Impozitul si taxa pe teren de la persoane juridice *)</t>
  </si>
  <si>
    <t>07.02.02.02</t>
  </si>
  <si>
    <t>30</t>
  </si>
  <si>
    <t xml:space="preserve">Impozitul pe terenul din extravilan   *) </t>
  </si>
  <si>
    <t>07.02.02.03</t>
  </si>
  <si>
    <t>31</t>
  </si>
  <si>
    <t xml:space="preserve">Taxe judiciare de timbru si alte taxe de timbru </t>
  </si>
  <si>
    <t>07.02.03</t>
  </si>
  <si>
    <t>33</t>
  </si>
  <si>
    <t>A4.  IMPOZITE SI TAXE PE BUNURI SI SERVICII   (cod 11.02+12.02+15.02+16.02)</t>
  </si>
  <si>
    <t>00.10</t>
  </si>
  <si>
    <t>34</t>
  </si>
  <si>
    <t>Sume defalcate din TVA (cod 11.02.01+11.02.02+11.02.05+11.02.06)</t>
  </si>
  <si>
    <t>11.02</t>
  </si>
  <si>
    <t>36</t>
  </si>
  <si>
    <t>Sume defalcate din taxa pe valoarea adaugata pentru finantarea cheltuielilor descentralizate la nivelul comunelor, oraselor, municipiilor, sectoarelor si Municipiului Bucuresti</t>
  </si>
  <si>
    <t>11.02.02</t>
  </si>
  <si>
    <t>38</t>
  </si>
  <si>
    <t xml:space="preserve">Sume defalcate din taxa pe valoarea adaugata pentru drumuri </t>
  </si>
  <si>
    <t>11.02.05</t>
  </si>
  <si>
    <t>39</t>
  </si>
  <si>
    <t>Sume defalcate din taxa pe valoarea adaugata pentru echilibrarea bugetelor locale</t>
  </si>
  <si>
    <t>11.02.06</t>
  </si>
  <si>
    <t>45</t>
  </si>
  <si>
    <t>Taxe pe servicii specifice (cod 15.02.01+15.02.50)</t>
  </si>
  <si>
    <t>15.02</t>
  </si>
  <si>
    <t>47</t>
  </si>
  <si>
    <t>Alte taxe pe servicii specifice</t>
  </si>
  <si>
    <t>15.02.50</t>
  </si>
  <si>
    <t>48</t>
  </si>
  <si>
    <t>Taxe pe utilizarea bunurilor, autorizarea utilizarii bunurilor sau pe desfasurarea de activitati (cod 16.02.02+16.02.03+16.02.50)</t>
  </si>
  <si>
    <t>16.02</t>
  </si>
  <si>
    <t>49</t>
  </si>
  <si>
    <t>Impozit pe mijloacele de transport  (cod 16.02.02.01+16.02.02.02)</t>
  </si>
  <si>
    <t>16.02.02</t>
  </si>
  <si>
    <t>50</t>
  </si>
  <si>
    <t>Taxa asupra mijloacelor de transport detinute de persoane fizice *)</t>
  </si>
  <si>
    <t>16.02.02.01</t>
  </si>
  <si>
    <t>51</t>
  </si>
  <si>
    <t>Taxa asupra mijloacelor de transport detinute de persoane juridice *)</t>
  </si>
  <si>
    <t>16.02.02.02</t>
  </si>
  <si>
    <t>52</t>
  </si>
  <si>
    <t>Taxe si tarife pentru eliberarea de licente si autorizatii de functionare</t>
  </si>
  <si>
    <t>16.02.03</t>
  </si>
  <si>
    <t>53</t>
  </si>
  <si>
    <t>Alte taxe pe utilizarea bunurilor, autorizarea utilizarii bunurilor sau pe desfasurare de activitati</t>
  </si>
  <si>
    <t>16.02.50</t>
  </si>
  <si>
    <t>54</t>
  </si>
  <si>
    <t>A6.  ALTE IMPOZITE SI  TAXE  FISCALE (cod 18.02)</t>
  </si>
  <si>
    <t>00.11</t>
  </si>
  <si>
    <t>55</t>
  </si>
  <si>
    <t>Alte impozite si taxe fiscale (cod 18.02.50)</t>
  </si>
  <si>
    <t>18.02</t>
  </si>
  <si>
    <t>56</t>
  </si>
  <si>
    <t>Alte impozite si taxe</t>
  </si>
  <si>
    <t>18.02.50</t>
  </si>
  <si>
    <t>57</t>
  </si>
  <si>
    <t>C.   VENITURI NEFISCALE (cod 00.13+00.14)</t>
  </si>
  <si>
    <t>00.12</t>
  </si>
  <si>
    <t>58</t>
  </si>
  <si>
    <t>C1.  VENITURI DIN PROPRIETATE  (cod 30.02+31.02)</t>
  </si>
  <si>
    <t>00.13</t>
  </si>
  <si>
    <t>59</t>
  </si>
  <si>
    <t>Venituri din proprietate (cod 30.02.01+30.02.05+30.02.08+30.02.50)</t>
  </si>
  <si>
    <t>30.02</t>
  </si>
  <si>
    <t>62</t>
  </si>
  <si>
    <t>Venituri din concesiuni si inchirieri</t>
  </si>
  <si>
    <t>30.02.05</t>
  </si>
  <si>
    <t>66</t>
  </si>
  <si>
    <t>Alte venituri din concesiuni si inchirieri de catre institutiile publice</t>
  </si>
  <si>
    <t>30.02.05.30</t>
  </si>
  <si>
    <t>73</t>
  </si>
  <si>
    <t>C2.  VANZARI DE BUNURI SI SERVICII (cod 33.02+34.02+35.02+36.02+37.02)</t>
  </si>
  <si>
    <t>00.14</t>
  </si>
  <si>
    <t>74</t>
  </si>
  <si>
    <t>Venituri din prestari de servicii si alte activitati (cod 33.02.08+33.02.10+33.02.12+33.02.24+33.02.27+33.02.28+33.02.50)</t>
  </si>
  <si>
    <t>33.02</t>
  </si>
  <si>
    <t>75</t>
  </si>
  <si>
    <t>33.02.08</t>
  </si>
  <si>
    <t>79</t>
  </si>
  <si>
    <t>Taxe din activitati cadastrale si Agricultura</t>
  </si>
  <si>
    <t>33.02.24</t>
  </si>
  <si>
    <t>84</t>
  </si>
  <si>
    <t>33.02.50</t>
  </si>
  <si>
    <t>85</t>
  </si>
  <si>
    <t>Venituri din taxe administrative, eliberari permise (cod 34.02.02+34.02.50)</t>
  </si>
  <si>
    <t>34.02</t>
  </si>
  <si>
    <t>86</t>
  </si>
  <si>
    <t>Taxe extrajudiciare de timbru</t>
  </si>
  <si>
    <t>34.02.02</t>
  </si>
  <si>
    <t>87</t>
  </si>
  <si>
    <t>Alte venituri din taxe administrative, eliberari permise</t>
  </si>
  <si>
    <t>34.02.50</t>
  </si>
  <si>
    <t>88</t>
  </si>
  <si>
    <t>Amenzi, penalitati si confiscari (cod 35.02.01 la 35.02.03+35.02.50)</t>
  </si>
  <si>
    <t>35.02</t>
  </si>
  <si>
    <t>89</t>
  </si>
  <si>
    <t>Venituri din amenzi si alte sanctiuni aplicate potrivit dispozitiilor legale</t>
  </si>
  <si>
    <t>35.02.01</t>
  </si>
  <si>
    <t>90</t>
  </si>
  <si>
    <t>Venituri din amenzi şi alte sancţiuni aplicate de către alte instituţii de specialitate</t>
  </si>
  <si>
    <t>35.02.01.02</t>
  </si>
  <si>
    <t>95</t>
  </si>
  <si>
    <t>Diverse venituri (cod 36.02.01+36.02.05+36.02.06+36.02.07+36.02.11+36.02.50)</t>
  </si>
  <si>
    <t>36.02</t>
  </si>
  <si>
    <t>99</t>
  </si>
  <si>
    <t>36.02.06</t>
  </si>
  <si>
    <t>110</t>
  </si>
  <si>
    <t>36.02.50</t>
  </si>
  <si>
    <t>111</t>
  </si>
  <si>
    <t>Transferuri voluntare,  altele decat subventiile (cod 37.02.01+37.02.50)</t>
  </si>
  <si>
    <t>37.02</t>
  </si>
  <si>
    <t>112</t>
  </si>
  <si>
    <t>Donatii si sponsorizari</t>
  </si>
  <si>
    <t>37.02.01</t>
  </si>
  <si>
    <t>113</t>
  </si>
  <si>
    <t>Vărsăminte din secţiunea de funcţionare pentru finanţarea secţiunii de dezvoltare a bugetului local (cu semnul minus)</t>
  </si>
  <si>
    <t>37.02.03</t>
  </si>
  <si>
    <t>114</t>
  </si>
  <si>
    <t>Vărsăminte din secţiunea de funcţionare</t>
  </si>
  <si>
    <t>37.02.04</t>
  </si>
  <si>
    <t>117</t>
  </si>
  <si>
    <t>II. VENITURI DIN CAPITAL (cod 39.02)</t>
  </si>
  <si>
    <t>00.15</t>
  </si>
  <si>
    <t>118</t>
  </si>
  <si>
    <t>Venituri din valorificarea unor bunuri  (cod 39.02.01+39.02.03+39.02.04+39.02.07+39.02.10)</t>
  </si>
  <si>
    <t>39.02</t>
  </si>
  <si>
    <t>122</t>
  </si>
  <si>
    <t>Venituri din vanzarea unor bunuri apartinand domeniului privat</t>
  </si>
  <si>
    <t>39.02.07</t>
  </si>
  <si>
    <t>140</t>
  </si>
  <si>
    <t>IV.  SUBVENTII (cod 00.18)</t>
  </si>
  <si>
    <t>00.17</t>
  </si>
  <si>
    <t>141</t>
  </si>
  <si>
    <t>SUBVENTII DE LA ALTE NIVELE ALE ADMINISTRATIEI PUBLICE (cod 42.02+43.02)</t>
  </si>
  <si>
    <t>00.18</t>
  </si>
  <si>
    <t>142</t>
  </si>
  <si>
    <t xml:space="preserve">Subvenţii de la bugetul de stat (cod 42.02.01+42.02.05+ 42.02.10+42.02.12 la 42.02.21+42.02.28+ 42.02.29+42.02.32 la 42.02.36+42.02.40 la 42.02.42+ 42.02.44 la 42.02.46+42.02.51+42.02.52+ 42.02.54+42.02.55+ 42.02.62+42.02.63+42.02.64+42.02.65+42.02.66+42.02.67+42.02.69+42.02.73+42.02.79+42.02.80+42.02.81+42.02.82+42.02.84) </t>
  </si>
  <si>
    <t>42.02</t>
  </si>
  <si>
    <t>155</t>
  </si>
  <si>
    <t>Finantarea actiunilor privind reducerea riscului seismic</t>
  </si>
  <si>
    <t>42.02.10</t>
  </si>
  <si>
    <t>165</t>
  </si>
  <si>
    <t>Subvenţii din veniturile proprii ale Ministerului Sănătăţii către bugetele locale pentru finanţarea investiţiilor în sănătate (cod 42.02.18.01+42.02.18.02+48.02.18.03)</t>
  </si>
  <si>
    <t>42.02.18</t>
  </si>
  <si>
    <t>168</t>
  </si>
  <si>
    <t>Subvenţii din veniturile proprii ale Ministerului Sănătăţii către bugetele locale pentru finanţarea altor investiţii în sănătate</t>
  </si>
  <si>
    <t>42.02.18.03</t>
  </si>
  <si>
    <t>179</t>
  </si>
  <si>
    <t>Subventii pentru acordarea ajutorului pentru incalzirea locuintei si a suplimentului de energie alocate pentru consumul de combustibili solizi si/sau petrolieri</t>
  </si>
  <si>
    <t>42.02.34</t>
  </si>
  <si>
    <t>204</t>
  </si>
  <si>
    <t>Subvenţii din bugetul de stat  alocate conform contractelor încheiate cu direcţiile de sănătate publică</t>
  </si>
  <si>
    <t>42.02.66</t>
  </si>
  <si>
    <t>217</t>
  </si>
  <si>
    <t>Subventii de la bugetul de stat catre bugetele locale pentru Programul national de investitii  Anghel Saligny</t>
  </si>
  <si>
    <t>42.02.87</t>
  </si>
  <si>
    <t>218</t>
  </si>
  <si>
    <t>Alocări de sume din PNRR aferente asistenţei financiare nerambursabile ( cod 42.02.88 01 la 42.02.88.03)</t>
  </si>
  <si>
    <t>42.02.88</t>
  </si>
  <si>
    <t>Fonduri europene nerambursabile</t>
  </si>
  <si>
    <t>42.02.88.01</t>
  </si>
  <si>
    <t>Sume aferente TVA</t>
  </si>
  <si>
    <t>42.02.88.03</t>
  </si>
  <si>
    <t>Alocări de sume din PNRR aferente componentei împrumuturi ( cod 42.02.89.01 la 42.02.89.03)</t>
  </si>
  <si>
    <t>42.02.89</t>
  </si>
  <si>
    <t>Fonduri din împrumut rambursabil</t>
  </si>
  <si>
    <t>42.02.89.01</t>
  </si>
  <si>
    <t>42.02.89.03</t>
  </si>
  <si>
    <t>Subventii de la alte administratii (cod. 43.02.01+43.02.04+43.02.07+43.02.08+43.02.20+43.02.21)</t>
  </si>
  <si>
    <t>43.02</t>
  </si>
  <si>
    <t>Sume alocate din bugetul ANCPI pentru finanţarea lucrărilor de înregistrare sistematică din cadrul Programului naţional de cadastru şi carte funciară</t>
  </si>
  <si>
    <t>43.02.34</t>
  </si>
  <si>
    <t>Sume aferente investitiilor din Fondul pentru modernizare</t>
  </si>
  <si>
    <t>43.02.47</t>
  </si>
  <si>
    <t>Sume FEN postaderare in contul platilor efectuate si prefinantari (cod 45.02.01 la 45.02.05 +45.02.07+45.02.08+45.02.15+45.02.16)</t>
  </si>
  <si>
    <t>45.02</t>
  </si>
  <si>
    <t>301</t>
  </si>
  <si>
    <t>Instrumentul European de Vecinatate si Parteneriat (cod 45.02.08.01+45.02.08.02+45.02.08.03+45.02.08.04)</t>
  </si>
  <si>
    <t>45.02.08</t>
  </si>
  <si>
    <t>Sume primite în contul plăţilor efectuate în anii anteriori</t>
  </si>
  <si>
    <t>45.02.08.02</t>
  </si>
  <si>
    <t xml:space="preserve">Fondul European de Dezvoltare Regională (FEDR), aferent cadrului financiar 2021-2027 </t>
  </si>
  <si>
    <t>45.02.48</t>
  </si>
  <si>
    <t>Prefinanţare</t>
  </si>
  <si>
    <t>45.02.48.03</t>
  </si>
  <si>
    <t>Instrumentul de asistenţă pentru preaderare (IPA III)</t>
  </si>
  <si>
    <t>45.02.65</t>
  </si>
  <si>
    <t>Sume primite în contul plăţilor efectuate în anul curent</t>
  </si>
  <si>
    <t>45.02.65.01</t>
  </si>
  <si>
    <t>Sume primite de la UE/alti donatori in contul platilor efectuate si prefinantari aferente cadrului financiar 2014-2020</t>
  </si>
  <si>
    <t>48.02</t>
  </si>
  <si>
    <t>Fondul European de Dezvoltare Regionala (FEDR)</t>
  </si>
  <si>
    <t>48.02.01</t>
  </si>
  <si>
    <t xml:space="preserve">  Sume primite in contul platilor efectuate in anul curent</t>
  </si>
  <si>
    <t>48.02.01.01</t>
  </si>
  <si>
    <t xml:space="preserve">Fondul European Agricol de Dezvoltare Rurala  (FEADR)  (cod 48.02.04.01+48.02.04.02+48.02.04.03) </t>
  </si>
  <si>
    <t>48.02.04</t>
  </si>
  <si>
    <t xml:space="preserve">  Sume primite în contul plăţilor efectuate în anul curent</t>
  </si>
  <si>
    <t>48.02.04.01</t>
  </si>
  <si>
    <t xml:space="preserve">  Sume primite in contul platilor efectuate in anii anteriori</t>
  </si>
  <si>
    <t>48.02.04.02</t>
  </si>
  <si>
    <t>49.02</t>
  </si>
  <si>
    <t>20</t>
  </si>
  <si>
    <t>430</t>
  </si>
  <si>
    <t>432</t>
  </si>
  <si>
    <t>433</t>
  </si>
  <si>
    <t>457</t>
  </si>
  <si>
    <t>458</t>
  </si>
  <si>
    <t xml:space="preserve">TITLUL VI TRANSFERURI INTRE UNITATI ALE ADMINISTRATIEI PUBLICE  (cod 51.01+51.02) </t>
  </si>
  <si>
    <t>459</t>
  </si>
  <si>
    <t>460</t>
  </si>
  <si>
    <t>Transferuri de capital  (cod 51.02.12+51.02.15+51.02.28+51.02.29+51.02.35+51.02.36+51.02.37+51.02.38)</t>
  </si>
  <si>
    <t>51.02</t>
  </si>
  <si>
    <t>Transfer din bugetul local pentru cheltuieli de capital in domeniul sanatatii</t>
  </si>
  <si>
    <t>51.02.28</t>
  </si>
  <si>
    <t>TITLUL VII ALTE TRANSFERURI (cod  55.01+55.02)</t>
  </si>
  <si>
    <t>A. Transferuri interne (cod 55.01.01 la 55.01.03+55.01.05 la 55.01.10+55.01.12 la 55.01.20+55.01.26+55.01.28+55.01.29+55.01.41+55.01.42+55.01.46+55.01.46 la 55.01.55+ 55.01.57+55.01.58+55.01.59+55.01.62+55.01.63+55.01.64+55.01.65+55.01.66+55.01.67+55.01.68+55.01.69+55.01.70+55.01.71+55.01.72)</t>
  </si>
  <si>
    <t>55.01</t>
  </si>
  <si>
    <t>Transferuri din bugetul local catre asociatiile de dezvoltare intercomunitara</t>
  </si>
  <si>
    <t>55.01.42</t>
  </si>
  <si>
    <t>Titlul VIII Proiecte cu finantare din  Fonduri externe nerambursabile (FEN) postaderare (cod 56.01 la 56.31+ 56.35 la 56.40)</t>
  </si>
  <si>
    <t>Programe Instrumentul de Asistenţă pentru Preaderare (IPA) (56.07.01 la 56.07.03)</t>
  </si>
  <si>
    <t>56.07</t>
  </si>
  <si>
    <t>Finanţarea externa nerambursabila</t>
  </si>
  <si>
    <t>56.07.02</t>
  </si>
  <si>
    <t>470</t>
  </si>
  <si>
    <t>Cheltuieli neeligibile</t>
  </si>
  <si>
    <t>56.07.03</t>
  </si>
  <si>
    <t>Programe finanţate din Fondul European de Dezvoltare Regională (FEDR), aferente cadrului financiar 2021-2027</t>
  </si>
  <si>
    <t>56.48</t>
  </si>
  <si>
    <t>472</t>
  </si>
  <si>
    <t>56.48.02</t>
  </si>
  <si>
    <t>Programe Instrumentul de asistenţă pentru preaderare (IPA III) (cod 56.65.01 la 56.65.03)</t>
  </si>
  <si>
    <t>56.65</t>
  </si>
  <si>
    <t>Finanţare externă nerambursabilă</t>
  </si>
  <si>
    <t>56.65.02</t>
  </si>
  <si>
    <t>56.65.03</t>
  </si>
  <si>
    <t>Ajutoare sociale in numerar</t>
  </si>
  <si>
    <t>57.02.01</t>
  </si>
  <si>
    <t>Ajutoare sociale in natura</t>
  </si>
  <si>
    <t>57.02.02</t>
  </si>
  <si>
    <t>Suport Alimentar</t>
  </si>
  <si>
    <t>57.02.05</t>
  </si>
  <si>
    <t>TITLUL X PROIECTE CU FINANŢARE DIN FONDURI EXTERNE NERAMBURSABILE AFERENTE CADRULUI FINANCIAR 2014-2020 ŞI DIN FONDUL DE MODERNIZARE</t>
  </si>
  <si>
    <t>Programe din Fondul European de Dezvoltare Europeana (FEDR)</t>
  </si>
  <si>
    <t>58.01</t>
  </si>
  <si>
    <t xml:space="preserve">  Finantare nationala</t>
  </si>
  <si>
    <t>58.01.01</t>
  </si>
  <si>
    <t xml:space="preserve">  Finantare externa nerambursabila</t>
  </si>
  <si>
    <t>58.01.02</t>
  </si>
  <si>
    <t>Programe din Fondul European Agricol de Dezvoltare Rurala  (FEADR) (58.04.01 la 58.04.03)</t>
  </si>
  <si>
    <t>58.04</t>
  </si>
  <si>
    <t>58.04.02</t>
  </si>
  <si>
    <t>Sume aferente proiectelor finanţate din Fondul de modernizare</t>
  </si>
  <si>
    <t>58.42</t>
  </si>
  <si>
    <t xml:space="preserve">  Sume din Fondul de Modernizare</t>
  </si>
  <si>
    <t>58.42.01</t>
  </si>
  <si>
    <t>Asociatii si fundatii</t>
  </si>
  <si>
    <t>59.11</t>
  </si>
  <si>
    <t>Sustinerea cultelor</t>
  </si>
  <si>
    <t>59.12</t>
  </si>
  <si>
    <t>Sume aferente persoanelor cu handicap neincadrate</t>
  </si>
  <si>
    <t>59.40</t>
  </si>
  <si>
    <t>Impozite, taxe şi amenzi datorate bugetului general consolidat</t>
  </si>
  <si>
    <t>59.44</t>
  </si>
  <si>
    <t>Titlul XII Proiecte cu finanţare din sumele reprezentând asistenţa financiară nerambursabilă aferentă PNRR ( cod 60.01 la 60.11)</t>
  </si>
  <si>
    <t>60</t>
  </si>
  <si>
    <t>60.01</t>
  </si>
  <si>
    <t>60.03</t>
  </si>
  <si>
    <t>Titlul XIII  Proiecte cu finanţare din sumele aferente componentei de împrumuturi a PNRR (cod 61.01 la 61.10)</t>
  </si>
  <si>
    <t>61</t>
  </si>
  <si>
    <t>61.01</t>
  </si>
  <si>
    <t>61.03</t>
  </si>
  <si>
    <t>CHELTUIELI DE CAPITAL  (cod 71+72)</t>
  </si>
  <si>
    <t>70</t>
  </si>
  <si>
    <t>TITLUL XV  ACTIVE NEFINANCIARE  (cod 71.01 la 71.03)</t>
  </si>
  <si>
    <t>71</t>
  </si>
  <si>
    <t>Active fixe</t>
  </si>
  <si>
    <t>71.01</t>
  </si>
  <si>
    <t>Constructii</t>
  </si>
  <si>
    <t>71.01.01</t>
  </si>
  <si>
    <t xml:space="preserve">Reparatii capitale aferente activelor fixe  </t>
  </si>
  <si>
    <t>71.03</t>
  </si>
  <si>
    <t>81</t>
  </si>
  <si>
    <t>81.02</t>
  </si>
  <si>
    <t>TITLUL XXI PLATI EFECTUATE IN ANII PRECEDENTI SI RECUPERATE IN ANUL CURENT</t>
  </si>
  <si>
    <t>Partea I-a SERVICII PUBLICE GENERALE   (cod 51.02+54.02+55.02+56.02)</t>
  </si>
  <si>
    <t>50.02</t>
  </si>
  <si>
    <t>Autoritati publice si actiuni externe   (cod 51.02.01)</t>
  </si>
  <si>
    <t>546</t>
  </si>
  <si>
    <t>547</t>
  </si>
  <si>
    <t>549</t>
  </si>
  <si>
    <t>550</t>
  </si>
  <si>
    <t>552</t>
  </si>
  <si>
    <t>Autoritati executive si legislative (cod 51.02.01.03)</t>
  </si>
  <si>
    <t>51.02.01</t>
  </si>
  <si>
    <t>Autoritati executive</t>
  </si>
  <si>
    <t>51.02.01.03</t>
  </si>
  <si>
    <t>54.02</t>
  </si>
  <si>
    <t>586</t>
  </si>
  <si>
    <t>587</t>
  </si>
  <si>
    <t>589</t>
  </si>
  <si>
    <t>Servicii publice comunitare de evidenţă a persoanelor</t>
  </si>
  <si>
    <t>54.02.10</t>
  </si>
  <si>
    <t>55.02</t>
  </si>
  <si>
    <t xml:space="preserve">Tranzacţii privind datoria publică şi împrumuturi </t>
  </si>
  <si>
    <t>55.02.01</t>
  </si>
  <si>
    <t>623</t>
  </si>
  <si>
    <t>61.02</t>
  </si>
  <si>
    <t>624</t>
  </si>
  <si>
    <t>625</t>
  </si>
  <si>
    <t>Protectie civila si protectia contra incendiilor (protectie civila nonmilitara)</t>
  </si>
  <si>
    <t>61.02.05</t>
  </si>
  <si>
    <t>Partea a III-a CHELTUIELI SOCIAL-CULTURALE (cod 65.02+66.02+67.02+68.02)</t>
  </si>
  <si>
    <t>64.02</t>
  </si>
  <si>
    <t>Invatamant (cod 65.02.03 la 65.02.05+65.02.07+65.02.11+65.02.50)</t>
  </si>
  <si>
    <t>65.02</t>
  </si>
  <si>
    <t>646</t>
  </si>
  <si>
    <t>647</t>
  </si>
  <si>
    <t>674</t>
  </si>
  <si>
    <t>675</t>
  </si>
  <si>
    <t>65.02.03.01</t>
  </si>
  <si>
    <t>Invatamant secundar (cod 65.02.04.01 la  65.02.04.03)</t>
  </si>
  <si>
    <t>65.02.04</t>
  </si>
  <si>
    <t xml:space="preserve">Invatamant secundar superior   </t>
  </si>
  <si>
    <t>65.02.04.02</t>
  </si>
  <si>
    <t>Alte servicii auxiliare</t>
  </si>
  <si>
    <t>65.02.11.30</t>
  </si>
  <si>
    <t>65.02.13</t>
  </si>
  <si>
    <t>65.02.50</t>
  </si>
  <si>
    <t>Sanatate (cod 66.02.06+66.02.08+66.02.50)</t>
  </si>
  <si>
    <t>66.02</t>
  </si>
  <si>
    <t>Servicii  medicale in unitati sanitare cu paturi (cod 66.02.06.01+66.02.06.03)</t>
  </si>
  <si>
    <t>66.02.06</t>
  </si>
  <si>
    <t>Spitale generale</t>
  </si>
  <si>
    <t>66.02.06.01</t>
  </si>
  <si>
    <t>Servicii de sanatate publica</t>
  </si>
  <si>
    <t>66.02.08</t>
  </si>
  <si>
    <t>Cultura, recreere si religie (cod 67.02.03+67.02.05+67.02.06+67.02.50)</t>
  </si>
  <si>
    <t>67.02</t>
  </si>
  <si>
    <t>Servicii culturale (cod 67.02.03.02 la 67.02.03.08+67.02.03.12+67.02.03.30)</t>
  </si>
  <si>
    <t>67.02.03</t>
  </si>
  <si>
    <t>Biblioteci publice comunale, orasenesti, municipale</t>
  </si>
  <si>
    <t>67.02.03.02</t>
  </si>
  <si>
    <t>Muzee</t>
  </si>
  <si>
    <t>67.02.03.03</t>
  </si>
  <si>
    <t>Case de cultura</t>
  </si>
  <si>
    <t>67.02.03.06</t>
  </si>
  <si>
    <t>Camine culturale</t>
  </si>
  <si>
    <t>67.02.03.07</t>
  </si>
  <si>
    <t>Alte servicii culturale</t>
  </si>
  <si>
    <t>67.02.03.30</t>
  </si>
  <si>
    <t>Servicii recreative si sportive (cod 67.02.05.01 la 67.02.05.03)</t>
  </si>
  <si>
    <t>67.02.05</t>
  </si>
  <si>
    <t>Sport</t>
  </si>
  <si>
    <t>67.02.05.01</t>
  </si>
  <si>
    <t>Intretinere gradini publice, parcuri, zone verzi, baze sportive si de agrement</t>
  </si>
  <si>
    <t>67.02.05.03</t>
  </si>
  <si>
    <t>Servicii religioase</t>
  </si>
  <si>
    <t>67.02.06</t>
  </si>
  <si>
    <t>Alte servicii in domeniile culturii, recreerii si religiei</t>
  </si>
  <si>
    <t>67.02.50</t>
  </si>
  <si>
    <t>68.02</t>
  </si>
  <si>
    <t>68.02.04</t>
  </si>
  <si>
    <t>Asistenta sociala  in  caz de invaliditate</t>
  </si>
  <si>
    <t>68.02.05.02</t>
  </si>
  <si>
    <t>Ajutor social</t>
  </si>
  <si>
    <t>68.02.15.01</t>
  </si>
  <si>
    <t>68.02.50.50</t>
  </si>
  <si>
    <t>Partea a IV-a  SERVICII SI DEZVOLTARE PUBLICA, LOCUINTE, MEDIU SI APE (cod 70.02+74.02)</t>
  </si>
  <si>
    <t>69.02</t>
  </si>
  <si>
    <t>Locuinte, servicii si dezvoltare publica (cod 70.02.03+70.02.05 la 70.02.07+70.02.50)</t>
  </si>
  <si>
    <t>70.02</t>
  </si>
  <si>
    <t>Alte cheltuieli in domeniul locuintelor</t>
  </si>
  <si>
    <t>70.02.03.30</t>
  </si>
  <si>
    <t>Iluminat public si electrificari rurale</t>
  </si>
  <si>
    <t>70.02.06</t>
  </si>
  <si>
    <t xml:space="preserve">Alte servicii in domeniile locuintelor, serviciilor si dezvoltarii comunale </t>
  </si>
  <si>
    <t>70.02.50</t>
  </si>
  <si>
    <t>Protectia mediului   (cod 74.02.03+74.02.05+74.02.06+74.02.50)</t>
  </si>
  <si>
    <t>74.02</t>
  </si>
  <si>
    <t>Salubritate</t>
  </si>
  <si>
    <t>74.02.05.01</t>
  </si>
  <si>
    <t>Canalizarea si tratarea apelor reziduale</t>
  </si>
  <si>
    <t>74.02.06</t>
  </si>
  <si>
    <t>Partea a V-a ACTIUNI ECONOMICE   (cod 80.02+81.02+83.02+84.02+87.02)</t>
  </si>
  <si>
    <t>79.02</t>
  </si>
  <si>
    <t>Combustibili si energie (cod 81.02.06+81.02.07+81.02.50)</t>
  </si>
  <si>
    <t>Energie termica</t>
  </si>
  <si>
    <t>81.02.06</t>
  </si>
  <si>
    <t>Alte cheltuieli privind combustibili si energia</t>
  </si>
  <si>
    <t>81.02.50</t>
  </si>
  <si>
    <t>Transporturi   (cod 84.02.03+84.02.06+84.02.50)</t>
  </si>
  <si>
    <t>84.02</t>
  </si>
  <si>
    <t>Transport rutier   (cod 84.02.03.01 la 84.02.03.03)</t>
  </si>
  <si>
    <t>84.02.03</t>
  </si>
  <si>
    <t>Drumuri si poduri</t>
  </si>
  <si>
    <t>84.02.03.01</t>
  </si>
  <si>
    <t>Transport in comun</t>
  </si>
  <si>
    <t>84.02.03.02</t>
  </si>
  <si>
    <t xml:space="preserve">Strazi </t>
  </si>
  <si>
    <t>84.02.03.03</t>
  </si>
  <si>
    <t>87.02</t>
  </si>
  <si>
    <t>Alte actiuni economice</t>
  </si>
  <si>
    <t>87.02.50</t>
  </si>
  <si>
    <t>VII. REZERVE, EXCEDENT / DEFICIT</t>
  </si>
  <si>
    <t>96.02</t>
  </si>
  <si>
    <t>DEFICIT          99.02.96 + 99.02.97</t>
  </si>
  <si>
    <t>99.02</t>
  </si>
  <si>
    <t xml:space="preserve">    Deficitul secţiunii de dezvoltare</t>
  </si>
  <si>
    <t>99.02.97</t>
  </si>
  <si>
    <t>Buget sectiunea functionare</t>
  </si>
  <si>
    <t>8</t>
  </si>
  <si>
    <t>11</t>
  </si>
  <si>
    <t>21</t>
  </si>
  <si>
    <t>32</t>
  </si>
  <si>
    <t>35</t>
  </si>
  <si>
    <t>37</t>
  </si>
  <si>
    <t>43</t>
  </si>
  <si>
    <t>46</t>
  </si>
  <si>
    <t>64</t>
  </si>
  <si>
    <t>72</t>
  </si>
  <si>
    <t>77</t>
  </si>
  <si>
    <t>82</t>
  </si>
  <si>
    <t>83</t>
  </si>
  <si>
    <t>93</t>
  </si>
  <si>
    <t>97</t>
  </si>
  <si>
    <t>102</t>
  </si>
  <si>
    <t>103</t>
  </si>
  <si>
    <t>104</t>
  </si>
  <si>
    <t>105</t>
  </si>
  <si>
    <t>119</t>
  </si>
  <si>
    <t>120</t>
  </si>
  <si>
    <t>124</t>
  </si>
  <si>
    <t>139</t>
  </si>
  <si>
    <t>149</t>
  </si>
  <si>
    <t>158</t>
  </si>
  <si>
    <t>167</t>
  </si>
  <si>
    <t>205</t>
  </si>
  <si>
    <t>232</t>
  </si>
  <si>
    <t>351</t>
  </si>
  <si>
    <t>403</t>
  </si>
  <si>
    <t>405</t>
  </si>
  <si>
    <t>622</t>
  </si>
  <si>
    <t>632</t>
  </si>
  <si>
    <t>4344</t>
  </si>
  <si>
    <t>Buget sectiunea dezvoltare</t>
  </si>
  <si>
    <t>VENITURILE SECŢIUNII DE DEZVOLTARE - TOTAL</t>
  </si>
  <si>
    <t>7</t>
  </si>
  <si>
    <t>17</t>
  </si>
  <si>
    <t>18</t>
  </si>
  <si>
    <t>91</t>
  </si>
  <si>
    <t>92</t>
  </si>
  <si>
    <t>94</t>
  </si>
  <si>
    <t>96</t>
  </si>
  <si>
    <t>130</t>
  </si>
  <si>
    <t>161</t>
  </si>
  <si>
    <t>163</t>
  </si>
  <si>
    <t>201</t>
  </si>
  <si>
    <t>233</t>
  </si>
  <si>
    <t>234</t>
  </si>
  <si>
    <t>245</t>
  </si>
  <si>
    <t>246</t>
  </si>
  <si>
    <t>247</t>
  </si>
  <si>
    <t>273</t>
  </si>
  <si>
    <t>CHELTUIELILE SECŢIUNII DE DEZVOLTARE</t>
  </si>
  <si>
    <t>274</t>
  </si>
  <si>
    <t>275</t>
  </si>
  <si>
    <t>280</t>
  </si>
  <si>
    <t>300</t>
  </si>
  <si>
    <t>312</t>
  </si>
  <si>
    <t>323</t>
  </si>
  <si>
    <t>349</t>
  </si>
  <si>
    <t>352</t>
  </si>
  <si>
    <t>686</t>
  </si>
  <si>
    <t>923</t>
  </si>
  <si>
    <t>924</t>
  </si>
  <si>
    <t>926</t>
  </si>
  <si>
    <t>960</t>
  </si>
  <si>
    <t>961</t>
  </si>
  <si>
    <t>963</t>
  </si>
  <si>
    <t>1020</t>
  </si>
  <si>
    <t>1021</t>
  </si>
  <si>
    <t>3283</t>
  </si>
  <si>
    <t>3284</t>
  </si>
  <si>
    <t>3597</t>
  </si>
  <si>
    <t>3598</t>
  </si>
  <si>
    <t>3600</t>
  </si>
  <si>
    <t>3633</t>
  </si>
  <si>
    <t>3634</t>
  </si>
  <si>
    <t>3643</t>
  </si>
  <si>
    <t>3660</t>
  </si>
  <si>
    <t>3662</t>
  </si>
  <si>
    <t>3677</t>
  </si>
  <si>
    <t>3678</t>
  </si>
  <si>
    <t>3679</t>
  </si>
  <si>
    <t>3684</t>
  </si>
  <si>
    <t>3727</t>
  </si>
  <si>
    <t>3753</t>
  </si>
  <si>
    <t>3755</t>
  </si>
  <si>
    <t>3756</t>
  </si>
  <si>
    <t>3834</t>
  </si>
  <si>
    <t>3836</t>
  </si>
  <si>
    <t>3837</t>
  </si>
  <si>
    <t>4056</t>
  </si>
  <si>
    <t>4057</t>
  </si>
  <si>
    <t>4061</t>
  </si>
  <si>
    <t>4065</t>
  </si>
  <si>
    <t>4249</t>
  </si>
  <si>
    <t>4262</t>
  </si>
  <si>
    <t>4264</t>
  </si>
  <si>
    <t>4341</t>
  </si>
  <si>
    <t>4342</t>
  </si>
  <si>
    <t>4378</t>
  </si>
  <si>
    <t>4379</t>
  </si>
  <si>
    <t>4381</t>
  </si>
  <si>
    <t>4438</t>
  </si>
  <si>
    <t>4440</t>
  </si>
  <si>
    <t>4448</t>
  </si>
  <si>
    <t>4449</t>
  </si>
  <si>
    <t>4452</t>
  </si>
  <si>
    <t>4844</t>
  </si>
  <si>
    <t>4845</t>
  </si>
  <si>
    <t>4895</t>
  </si>
  <si>
    <t>4975</t>
  </si>
  <si>
    <t>4977</t>
  </si>
  <si>
    <t>5029</t>
  </si>
  <si>
    <t>5030</t>
  </si>
  <si>
    <t>5031</t>
  </si>
  <si>
    <t>5032</t>
  </si>
  <si>
    <t>5121</t>
  </si>
  <si>
    <t>5122</t>
  </si>
  <si>
    <t>5124</t>
  </si>
  <si>
    <t>5158</t>
  </si>
  <si>
    <t>5159</t>
  </si>
  <si>
    <t>5161</t>
  </si>
  <si>
    <t>5194</t>
  </si>
  <si>
    <t>5195</t>
  </si>
  <si>
    <t>5196</t>
  </si>
  <si>
    <t>5197</t>
  </si>
  <si>
    <t>5227</t>
  </si>
  <si>
    <t>5229</t>
  </si>
  <si>
    <t>5542</t>
  </si>
  <si>
    <t>5543</t>
  </si>
  <si>
    <t>5545</t>
  </si>
  <si>
    <t>5607</t>
  </si>
  <si>
    <t>5610</t>
  </si>
  <si>
    <t>5990</t>
  </si>
  <si>
    <t>6174</t>
  </si>
  <si>
    <t>6263</t>
  </si>
  <si>
    <t>6264</t>
  </si>
  <si>
    <t>6339</t>
  </si>
  <si>
    <t>6340</t>
  </si>
  <si>
    <t>6341</t>
  </si>
  <si>
    <t>6342</t>
  </si>
  <si>
    <t>6363</t>
  </si>
  <si>
    <t>6365</t>
  </si>
  <si>
    <t>6746</t>
  </si>
  <si>
    <t>7059</t>
  </si>
  <si>
    <t>7060</t>
  </si>
  <si>
    <t>7062</t>
  </si>
  <si>
    <t>7095</t>
  </si>
  <si>
    <t>7096</t>
  </si>
  <si>
    <t>7097</t>
  </si>
  <si>
    <t>7098</t>
  </si>
  <si>
    <t>7119</t>
  </si>
  <si>
    <t>7120</t>
  </si>
  <si>
    <t>7121</t>
  </si>
  <si>
    <t>7122</t>
  </si>
  <si>
    <t>7508</t>
  </si>
  <si>
    <t>7512</t>
  </si>
  <si>
    <t>7513</t>
  </si>
  <si>
    <t>executie 2025</t>
  </si>
  <si>
    <t>Venituri din vânzarea locuințelor construite din fondurile statului</t>
  </si>
  <si>
    <t>39.02.03</t>
  </si>
  <si>
    <t>prevedere 2026</t>
  </si>
  <si>
    <t>estimare 2027</t>
  </si>
  <si>
    <t>estimare 2028</t>
  </si>
  <si>
    <t>estimare 2029</t>
  </si>
  <si>
    <t>execuție 2025</t>
  </si>
  <si>
    <t>estimări 2027</t>
  </si>
  <si>
    <t>estimări 2028</t>
  </si>
  <si>
    <t>estimări 2029</t>
  </si>
  <si>
    <t>Subvenții de la bugetul de stat către bugetele localepentru finanțarea investițiilor în sănătate</t>
  </si>
  <si>
    <t>Subvenții de la bugetul de stat către bugetele localepentru finanțarea investițiilor în sănătate(cod 42.02.16.01+42.02.16.02+42.02.16.03)</t>
  </si>
  <si>
    <t>42.02.16</t>
  </si>
  <si>
    <t>42.02.16.03</t>
  </si>
  <si>
    <t>Subvenții de la bugetul de stat necesare susținerii derulării proiectelor finanțate din fonduri externe nerambursabile (FEN) postaderare, aferente perioadei de programare 2021-2027</t>
  </si>
  <si>
    <t>42.02.93</t>
  </si>
  <si>
    <t>Sume alocate din bugetul AFIR, pentru susținerea proiectelor din PNDR 2014-2020</t>
  </si>
  <si>
    <t>42.02.31</t>
  </si>
  <si>
    <t>U.A.T.O. Deta</t>
  </si>
  <si>
    <t>6</t>
  </si>
  <si>
    <t>19</t>
  </si>
  <si>
    <t>40</t>
  </si>
  <si>
    <t>41</t>
  </si>
  <si>
    <t>42</t>
  </si>
  <si>
    <t>44</t>
  </si>
  <si>
    <t>63</t>
  </si>
  <si>
    <t>65</t>
  </si>
  <si>
    <t>67</t>
  </si>
  <si>
    <t>68</t>
  </si>
  <si>
    <t>69</t>
  </si>
  <si>
    <t>76</t>
  </si>
  <si>
    <t>78</t>
  </si>
  <si>
    <t>80</t>
  </si>
  <si>
    <t>98</t>
  </si>
  <si>
    <t>100</t>
  </si>
  <si>
    <t>101</t>
  </si>
  <si>
    <t>106</t>
  </si>
  <si>
    <t>107</t>
  </si>
  <si>
    <t>108</t>
  </si>
  <si>
    <t>109</t>
  </si>
  <si>
    <t>115</t>
  </si>
  <si>
    <t>116</t>
  </si>
  <si>
    <t>121</t>
  </si>
  <si>
    <t>123</t>
  </si>
  <si>
    <t>125</t>
  </si>
  <si>
    <t>126</t>
  </si>
  <si>
    <t>127</t>
  </si>
  <si>
    <t>128</t>
  </si>
  <si>
    <t>129</t>
  </si>
  <si>
    <t>131</t>
  </si>
  <si>
    <t>132</t>
  </si>
  <si>
    <t>133</t>
  </si>
  <si>
    <t>134</t>
  </si>
  <si>
    <t>135</t>
  </si>
  <si>
    <t>136</t>
  </si>
  <si>
    <t>137</t>
  </si>
  <si>
    <t>138</t>
  </si>
  <si>
    <t>143</t>
  </si>
  <si>
    <t>144</t>
  </si>
  <si>
    <t>145</t>
  </si>
  <si>
    <t>146</t>
  </si>
  <si>
    <t>147</t>
  </si>
  <si>
    <t>148</t>
  </si>
  <si>
    <t>150</t>
  </si>
  <si>
    <t>151</t>
  </si>
  <si>
    <t>152</t>
  </si>
  <si>
    <t>153</t>
  </si>
  <si>
    <t>154</t>
  </si>
  <si>
    <t>156</t>
  </si>
  <si>
    <t>157</t>
  </si>
  <si>
    <t>159</t>
  </si>
  <si>
    <t>160</t>
  </si>
  <si>
    <t>162</t>
  </si>
  <si>
    <t>164</t>
  </si>
  <si>
    <t>166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</si>
  <si>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</si>
  <si>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</si>
  <si>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</si>
  <si>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</si>
  <si>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</si>
  <si>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</si>
  <si>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</si>
  <si>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</si>
  <si>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</si>
  <si>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</si>
  <si>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</si>
  <si>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</si>
  <si>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</si>
  <si>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</si>
  <si>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</si>
  <si>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</si>
  <si>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</si>
  <si>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</si>
  <si>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</si>
  <si>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</si>
  <si>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</si>
  <si>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</si>
  <si>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</si>
  <si>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</si>
  <si>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</si>
  <si>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</si>
  <si>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</si>
  <si>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</si>
  <si>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</si>
  <si>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</si>
  <si>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</si>
  <si>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202</t>
  </si>
  <si>
    <t>203</t>
  </si>
  <si>
    <t>206</t>
  </si>
  <si>
    <t>207</t>
  </si>
  <si>
    <t>208</t>
  </si>
  <si>
    <t>209</t>
  </si>
  <si>
    <t>210</t>
  </si>
  <si>
    <t>211</t>
  </si>
  <si>
    <t>212</t>
  </si>
  <si>
    <t>213</t>
  </si>
  <si>
    <t>VENITURILE SECŢIUNII DE FUNCŢIONARE - TOTAL</t>
  </si>
  <si>
    <t>CHELTUIELILE SECŢIUNII DE FUNCŢIONARE</t>
  </si>
  <si>
    <t xml:space="preserve">TITLUL I  CHELTUIELI DE PERSONAL   </t>
  </si>
  <si>
    <t xml:space="preserve">TITLUL II  BUNURI SI SERVICII  </t>
  </si>
  <si>
    <t xml:space="preserve">TITLUL III DOBANZI   </t>
  </si>
  <si>
    <t xml:space="preserve">TITLUL VI TRANSFERURI INTRE UNITATI ALE ADMINISTRATIEI PUBLICE  </t>
  </si>
  <si>
    <t xml:space="preserve">TITLUL IX  ASISTENTA SOCIALA  </t>
  </si>
  <si>
    <t xml:space="preserve">TITLUL XI ALTE CHELTUIELI   </t>
  </si>
  <si>
    <t xml:space="preserve">TITLUL XIX RAMBURSARI DE CREDITE  </t>
  </si>
  <si>
    <t xml:space="preserve">Autoritati publice si actiuni externe   </t>
  </si>
  <si>
    <t xml:space="preserve">TITLUL I  CHELTUIELI DE PERSONAL  </t>
  </si>
  <si>
    <t xml:space="preserve">TITLUL II  BUNURI SI SERVICII </t>
  </si>
  <si>
    <t xml:space="preserve">TITLUL XIX RAMBURSARI DE CREDITE   </t>
  </si>
  <si>
    <t xml:space="preserve">Alte servicii publice generale  </t>
  </si>
  <si>
    <t xml:space="preserve">Ordine publica si siguranta nationala </t>
  </si>
  <si>
    <t xml:space="preserve">Invatamant </t>
  </si>
  <si>
    <t xml:space="preserve">TITLUL IX  ASISTENTA SOCIALA </t>
  </si>
  <si>
    <t>Invatamant prescolar - grădinița</t>
  </si>
  <si>
    <t>TITLUL I  CHELTUIELI DE PERSONAL   -transport cadre</t>
  </si>
  <si>
    <t>TITLUL IX  ASISTENTA SOCIALA - CES</t>
  </si>
  <si>
    <t>TITLUL IX  ASISTENTA SOCIALA - masa caldă</t>
  </si>
  <si>
    <t>Învăţământ antepreşcolar -creșa</t>
  </si>
  <si>
    <t>Alte cheltuieli in domeniul invatamantului-cabinet medical mutat pe cap.66</t>
  </si>
  <si>
    <t xml:space="preserve">Sanatate </t>
  </si>
  <si>
    <t>Servicii de sanatate publica - cabinet medical</t>
  </si>
  <si>
    <t xml:space="preserve">Cultura, recreere si religie </t>
  </si>
  <si>
    <t>TITLUL VI TRANSFERURI INTRE UNITATI ALE ADMINISTRATIEI PUBLICE  - CSO Deta</t>
  </si>
  <si>
    <t xml:space="preserve">TITLUL XI ALTE CHELTUIELI </t>
  </si>
  <si>
    <t>Titlul VI TRANSFERURI ÎNTRE UNITĂȚI ALE ADMINISTRAȚIEI PUBLICE - CSO Deta</t>
  </si>
  <si>
    <t>TITLUL XI ALTE CHELTUIELI   - asociații și fundații</t>
  </si>
  <si>
    <t xml:space="preserve">Asigurari si asistenta sociala </t>
  </si>
  <si>
    <t>TITLUL I  CHELTUIELI DE PERSONAL   - asistenți</t>
  </si>
  <si>
    <t>TITLUL IX  ASISTENTA SOCIALA -indemnizații</t>
  </si>
  <si>
    <t>TITLUL XI ALTE CHELTUIELI   - asistenți</t>
  </si>
  <si>
    <t>Alte cheltuieli in domeniul  asistentei  sociale - cresă</t>
  </si>
  <si>
    <t xml:space="preserve">Locuinte, servicii si dezvoltare publica </t>
  </si>
  <si>
    <t xml:space="preserve">Protectia mediului   </t>
  </si>
  <si>
    <t xml:space="preserve">Alte actiuni economice </t>
  </si>
  <si>
    <t>TITLUL II  BUNURI SI SERVICII</t>
  </si>
  <si>
    <t>buget de stat</t>
  </si>
  <si>
    <t>buget local</t>
  </si>
  <si>
    <t>Asistenta acordata persoanelor in varsta - DAS Deta</t>
  </si>
  <si>
    <t>300 restante</t>
  </si>
  <si>
    <t>300 luna</t>
  </si>
  <si>
    <t>sume din TVA ti.i si iv</t>
  </si>
  <si>
    <t>plati restante</t>
  </si>
  <si>
    <t>Taxe speciale - salibritate</t>
  </si>
  <si>
    <t>Alte venituri din prestari de servicii si alte activitati - piata</t>
  </si>
  <si>
    <t>Venituri din prestari de servicii - taxa CI si timbru</t>
  </si>
  <si>
    <t>Alte venituri - penalitati depo</t>
  </si>
  <si>
    <t>Alte venituri - penalitati DEPO</t>
  </si>
  <si>
    <t>Taxe speciale - salubritate</t>
  </si>
  <si>
    <t>Venituri din prestari de servicii - taxa CI și timbru</t>
  </si>
  <si>
    <t>200 luna +restante</t>
  </si>
  <si>
    <t>anexa nr.1</t>
  </si>
  <si>
    <t>Alte taxe pe servicii specifice - salubritate asociatii de proprietari</t>
  </si>
  <si>
    <t>Alte impozite si taxe - domeniul public, publicitate</t>
  </si>
  <si>
    <t>mii lei</t>
  </si>
  <si>
    <t>buget 2026</t>
  </si>
  <si>
    <t>suma rectificata</t>
  </si>
  <si>
    <t>buget rectificat</t>
  </si>
  <si>
    <t xml:space="preserve">Romania                                                                                                                                                                         </t>
  </si>
  <si>
    <t xml:space="preserve">                   </t>
  </si>
  <si>
    <t>Servicii sociale</t>
  </si>
  <si>
    <t>68.15</t>
  </si>
  <si>
    <t xml:space="preserve">  Buget local -  sectiune functionare - rectificare nr. 3</t>
  </si>
  <si>
    <t xml:space="preserve">    Anexa nr.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</si>
</sst>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4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rgb="FFFF0000"/>
      <name val="Verdana"/>
      <family val="2"/>
    </font>
    <font>
      <b/>
      <sz val="8"/>
      <color theme="1"/>
      <name val="Verdana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8"/>
      <color theme="1"/>
      <name val="Verdana"/>
      <family val="2"/>
      <charset val="238"/>
    </font>
    <font>
      <b/>
      <i/>
      <sz val="8"/>
      <color theme="1"/>
      <name val="Verdana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b/>
      <i/>
      <sz val="8"/>
      <color theme="1"/>
      <name val="Times New Roman"/>
      <family val="1"/>
    </font>
    <font>
      <sz val="11"/>
      <color theme="1"/>
      <name val="Times New Roman"/>
      <family val="1"/>
    </font>
    <font>
      <sz val="8"/>
      <color theme="1"/>
      <name val="Calibri"/>
      <family val="2"/>
      <charset val="238"/>
      <scheme val="minor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i/>
      <sz val="8"/>
      <color theme="1"/>
      <name val="Times New Roman"/>
      <family val="1"/>
      <charset val="238"/>
    </font>
    <font>
      <b/>
      <sz val="9"/>
      <color rgb="FFC00000"/>
      <name val="Times New Roman"/>
      <family val="1"/>
    </font>
    <font>
      <b/>
      <sz val="9"/>
      <color rgb="FFC00000"/>
      <name val="Verdana"/>
      <family val="2"/>
      <charset val="238"/>
    </font>
    <font>
      <b/>
      <sz val="9"/>
      <color rgb="FFC00000"/>
      <name val="Calibri"/>
      <family val="2"/>
      <charset val="238"/>
      <scheme val="minor"/>
    </font>
    <font>
      <b/>
      <sz val="9"/>
      <color rgb="FFC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8"/>
      <name val="Times New Roman"/>
      <family val="1"/>
    </font>
    <font>
      <b/>
      <sz val="11"/>
      <color rgb="FFC00000"/>
      <name val="Calibri"/>
      <family val="2"/>
      <charset val="238"/>
      <scheme val="minor"/>
    </font>
    <font>
      <b/>
      <sz val="14"/>
      <color theme="1"/>
      <name val="Times New Roman"/>
      <family val="1"/>
    </font>
    <font>
      <sz val="8"/>
      <name val="Calibri"/>
      <family val="2"/>
      <charset val="238"/>
      <scheme val="minor"/>
    </font>
    <font>
      <sz val="8"/>
      <name val="Times New Roman"/>
      <family val="1"/>
      <charset val="238"/>
    </font>
    <font>
      <sz val="8"/>
      <name val="Verdana"/>
      <family val="2"/>
      <charset val="238"/>
    </font>
    <font>
      <sz val="11"/>
      <name val="Calibri"/>
      <family val="2"/>
      <charset val="238"/>
      <scheme val="minor"/>
    </font>
    <font>
      <i/>
      <sz val="8"/>
      <name val="Verdana"/>
      <family val="2"/>
      <charset val="238"/>
    </font>
    <font>
      <i/>
      <sz val="11"/>
      <name val="Calibri"/>
      <family val="2"/>
      <charset val="238"/>
      <scheme val="minor"/>
    </font>
    <font>
      <b/>
      <i/>
      <sz val="8"/>
      <name val="Times New Roman"/>
      <family val="1"/>
    </font>
    <font>
      <i/>
      <sz val="8"/>
      <name val="Times New Roman"/>
      <family val="1"/>
    </font>
    <font>
      <b/>
      <sz val="8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Calibri"/>
      <family val="2"/>
      <charset val="238"/>
      <scheme val="minor"/>
    </font>
    <font>
      <b/>
      <i/>
      <sz val="8"/>
      <name val="Verdana"/>
      <family val="2"/>
      <charset val="238"/>
    </font>
    <font>
      <b/>
      <i/>
      <sz val="11"/>
      <name val="Calibri"/>
      <family val="2"/>
      <charset val="238"/>
      <scheme val="minor"/>
    </font>
    <font>
      <b/>
      <sz val="10"/>
      <color rgb="FFC00000"/>
      <name val="Times New Roman"/>
      <family val="1"/>
      <charset val="238"/>
    </font>
    <font>
      <b/>
      <sz val="11"/>
      <color theme="1"/>
      <name val="Times New Roman"/>
      <family val="1"/>
    </font>
    <font>
      <sz val="11"/>
      <color rgb="FFFF0000"/>
      <name val="Times New Roman"/>
      <family val="1"/>
      <charset val="238"/>
    </font>
    <font>
      <sz val="8"/>
      <color rgb="FFFF0000"/>
      <name val="Times New Roman"/>
      <family val="1"/>
    </font>
    <font>
      <sz val="10"/>
      <color rgb="FFFF0000"/>
      <name val="Times New Roman"/>
      <family val="1"/>
      <charset val="238"/>
    </font>
    <font>
      <b/>
      <sz val="10"/>
      <color rgb="FFFF0000"/>
      <name val="Times New Roman"/>
      <family val="1"/>
    </font>
    <font>
      <b/>
      <sz val="10"/>
      <color rgb="FFFF0000"/>
      <name val="Times New Roman"/>
      <family val="1"/>
      <charset val="238"/>
    </font>
    <font>
      <b/>
      <sz val="10"/>
      <color rgb="FFFF0000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0"/>
      <color rgb="FFC00000"/>
      <name val="Times New Roman"/>
      <family val="1"/>
    </font>
    <font>
      <b/>
      <sz val="10"/>
      <color rgb="FFC00000"/>
      <name val="Calibri"/>
      <family val="2"/>
      <charset val="238"/>
      <scheme val="minor"/>
    </font>
    <font>
      <b/>
      <sz val="8"/>
      <name val="Times New Roman"/>
      <family val="1"/>
    </font>
    <font>
      <sz val="9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9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 applyAlignment="1">
      <alignment wrapText="1" shrinkToFit="1"/>
    </xf>
    <xf numFmtId="4" fontId="0" fillId="0" borderId="0" xfId="0" applyNumberFormat="1" applyAlignment="1">
      <alignment wrapText="1"/>
    </xf>
    <xf numFmtId="49" fontId="2" fillId="0" borderId="2" xfId="0" applyNumberFormat="1" applyFont="1" applyBorder="1" applyAlignment="1">
      <alignment wrapText="1" shrinkToFit="1"/>
    </xf>
    <xf numFmtId="4" fontId="2" fillId="0" borderId="2" xfId="0" applyNumberFormat="1" applyFont="1" applyBorder="1" applyAlignment="1">
      <alignment wrapText="1"/>
    </xf>
    <xf numFmtId="0" fontId="3" fillId="0" borderId="1" xfId="0" applyFont="1" applyBorder="1" applyAlignment="1">
      <alignment horizontal="center" vertical="center" wrapText="1" shrinkToFit="1"/>
    </xf>
    <xf numFmtId="49" fontId="0" fillId="0" borderId="0" xfId="0" applyNumberFormat="1"/>
    <xf numFmtId="49" fontId="0" fillId="0" borderId="0" xfId="0" applyNumberFormat="1" applyAlignment="1">
      <alignment wrapText="1"/>
    </xf>
    <xf numFmtId="49" fontId="6" fillId="0" borderId="2" xfId="0" applyNumberFormat="1" applyFont="1" applyBorder="1" applyAlignment="1">
      <alignment wrapText="1" shrinkToFit="1"/>
    </xf>
    <xf numFmtId="4" fontId="6" fillId="0" borderId="2" xfId="0" applyNumberFormat="1" applyFont="1" applyBorder="1" applyAlignment="1">
      <alignment wrapText="1"/>
    </xf>
    <xf numFmtId="0" fontId="4" fillId="0" borderId="0" xfId="0" applyFont="1" applyAlignment="1">
      <alignment wrapText="1"/>
    </xf>
    <xf numFmtId="49" fontId="7" fillId="0" borderId="2" xfId="0" applyNumberFormat="1" applyFont="1" applyBorder="1" applyAlignment="1">
      <alignment wrapText="1" shrinkToFit="1"/>
    </xf>
    <xf numFmtId="4" fontId="7" fillId="0" borderId="2" xfId="0" applyNumberFormat="1" applyFont="1" applyBorder="1" applyAlignment="1">
      <alignment wrapText="1"/>
    </xf>
    <xf numFmtId="0" fontId="5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2" fillId="0" borderId="5" xfId="0" applyFont="1" applyBorder="1" applyAlignment="1">
      <alignment horizontal="center" vertical="center" wrapText="1" shrinkToFit="1"/>
    </xf>
    <xf numFmtId="49" fontId="13" fillId="0" borderId="2" xfId="0" applyNumberFormat="1" applyFont="1" applyBorder="1" applyAlignment="1">
      <alignment wrapText="1" shrinkToFit="1"/>
    </xf>
    <xf numFmtId="4" fontId="13" fillId="0" borderId="2" xfId="0" applyNumberFormat="1" applyFont="1" applyBorder="1" applyAlignment="1">
      <alignment wrapText="1"/>
    </xf>
    <xf numFmtId="49" fontId="15" fillId="0" borderId="0" xfId="0" applyNumberFormat="1" applyFont="1" applyAlignment="1">
      <alignment wrapText="1" shrinkToFit="1"/>
    </xf>
    <xf numFmtId="0" fontId="15" fillId="0" borderId="0" xfId="0" applyFont="1"/>
    <xf numFmtId="0" fontId="16" fillId="0" borderId="0" xfId="0" applyFont="1" applyAlignment="1">
      <alignment wrapText="1"/>
    </xf>
    <xf numFmtId="49" fontId="18" fillId="0" borderId="2" xfId="0" applyNumberFormat="1" applyFont="1" applyBorder="1" applyAlignment="1">
      <alignment wrapText="1" shrinkToFit="1"/>
    </xf>
    <xf numFmtId="4" fontId="18" fillId="0" borderId="2" xfId="0" applyNumberFormat="1" applyFont="1" applyBorder="1" applyAlignment="1">
      <alignment wrapText="1"/>
    </xf>
    <xf numFmtId="0" fontId="18" fillId="0" borderId="0" xfId="0" applyFont="1" applyAlignment="1">
      <alignment horizontal="left" wrapText="1"/>
    </xf>
    <xf numFmtId="0" fontId="22" fillId="0" borderId="0" xfId="0" applyFont="1" applyAlignment="1">
      <alignment wrapText="1"/>
    </xf>
    <xf numFmtId="49" fontId="13" fillId="3" borderId="2" xfId="0" applyNumberFormat="1" applyFont="1" applyFill="1" applyBorder="1" applyAlignment="1">
      <alignment wrapText="1" shrinkToFit="1"/>
    </xf>
    <xf numFmtId="0" fontId="0" fillId="3" borderId="0" xfId="0" applyFill="1" applyAlignment="1">
      <alignment wrapText="1"/>
    </xf>
    <xf numFmtId="49" fontId="13" fillId="4" borderId="2" xfId="0" applyNumberFormat="1" applyFont="1" applyFill="1" applyBorder="1" applyAlignment="1">
      <alignment wrapText="1" shrinkToFit="1"/>
    </xf>
    <xf numFmtId="0" fontId="17" fillId="0" borderId="6" xfId="0" applyFont="1" applyBorder="1" applyAlignment="1">
      <alignment horizontal="center" vertical="center" wrapText="1" shrinkToFit="1"/>
    </xf>
    <xf numFmtId="4" fontId="18" fillId="4" borderId="2" xfId="0" applyNumberFormat="1" applyFont="1" applyFill="1" applyBorder="1" applyAlignment="1">
      <alignment wrapText="1"/>
    </xf>
    <xf numFmtId="4" fontId="18" fillId="3" borderId="2" xfId="0" applyNumberFormat="1" applyFont="1" applyFill="1" applyBorder="1" applyAlignment="1">
      <alignment wrapText="1"/>
    </xf>
    <xf numFmtId="4" fontId="24" fillId="0" borderId="0" xfId="0" applyNumberFormat="1" applyFont="1" applyAlignment="1">
      <alignment wrapText="1"/>
    </xf>
    <xf numFmtId="0" fontId="24" fillId="0" borderId="0" xfId="0" applyFont="1"/>
    <xf numFmtId="0" fontId="17" fillId="0" borderId="5" xfId="0" applyFont="1" applyBorder="1" applyAlignment="1">
      <alignment horizontal="center" vertical="center" wrapText="1" shrinkToFit="1"/>
    </xf>
    <xf numFmtId="0" fontId="0" fillId="2" borderId="0" xfId="0" applyFill="1" applyAlignment="1">
      <alignment wrapText="1"/>
    </xf>
    <xf numFmtId="0" fontId="26" fillId="0" borderId="0" xfId="0" applyFont="1" applyAlignment="1">
      <alignment wrapText="1"/>
    </xf>
    <xf numFmtId="0" fontId="4" fillId="3" borderId="0" xfId="0" applyFont="1" applyFill="1" applyAlignment="1">
      <alignment wrapText="1"/>
    </xf>
    <xf numFmtId="0" fontId="12" fillId="0" borderId="7" xfId="0" applyFont="1" applyBorder="1" applyAlignment="1">
      <alignment horizontal="center" vertical="center" wrapText="1" shrinkToFit="1"/>
    </xf>
    <xf numFmtId="0" fontId="18" fillId="0" borderId="0" xfId="0" applyFont="1" applyAlignment="1">
      <alignment wrapText="1"/>
    </xf>
    <xf numFmtId="49" fontId="13" fillId="5" borderId="2" xfId="0" applyNumberFormat="1" applyFont="1" applyFill="1" applyBorder="1" applyAlignment="1">
      <alignment wrapText="1" shrinkToFit="1"/>
    </xf>
    <xf numFmtId="49" fontId="20" fillId="5" borderId="3" xfId="0" applyNumberFormat="1" applyFont="1" applyFill="1" applyBorder="1" applyAlignment="1">
      <alignment wrapText="1" shrinkToFit="1"/>
    </xf>
    <xf numFmtId="49" fontId="12" fillId="5" borderId="3" xfId="0" applyNumberFormat="1" applyFont="1" applyFill="1" applyBorder="1" applyAlignment="1">
      <alignment wrapText="1" shrinkToFit="1"/>
    </xf>
    <xf numFmtId="4" fontId="23" fillId="5" borderId="3" xfId="0" applyNumberFormat="1" applyFont="1" applyFill="1" applyBorder="1" applyAlignment="1">
      <alignment wrapText="1"/>
    </xf>
    <xf numFmtId="4" fontId="18" fillId="5" borderId="2" xfId="0" applyNumberFormat="1" applyFont="1" applyFill="1" applyBorder="1" applyAlignment="1">
      <alignment wrapText="1"/>
    </xf>
    <xf numFmtId="49" fontId="20" fillId="5" borderId="2" xfId="0" applyNumberFormat="1" applyFont="1" applyFill="1" applyBorder="1" applyAlignment="1">
      <alignment wrapText="1" shrinkToFit="1"/>
    </xf>
    <xf numFmtId="4" fontId="23" fillId="5" borderId="2" xfId="0" applyNumberFormat="1" applyFont="1" applyFill="1" applyBorder="1" applyAlignment="1">
      <alignment wrapText="1"/>
    </xf>
    <xf numFmtId="49" fontId="19" fillId="5" borderId="2" xfId="0" applyNumberFormat="1" applyFont="1" applyFill="1" applyBorder="1" applyAlignment="1">
      <alignment wrapText="1" shrinkToFit="1"/>
    </xf>
    <xf numFmtId="4" fontId="17" fillId="5" borderId="2" xfId="0" applyNumberFormat="1" applyFont="1" applyFill="1" applyBorder="1" applyAlignment="1">
      <alignment wrapText="1"/>
    </xf>
    <xf numFmtId="49" fontId="14" fillId="5" borderId="2" xfId="0" applyNumberFormat="1" applyFont="1" applyFill="1" applyBorder="1" applyAlignment="1">
      <alignment wrapText="1" shrinkToFit="1"/>
    </xf>
    <xf numFmtId="4" fontId="25" fillId="5" borderId="2" xfId="0" applyNumberFormat="1" applyFont="1" applyFill="1" applyBorder="1" applyAlignment="1">
      <alignment wrapText="1"/>
    </xf>
    <xf numFmtId="49" fontId="23" fillId="5" borderId="2" xfId="0" applyNumberFormat="1" applyFont="1" applyFill="1" applyBorder="1" applyAlignment="1">
      <alignment wrapText="1" shrinkToFit="1"/>
    </xf>
    <xf numFmtId="49" fontId="25" fillId="0" borderId="2" xfId="0" applyNumberFormat="1" applyFont="1" applyBorder="1" applyAlignment="1">
      <alignment wrapText="1" shrinkToFit="1"/>
    </xf>
    <xf numFmtId="49" fontId="25" fillId="3" borderId="2" xfId="0" applyNumberFormat="1" applyFont="1" applyFill="1" applyBorder="1" applyAlignment="1">
      <alignment wrapText="1" shrinkToFit="1"/>
    </xf>
    <xf numFmtId="4" fontId="29" fillId="3" borderId="2" xfId="0" applyNumberFormat="1" applyFont="1" applyFill="1" applyBorder="1" applyAlignment="1">
      <alignment wrapText="1"/>
    </xf>
    <xf numFmtId="0" fontId="31" fillId="0" borderId="0" xfId="0" applyFont="1" applyAlignment="1">
      <alignment wrapText="1"/>
    </xf>
    <xf numFmtId="49" fontId="25" fillId="0" borderId="3" xfId="0" applyNumberFormat="1" applyFont="1" applyBorder="1" applyAlignment="1">
      <alignment wrapText="1" shrinkToFit="1"/>
    </xf>
    <xf numFmtId="0" fontId="28" fillId="0" borderId="0" xfId="0" applyFont="1" applyAlignment="1">
      <alignment wrapText="1"/>
    </xf>
    <xf numFmtId="0" fontId="33" fillId="0" borderId="0" xfId="0" applyFont="1" applyAlignment="1">
      <alignment wrapText="1"/>
    </xf>
    <xf numFmtId="49" fontId="25" fillId="5" borderId="2" xfId="0" applyNumberFormat="1" applyFont="1" applyFill="1" applyBorder="1" applyAlignment="1">
      <alignment wrapText="1" shrinkToFit="1"/>
    </xf>
    <xf numFmtId="49" fontId="34" fillId="5" borderId="2" xfId="0" applyNumberFormat="1" applyFont="1" applyFill="1" applyBorder="1" applyAlignment="1">
      <alignment wrapText="1" shrinkToFit="1"/>
    </xf>
    <xf numFmtId="4" fontId="29" fillId="5" borderId="2" xfId="0" applyNumberFormat="1" applyFont="1" applyFill="1" applyBorder="1" applyAlignment="1">
      <alignment wrapText="1"/>
    </xf>
    <xf numFmtId="49" fontId="35" fillId="3" borderId="2" xfId="0" applyNumberFormat="1" applyFont="1" applyFill="1" applyBorder="1" applyAlignment="1">
      <alignment wrapText="1" shrinkToFit="1"/>
    </xf>
    <xf numFmtId="49" fontId="37" fillId="5" borderId="3" xfId="0" applyNumberFormat="1" applyFont="1" applyFill="1" applyBorder="1" applyAlignment="1">
      <alignment wrapText="1" shrinkToFit="1"/>
    </xf>
    <xf numFmtId="49" fontId="29" fillId="5" borderId="2" xfId="0" applyNumberFormat="1" applyFont="1" applyFill="1" applyBorder="1" applyAlignment="1">
      <alignment wrapText="1" shrinkToFit="1"/>
    </xf>
    <xf numFmtId="49" fontId="37" fillId="0" borderId="3" xfId="0" applyNumberFormat="1" applyFont="1" applyBorder="1" applyAlignment="1">
      <alignment wrapText="1" shrinkToFit="1"/>
    </xf>
    <xf numFmtId="49" fontId="37" fillId="6" borderId="3" xfId="0" applyNumberFormat="1" applyFont="1" applyFill="1" applyBorder="1" applyAlignment="1">
      <alignment wrapText="1" shrinkToFit="1"/>
    </xf>
    <xf numFmtId="0" fontId="38" fillId="0" borderId="0" xfId="0" applyFont="1" applyAlignment="1">
      <alignment wrapText="1"/>
    </xf>
    <xf numFmtId="4" fontId="36" fillId="5" borderId="2" xfId="0" applyNumberFormat="1" applyFont="1" applyFill="1" applyBorder="1" applyAlignment="1">
      <alignment wrapText="1"/>
    </xf>
    <xf numFmtId="0" fontId="40" fillId="0" borderId="0" xfId="0" applyFont="1" applyAlignment="1">
      <alignment wrapText="1"/>
    </xf>
    <xf numFmtId="4" fontId="25" fillId="3" borderId="2" xfId="0" applyNumberFormat="1" applyFont="1" applyFill="1" applyBorder="1" applyAlignment="1">
      <alignment wrapText="1"/>
    </xf>
    <xf numFmtId="49" fontId="29" fillId="3" borderId="2" xfId="0" applyNumberFormat="1" applyFont="1" applyFill="1" applyBorder="1" applyAlignment="1">
      <alignment wrapText="1" shrinkToFit="1"/>
    </xf>
    <xf numFmtId="4" fontId="20" fillId="5" borderId="2" xfId="0" applyNumberFormat="1" applyFont="1" applyFill="1" applyBorder="1" applyAlignment="1">
      <alignment wrapText="1"/>
    </xf>
    <xf numFmtId="49" fontId="41" fillId="6" borderId="2" xfId="0" applyNumberFormat="1" applyFont="1" applyFill="1" applyBorder="1" applyAlignment="1">
      <alignment wrapText="1" shrinkToFit="1"/>
    </xf>
    <xf numFmtId="4" fontId="41" fillId="6" borderId="2" xfId="0" applyNumberFormat="1" applyFont="1" applyFill="1" applyBorder="1" applyAlignment="1">
      <alignment wrapText="1"/>
    </xf>
    <xf numFmtId="0" fontId="42" fillId="0" borderId="0" xfId="0" applyFont="1"/>
    <xf numFmtId="0" fontId="37" fillId="0" borderId="0" xfId="0" applyFont="1"/>
    <xf numFmtId="0" fontId="37" fillId="0" borderId="4" xfId="0" applyFont="1" applyBorder="1" applyAlignment="1">
      <alignment horizontal="center" vertical="center" wrapText="1" shrinkToFit="1"/>
    </xf>
    <xf numFmtId="49" fontId="37" fillId="5" borderId="2" xfId="0" applyNumberFormat="1" applyFont="1" applyFill="1" applyBorder="1" applyAlignment="1">
      <alignment wrapText="1" shrinkToFit="1"/>
    </xf>
    <xf numFmtId="49" fontId="37" fillId="0" borderId="2" xfId="0" applyNumberFormat="1" applyFont="1" applyBorder="1" applyAlignment="1">
      <alignment wrapText="1" shrinkToFit="1"/>
    </xf>
    <xf numFmtId="49" fontId="37" fillId="0" borderId="0" xfId="0" applyNumberFormat="1" applyFont="1" applyAlignment="1">
      <alignment wrapText="1" shrinkToFit="1"/>
    </xf>
    <xf numFmtId="4" fontId="25" fillId="0" borderId="2" xfId="0" applyNumberFormat="1" applyFont="1" applyBorder="1" applyAlignment="1">
      <alignment wrapText="1"/>
    </xf>
    <xf numFmtId="4" fontId="29" fillId="0" borderId="2" xfId="0" applyNumberFormat="1" applyFont="1" applyBorder="1" applyAlignment="1">
      <alignment wrapText="1"/>
    </xf>
    <xf numFmtId="49" fontId="44" fillId="3" borderId="2" xfId="0" applyNumberFormat="1" applyFont="1" applyFill="1" applyBorder="1" applyAlignment="1">
      <alignment wrapText="1" shrinkToFit="1"/>
    </xf>
    <xf numFmtId="49" fontId="44" fillId="0" borderId="2" xfId="0" applyNumberFormat="1" applyFont="1" applyBorder="1" applyAlignment="1">
      <alignment wrapText="1" shrinkToFit="1"/>
    </xf>
    <xf numFmtId="0" fontId="48" fillId="0" borderId="0" xfId="0" applyFont="1" applyAlignment="1">
      <alignment wrapText="1"/>
    </xf>
    <xf numFmtId="0" fontId="43" fillId="3" borderId="0" xfId="0" applyFont="1" applyFill="1"/>
    <xf numFmtId="0" fontId="51" fillId="0" borderId="0" xfId="0" applyFont="1" applyAlignment="1">
      <alignment wrapText="1"/>
    </xf>
    <xf numFmtId="0" fontId="18" fillId="0" borderId="0" xfId="0" applyFont="1" applyAlignment="1">
      <alignment horizontal="right"/>
    </xf>
    <xf numFmtId="43" fontId="24" fillId="0" borderId="0" xfId="0" applyNumberFormat="1" applyFont="1"/>
    <xf numFmtId="43" fontId="24" fillId="0" borderId="0" xfId="0" applyNumberFormat="1" applyFont="1" applyAlignment="1">
      <alignment wrapText="1"/>
    </xf>
    <xf numFmtId="0" fontId="37" fillId="0" borderId="8" xfId="0" applyFont="1" applyBorder="1" applyAlignment="1">
      <alignment horizontal="center" vertical="center" wrapText="1" shrinkToFit="1"/>
    </xf>
    <xf numFmtId="0" fontId="12" fillId="0" borderId="8" xfId="0" applyFont="1" applyBorder="1" applyAlignment="1">
      <alignment horizontal="center" vertical="center" wrapText="1" shrinkToFit="1"/>
    </xf>
    <xf numFmtId="0" fontId="17" fillId="0" borderId="8" xfId="0" applyFont="1" applyBorder="1" applyAlignment="1">
      <alignment horizontal="center" vertical="center" wrapText="1" shrinkToFit="1"/>
    </xf>
    <xf numFmtId="43" fontId="17" fillId="0" borderId="8" xfId="0" applyNumberFormat="1" applyFont="1" applyBorder="1" applyAlignment="1">
      <alignment horizontal="center" vertical="center" wrapText="1" shrinkToFit="1"/>
    </xf>
    <xf numFmtId="0" fontId="0" fillId="0" borderId="8" xfId="0" applyBorder="1" applyAlignment="1">
      <alignment wrapText="1"/>
    </xf>
    <xf numFmtId="49" fontId="45" fillId="5" borderId="8" xfId="0" applyNumberFormat="1" applyFont="1" applyFill="1" applyBorder="1" applyAlignment="1">
      <alignment wrapText="1" shrinkToFit="1"/>
    </xf>
    <xf numFmtId="49" fontId="46" fillId="5" borderId="8" xfId="0" applyNumberFormat="1" applyFont="1" applyFill="1" applyBorder="1" applyAlignment="1">
      <alignment wrapText="1" shrinkToFit="1"/>
    </xf>
    <xf numFmtId="4" fontId="47" fillId="5" borderId="8" xfId="0" applyNumberFormat="1" applyFont="1" applyFill="1" applyBorder="1" applyAlignment="1">
      <alignment wrapText="1"/>
    </xf>
    <xf numFmtId="43" fontId="47" fillId="5" borderId="8" xfId="0" applyNumberFormat="1" applyFont="1" applyFill="1" applyBorder="1" applyAlignment="1">
      <alignment wrapText="1"/>
    </xf>
    <xf numFmtId="49" fontId="37" fillId="5" borderId="8" xfId="0" applyNumberFormat="1" applyFont="1" applyFill="1" applyBorder="1" applyAlignment="1">
      <alignment wrapText="1" shrinkToFit="1"/>
    </xf>
    <xf numFmtId="49" fontId="13" fillId="5" borderId="8" xfId="0" applyNumberFormat="1" applyFont="1" applyFill="1" applyBorder="1" applyAlignment="1">
      <alignment wrapText="1" shrinkToFit="1"/>
    </xf>
    <xf numFmtId="4" fontId="18" fillId="5" borderId="8" xfId="0" applyNumberFormat="1" applyFont="1" applyFill="1" applyBorder="1" applyAlignment="1">
      <alignment wrapText="1"/>
    </xf>
    <xf numFmtId="43" fontId="18" fillId="5" borderId="8" xfId="0" applyNumberFormat="1" applyFont="1" applyFill="1" applyBorder="1" applyAlignment="1">
      <alignment wrapText="1"/>
    </xf>
    <xf numFmtId="4" fontId="2" fillId="0" borderId="8" xfId="0" applyNumberFormat="1" applyFont="1" applyBorder="1" applyAlignment="1">
      <alignment wrapText="1"/>
    </xf>
    <xf numFmtId="49" fontId="37" fillId="0" borderId="8" xfId="0" applyNumberFormat="1" applyFont="1" applyBorder="1" applyAlignment="1">
      <alignment wrapText="1" shrinkToFit="1"/>
    </xf>
    <xf numFmtId="49" fontId="13" fillId="3" borderId="8" xfId="0" applyNumberFormat="1" applyFont="1" applyFill="1" applyBorder="1" applyAlignment="1">
      <alignment wrapText="1" shrinkToFit="1"/>
    </xf>
    <xf numFmtId="4" fontId="18" fillId="3" borderId="8" xfId="0" applyNumberFormat="1" applyFont="1" applyFill="1" applyBorder="1" applyAlignment="1">
      <alignment wrapText="1"/>
    </xf>
    <xf numFmtId="43" fontId="18" fillId="3" borderId="8" xfId="0" applyNumberFormat="1" applyFont="1" applyFill="1" applyBorder="1" applyAlignment="1">
      <alignment wrapText="1"/>
    </xf>
    <xf numFmtId="4" fontId="2" fillId="3" borderId="8" xfId="0" applyNumberFormat="1" applyFont="1" applyFill="1" applyBorder="1" applyAlignment="1">
      <alignment wrapText="1"/>
    </xf>
    <xf numFmtId="49" fontId="25" fillId="3" borderId="8" xfId="0" applyNumberFormat="1" applyFont="1" applyFill="1" applyBorder="1" applyAlignment="1">
      <alignment wrapText="1" shrinkToFit="1"/>
    </xf>
    <xf numFmtId="4" fontId="25" fillId="3" borderId="8" xfId="0" applyNumberFormat="1" applyFont="1" applyFill="1" applyBorder="1" applyAlignment="1">
      <alignment wrapText="1"/>
    </xf>
    <xf numFmtId="43" fontId="25" fillId="3" borderId="8" xfId="0" applyNumberFormat="1" applyFont="1" applyFill="1" applyBorder="1" applyAlignment="1">
      <alignment wrapText="1"/>
    </xf>
    <xf numFmtId="4" fontId="6" fillId="3" borderId="8" xfId="0" applyNumberFormat="1" applyFont="1" applyFill="1" applyBorder="1" applyAlignment="1">
      <alignment wrapText="1"/>
    </xf>
    <xf numFmtId="43" fontId="29" fillId="3" borderId="8" xfId="0" applyNumberFormat="1" applyFont="1" applyFill="1" applyBorder="1" applyAlignment="1">
      <alignment wrapText="1"/>
    </xf>
    <xf numFmtId="49" fontId="13" fillId="4" borderId="8" xfId="0" applyNumberFormat="1" applyFont="1" applyFill="1" applyBorder="1" applyAlignment="1">
      <alignment wrapText="1" shrinkToFit="1"/>
    </xf>
    <xf numFmtId="4" fontId="18" fillId="4" borderId="8" xfId="0" applyNumberFormat="1" applyFont="1" applyFill="1" applyBorder="1" applyAlignment="1">
      <alignment wrapText="1"/>
    </xf>
    <xf numFmtId="43" fontId="18" fillId="4" borderId="8" xfId="0" applyNumberFormat="1" applyFont="1" applyFill="1" applyBorder="1" applyAlignment="1">
      <alignment wrapText="1"/>
    </xf>
    <xf numFmtId="49" fontId="25" fillId="5" borderId="8" xfId="0" applyNumberFormat="1" applyFont="1" applyFill="1" applyBorder="1" applyAlignment="1">
      <alignment wrapText="1" shrinkToFit="1"/>
    </xf>
    <xf numFmtId="4" fontId="25" fillId="5" borderId="8" xfId="0" applyNumberFormat="1" applyFont="1" applyFill="1" applyBorder="1" applyAlignment="1">
      <alignment wrapText="1"/>
    </xf>
    <xf numFmtId="43" fontId="25" fillId="5" borderId="8" xfId="0" applyNumberFormat="1" applyFont="1" applyFill="1" applyBorder="1" applyAlignment="1">
      <alignment wrapText="1"/>
    </xf>
    <xf numFmtId="49" fontId="13" fillId="0" borderId="8" xfId="0" applyNumberFormat="1" applyFont="1" applyBorder="1" applyAlignment="1">
      <alignment wrapText="1" shrinkToFit="1"/>
    </xf>
    <xf numFmtId="4" fontId="18" fillId="0" borderId="8" xfId="0" applyNumberFormat="1" applyFont="1" applyBorder="1" applyAlignment="1">
      <alignment wrapText="1"/>
    </xf>
    <xf numFmtId="43" fontId="18" fillId="0" borderId="8" xfId="0" applyNumberFormat="1" applyFont="1" applyBorder="1" applyAlignment="1">
      <alignment wrapText="1"/>
    </xf>
    <xf numFmtId="49" fontId="25" fillId="0" borderId="8" xfId="0" applyNumberFormat="1" applyFont="1" applyBorder="1" applyAlignment="1">
      <alignment wrapText="1" shrinkToFit="1"/>
    </xf>
    <xf numFmtId="4" fontId="25" fillId="0" borderId="8" xfId="0" applyNumberFormat="1" applyFont="1" applyBorder="1" applyAlignment="1">
      <alignment wrapText="1"/>
    </xf>
    <xf numFmtId="43" fontId="25" fillId="0" borderId="8" xfId="0" applyNumberFormat="1" applyFont="1" applyBorder="1" applyAlignment="1">
      <alignment wrapText="1"/>
    </xf>
    <xf numFmtId="49" fontId="49" fillId="5" borderId="8" xfId="0" applyNumberFormat="1" applyFont="1" applyFill="1" applyBorder="1" applyAlignment="1">
      <alignment wrapText="1" shrinkToFit="1"/>
    </xf>
    <xf numFmtId="49" fontId="50" fillId="5" borderId="8" xfId="0" applyNumberFormat="1" applyFont="1" applyFill="1" applyBorder="1" applyAlignment="1">
      <alignment wrapText="1" shrinkToFit="1"/>
    </xf>
    <xf numFmtId="4" fontId="41" fillId="5" borderId="8" xfId="0" applyNumberFormat="1" applyFont="1" applyFill="1" applyBorder="1" applyAlignment="1">
      <alignment wrapText="1"/>
    </xf>
    <xf numFmtId="43" fontId="41" fillId="5" borderId="8" xfId="0" applyNumberFormat="1" applyFont="1" applyFill="1" applyBorder="1" applyAlignment="1">
      <alignment wrapText="1"/>
    </xf>
    <xf numFmtId="4" fontId="13" fillId="0" borderId="8" xfId="0" applyNumberFormat="1" applyFont="1" applyBorder="1" applyAlignment="1">
      <alignment wrapText="1"/>
    </xf>
    <xf numFmtId="49" fontId="20" fillId="5" borderId="8" xfId="0" applyNumberFormat="1" applyFont="1" applyFill="1" applyBorder="1" applyAlignment="1">
      <alignment wrapText="1" shrinkToFit="1"/>
    </xf>
    <xf numFmtId="4" fontId="23" fillId="5" borderId="8" xfId="0" applyNumberFormat="1" applyFont="1" applyFill="1" applyBorder="1" applyAlignment="1">
      <alignment wrapText="1"/>
    </xf>
    <xf numFmtId="43" fontId="23" fillId="5" borderId="8" xfId="0" applyNumberFormat="1" applyFont="1" applyFill="1" applyBorder="1" applyAlignment="1">
      <alignment wrapText="1"/>
    </xf>
    <xf numFmtId="4" fontId="21" fillId="0" borderId="8" xfId="0" applyNumberFormat="1" applyFont="1" applyBorder="1" applyAlignment="1">
      <alignment wrapText="1"/>
    </xf>
    <xf numFmtId="4" fontId="29" fillId="0" borderId="8" xfId="0" applyNumberFormat="1" applyFont="1" applyBorder="1" applyAlignment="1">
      <alignment wrapText="1"/>
    </xf>
    <xf numFmtId="43" fontId="29" fillId="0" borderId="8" xfId="0" applyNumberFormat="1" applyFont="1" applyBorder="1" applyAlignment="1">
      <alignment wrapText="1"/>
    </xf>
    <xf numFmtId="49" fontId="19" fillId="5" borderId="8" xfId="0" applyNumberFormat="1" applyFont="1" applyFill="1" applyBorder="1" applyAlignment="1">
      <alignment wrapText="1" shrinkToFit="1"/>
    </xf>
    <xf numFmtId="4" fontId="17" fillId="5" borderId="8" xfId="0" applyNumberFormat="1" applyFont="1" applyFill="1" applyBorder="1" applyAlignment="1">
      <alignment wrapText="1"/>
    </xf>
    <xf numFmtId="43" fontId="17" fillId="5" borderId="8" xfId="0" applyNumberFormat="1" applyFont="1" applyFill="1" applyBorder="1" applyAlignment="1">
      <alignment wrapText="1"/>
    </xf>
    <xf numFmtId="4" fontId="10" fillId="0" borderId="8" xfId="0" applyNumberFormat="1" applyFont="1" applyBorder="1" applyAlignment="1">
      <alignment wrapText="1"/>
    </xf>
    <xf numFmtId="49" fontId="14" fillId="5" borderId="8" xfId="0" applyNumberFormat="1" applyFont="1" applyFill="1" applyBorder="1" applyAlignment="1">
      <alignment wrapText="1" shrinkToFit="1"/>
    </xf>
    <xf numFmtId="4" fontId="29" fillId="3" borderId="8" xfId="0" applyNumberFormat="1" applyFont="1" applyFill="1" applyBorder="1" applyAlignment="1">
      <alignment wrapText="1"/>
    </xf>
    <xf numFmtId="4" fontId="30" fillId="0" borderId="8" xfId="0" applyNumberFormat="1" applyFont="1" applyBorder="1" applyAlignment="1">
      <alignment wrapText="1"/>
    </xf>
    <xf numFmtId="4" fontId="32" fillId="0" borderId="8" xfId="0" applyNumberFormat="1" applyFont="1" applyBorder="1" applyAlignment="1">
      <alignment wrapText="1"/>
    </xf>
    <xf numFmtId="49" fontId="34" fillId="5" borderId="8" xfId="0" applyNumberFormat="1" applyFont="1" applyFill="1" applyBorder="1" applyAlignment="1">
      <alignment wrapText="1" shrinkToFit="1"/>
    </xf>
    <xf numFmtId="4" fontId="29" fillId="5" borderId="8" xfId="0" applyNumberFormat="1" applyFont="1" applyFill="1" applyBorder="1" applyAlignment="1">
      <alignment wrapText="1"/>
    </xf>
    <xf numFmtId="43" fontId="29" fillId="5" borderId="8" xfId="0" applyNumberFormat="1" applyFont="1" applyFill="1" applyBorder="1" applyAlignment="1">
      <alignment wrapText="1"/>
    </xf>
    <xf numFmtId="49" fontId="35" fillId="3" borderId="8" xfId="0" applyNumberFormat="1" applyFont="1" applyFill="1" applyBorder="1" applyAlignment="1">
      <alignment wrapText="1" shrinkToFit="1"/>
    </xf>
    <xf numFmtId="4" fontId="20" fillId="5" borderId="8" xfId="0" applyNumberFormat="1" applyFont="1" applyFill="1" applyBorder="1" applyAlignment="1">
      <alignment wrapText="1"/>
    </xf>
    <xf numFmtId="43" fontId="20" fillId="5" borderId="8" xfId="0" applyNumberFormat="1" applyFont="1" applyFill="1" applyBorder="1" applyAlignment="1">
      <alignment wrapText="1"/>
    </xf>
    <xf numFmtId="49" fontId="29" fillId="5" borderId="8" xfId="0" applyNumberFormat="1" applyFont="1" applyFill="1" applyBorder="1" applyAlignment="1">
      <alignment wrapText="1" shrinkToFit="1"/>
    </xf>
    <xf numFmtId="4" fontId="36" fillId="5" borderId="8" xfId="0" applyNumberFormat="1" applyFont="1" applyFill="1" applyBorder="1" applyAlignment="1">
      <alignment wrapText="1"/>
    </xf>
    <xf numFmtId="43" fontId="36" fillId="5" borderId="8" xfId="0" applyNumberFormat="1" applyFont="1" applyFill="1" applyBorder="1" applyAlignment="1">
      <alignment wrapText="1"/>
    </xf>
    <xf numFmtId="4" fontId="39" fillId="0" borderId="8" xfId="0" applyNumberFormat="1" applyFont="1" applyBorder="1" applyAlignment="1">
      <alignment wrapText="1"/>
    </xf>
    <xf numFmtId="49" fontId="29" fillId="3" borderId="8" xfId="0" applyNumberFormat="1" applyFont="1" applyFill="1" applyBorder="1" applyAlignment="1">
      <alignment wrapText="1" shrinkToFit="1"/>
    </xf>
    <xf numFmtId="49" fontId="18" fillId="0" borderId="8" xfId="0" applyNumberFormat="1" applyFont="1" applyBorder="1" applyAlignment="1">
      <alignment wrapText="1" shrinkToFit="1"/>
    </xf>
    <xf numFmtId="4" fontId="9" fillId="0" borderId="8" xfId="0" applyNumberFormat="1" applyFont="1" applyBorder="1" applyAlignment="1">
      <alignment wrapText="1"/>
    </xf>
    <xf numFmtId="43" fontId="13" fillId="0" borderId="8" xfId="0" applyNumberFormat="1" applyFont="1" applyBorder="1" applyAlignment="1">
      <alignment wrapText="1"/>
    </xf>
    <xf numFmtId="4" fontId="7" fillId="0" borderId="8" xfId="0" applyNumberFormat="1" applyFont="1" applyBorder="1" applyAlignment="1">
      <alignment wrapText="1"/>
    </xf>
    <xf numFmtId="0" fontId="18" fillId="0" borderId="8" xfId="0" applyFont="1" applyBorder="1" applyAlignment="1">
      <alignment wrapText="1"/>
    </xf>
    <xf numFmtId="0" fontId="18" fillId="0" borderId="8" xfId="0" applyFont="1" applyBorder="1" applyAlignment="1">
      <alignment horizontal="left" wrapText="1"/>
    </xf>
    <xf numFmtId="49" fontId="23" fillId="5" borderId="8" xfId="0" applyNumberFormat="1" applyFont="1" applyFill="1" applyBorder="1" applyAlignment="1">
      <alignment wrapText="1" shrinkToFit="1"/>
    </xf>
    <xf numFmtId="49" fontId="37" fillId="6" borderId="8" xfId="0" applyNumberFormat="1" applyFont="1" applyFill="1" applyBorder="1" applyAlignment="1">
      <alignment wrapText="1" shrinkToFit="1"/>
    </xf>
    <xf numFmtId="49" fontId="41" fillId="6" borderId="8" xfId="0" applyNumberFormat="1" applyFont="1" applyFill="1" applyBorder="1" applyAlignment="1">
      <alignment wrapText="1" shrinkToFit="1"/>
    </xf>
    <xf numFmtId="4" fontId="41" fillId="6" borderId="8" xfId="0" applyNumberFormat="1" applyFont="1" applyFill="1" applyBorder="1" applyAlignment="1">
      <alignment wrapText="1"/>
    </xf>
    <xf numFmtId="43" fontId="41" fillId="6" borderId="8" xfId="0" applyNumberFormat="1" applyFont="1" applyFill="1" applyBorder="1" applyAlignment="1">
      <alignment wrapText="1"/>
    </xf>
    <xf numFmtId="0" fontId="52" fillId="0" borderId="8" xfId="0" applyFont="1" applyBorder="1" applyAlignment="1">
      <alignment horizontal="center" wrapText="1"/>
    </xf>
    <xf numFmtId="0" fontId="28" fillId="0" borderId="0" xfId="0" applyFont="1"/>
    <xf numFmtId="4" fontId="46" fillId="5" borderId="8" xfId="0" applyNumberFormat="1" applyFont="1" applyFill="1" applyBorder="1" applyAlignment="1">
      <alignment wrapText="1"/>
    </xf>
    <xf numFmtId="4" fontId="52" fillId="5" borderId="8" xfId="0" applyNumberFormat="1" applyFont="1" applyFill="1" applyBorder="1" applyAlignment="1">
      <alignment wrapText="1"/>
    </xf>
    <xf numFmtId="4" fontId="50" fillId="5" borderId="8" xfId="0" applyNumberFormat="1" applyFont="1" applyFill="1" applyBorder="1" applyAlignment="1">
      <alignment wrapText="1"/>
    </xf>
    <xf numFmtId="0" fontId="25" fillId="0" borderId="0" xfId="0" applyFont="1" applyAlignment="1">
      <alignment horizontal="right"/>
    </xf>
    <xf numFmtId="0" fontId="25" fillId="0" borderId="0" xfId="0" applyFont="1"/>
    <xf numFmtId="0" fontId="53" fillId="0" borderId="0" xfId="0" applyFont="1"/>
    <xf numFmtId="43" fontId="15" fillId="0" borderId="0" xfId="0" applyNumberFormat="1" applyFont="1"/>
    <xf numFmtId="49" fontId="37" fillId="2" borderId="8" xfId="0" applyNumberFormat="1" applyFont="1" applyFill="1" applyBorder="1" applyAlignment="1">
      <alignment wrapText="1" shrinkToFit="1"/>
    </xf>
    <xf numFmtId="49" fontId="14" fillId="2" borderId="8" xfId="0" applyNumberFormat="1" applyFont="1" applyFill="1" applyBorder="1" applyAlignment="1">
      <alignment wrapText="1" shrinkToFit="1"/>
    </xf>
    <xf numFmtId="49" fontId="18" fillId="2" borderId="8" xfId="0" applyNumberFormat="1" applyFont="1" applyFill="1" applyBorder="1" applyAlignment="1">
      <alignment wrapText="1" shrinkToFit="1"/>
    </xf>
    <xf numFmtId="4" fontId="18" fillId="2" borderId="8" xfId="0" applyNumberFormat="1" applyFont="1" applyFill="1" applyBorder="1" applyAlignment="1">
      <alignment wrapText="1"/>
    </xf>
    <xf numFmtId="43" fontId="18" fillId="2" borderId="8" xfId="0" applyNumberFormat="1" applyFont="1" applyFill="1" applyBorder="1" applyAlignment="1">
      <alignment wrapText="1"/>
    </xf>
    <xf numFmtId="4" fontId="29" fillId="2" borderId="8" xfId="0" applyNumberFormat="1" applyFont="1" applyFill="1" applyBorder="1" applyAlignment="1">
      <alignment wrapText="1"/>
    </xf>
    <xf numFmtId="49" fontId="15" fillId="0" borderId="0" xfId="0" applyNumberFormat="1" applyFont="1"/>
    <xf numFmtId="49" fontId="27" fillId="0" borderId="0" xfId="0" applyNumberFormat="1" applyFont="1" applyAlignment="1">
      <alignment horizontal="center" vertical="center" wrapText="1" shrinkToFit="1"/>
    </xf>
    <xf numFmtId="49" fontId="0" fillId="0" borderId="0" xfId="0" applyNumberFormat="1" applyAlignment="1">
      <alignment horizontal="right"/>
    </xf>
    <xf numFmtId="49" fontId="0" fillId="0" borderId="0" xfId="0" applyNumberFormat="1"/>
    <xf numFmtId="49" fontId="1" fillId="0" borderId="0" xfId="0" applyNumberFormat="1" applyFont="1" applyAlignment="1">
      <alignment horizontal="center" vertical="center" wrapText="1" shrinkToFi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DE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2779D-19C2-4AEE-B153-C0A06920ABD6}">
  <dimension ref="A1:G537"/>
  <sheetViews>
    <sheetView topLeftCell="A140" zoomScale="150" zoomScaleNormal="150" workbookViewId="0">
      <selection activeCell="H148" sqref="H148"/>
    </sheetView>
  </sheetViews>
  <sheetFormatPr defaultRowHeight="15" x14ac:dyDescent="0.25"/>
  <cols>
    <col min="1" max="1" width="6.28515625" customWidth="1"/>
    <col min="2" max="2" width="41.85546875" customWidth="1"/>
    <col min="3" max="3" width="11.7109375" customWidth="1"/>
    <col min="4" max="4" width="14.42578125" style="1" customWidth="1"/>
    <col min="5" max="6" width="14.42578125" customWidth="1"/>
    <col min="7" max="7" width="14.7109375" customWidth="1"/>
  </cols>
  <sheetData>
    <row r="1" spans="1:6" x14ac:dyDescent="0.25">
      <c r="A1" s="7" t="s">
        <v>0</v>
      </c>
      <c r="B1" s="7"/>
      <c r="C1" s="7"/>
      <c r="D1" s="8"/>
      <c r="E1" s="7"/>
      <c r="F1" s="7"/>
    </row>
    <row r="2" spans="1:6" x14ac:dyDescent="0.25">
      <c r="A2" s="187" t="s">
        <v>0</v>
      </c>
      <c r="B2" s="187"/>
      <c r="C2" s="187"/>
      <c r="D2" s="187"/>
      <c r="E2" s="187"/>
      <c r="F2" s="187"/>
    </row>
    <row r="3" spans="1:6" x14ac:dyDescent="0.25">
      <c r="A3" s="187" t="s">
        <v>1</v>
      </c>
      <c r="B3" s="187"/>
      <c r="C3" s="187"/>
      <c r="D3" s="187"/>
      <c r="E3" s="187"/>
      <c r="F3" s="187"/>
    </row>
    <row r="4" spans="1:6" ht="24.6" customHeight="1" x14ac:dyDescent="0.25">
      <c r="A4" s="77" t="s">
        <v>656</v>
      </c>
      <c r="B4" s="21"/>
      <c r="C4" s="21"/>
      <c r="D4" s="34"/>
      <c r="E4" s="34"/>
      <c r="F4" s="34"/>
    </row>
    <row r="5" spans="1:6" ht="18.75" x14ac:dyDescent="0.25">
      <c r="A5" s="185" t="s">
        <v>476</v>
      </c>
      <c r="B5" s="185"/>
      <c r="C5" s="185"/>
      <c r="D5" s="185"/>
      <c r="E5" s="185"/>
      <c r="F5" s="185"/>
    </row>
    <row r="6" spans="1:6" x14ac:dyDescent="0.25">
      <c r="A6" s="186" t="s">
        <v>3</v>
      </c>
      <c r="B6" s="186"/>
      <c r="C6" s="186"/>
      <c r="D6" s="186"/>
      <c r="E6" s="186"/>
      <c r="F6" s="186"/>
    </row>
    <row r="7" spans="1:6" s="1" customFormat="1" x14ac:dyDescent="0.25">
      <c r="A7" s="77"/>
      <c r="B7" s="21"/>
      <c r="C7" s="21"/>
      <c r="D7" s="34"/>
      <c r="E7" s="34"/>
      <c r="F7" s="34"/>
    </row>
    <row r="8" spans="1:6" s="1" customFormat="1" ht="24" x14ac:dyDescent="0.25">
      <c r="A8" s="78" t="s">
        <v>4</v>
      </c>
      <c r="B8" s="39" t="s">
        <v>5</v>
      </c>
      <c r="C8" s="17" t="s">
        <v>6</v>
      </c>
      <c r="D8" s="30" t="s">
        <v>637</v>
      </c>
      <c r="E8" s="30" t="s">
        <v>640</v>
      </c>
      <c r="F8" s="35" t="s">
        <v>641</v>
      </c>
    </row>
    <row r="9" spans="1:6" s="1" customFormat="1" x14ac:dyDescent="0.25">
      <c r="A9" s="64" t="s">
        <v>7</v>
      </c>
      <c r="B9" s="43" t="s">
        <v>754</v>
      </c>
      <c r="C9" s="42" t="s">
        <v>8</v>
      </c>
      <c r="D9" s="44">
        <v>18106684</v>
      </c>
      <c r="E9" s="44">
        <f t="shared" ref="E9:F9" si="0">E11+E69</f>
        <v>19244990</v>
      </c>
      <c r="F9" s="44">
        <f t="shared" si="0"/>
        <v>19244990</v>
      </c>
    </row>
    <row r="10" spans="1:6" s="1" customFormat="1" x14ac:dyDescent="0.25">
      <c r="A10" s="79" t="s">
        <v>9</v>
      </c>
      <c r="B10" s="41" t="s">
        <v>10</v>
      </c>
      <c r="C10" s="41" t="s">
        <v>11</v>
      </c>
      <c r="D10" s="45">
        <f>D11-D32-D66</f>
        <v>13714989</v>
      </c>
      <c r="E10" s="45">
        <f>E11-E32-E66</f>
        <v>14876255</v>
      </c>
      <c r="F10" s="45">
        <f>F11-F32-F66</f>
        <v>14876255</v>
      </c>
    </row>
    <row r="11" spans="1:6" s="1" customFormat="1" x14ac:dyDescent="0.25">
      <c r="A11" s="64" t="s">
        <v>12</v>
      </c>
      <c r="B11" s="41" t="s">
        <v>13</v>
      </c>
      <c r="C11" s="41" t="s">
        <v>14</v>
      </c>
      <c r="D11" s="45">
        <v>17826467</v>
      </c>
      <c r="E11" s="45">
        <f>E12+E47</f>
        <v>19058070</v>
      </c>
      <c r="F11" s="45">
        <f>F12+F47</f>
        <v>19058070</v>
      </c>
    </row>
    <row r="12" spans="1:6" s="1" customFormat="1" x14ac:dyDescent="0.25">
      <c r="A12" s="79" t="s">
        <v>15</v>
      </c>
      <c r="B12" s="41" t="s">
        <v>16</v>
      </c>
      <c r="C12" s="41" t="s">
        <v>17</v>
      </c>
      <c r="D12" s="45">
        <v>16488581</v>
      </c>
      <c r="E12" s="45">
        <f>E13+E21+E31+E44</f>
        <v>16573220</v>
      </c>
      <c r="F12" s="45">
        <f>F13+F21+F31+F44</f>
        <v>16573220</v>
      </c>
    </row>
    <row r="13" spans="1:6" s="1" customFormat="1" ht="23.25" x14ac:dyDescent="0.25">
      <c r="A13" s="64" t="s">
        <v>18</v>
      </c>
      <c r="B13" s="41" t="s">
        <v>19</v>
      </c>
      <c r="C13" s="41" t="s">
        <v>20</v>
      </c>
      <c r="D13" s="45">
        <v>6896809</v>
      </c>
      <c r="E13" s="45">
        <f>+E14</f>
        <v>6848720</v>
      </c>
      <c r="F13" s="45">
        <f>+F14</f>
        <v>6848720</v>
      </c>
    </row>
    <row r="14" spans="1:6" s="1" customFormat="1" ht="23.25" x14ac:dyDescent="0.25">
      <c r="A14" s="79" t="s">
        <v>657</v>
      </c>
      <c r="B14" s="41" t="s">
        <v>22</v>
      </c>
      <c r="C14" s="41" t="s">
        <v>23</v>
      </c>
      <c r="D14" s="45">
        <v>6896809</v>
      </c>
      <c r="E14" s="45">
        <f>E15+E17</f>
        <v>6848720</v>
      </c>
      <c r="F14" s="45">
        <f>F15+F17</f>
        <v>6848720</v>
      </c>
    </row>
    <row r="15" spans="1:6" s="1" customFormat="1" x14ac:dyDescent="0.25">
      <c r="A15" s="64" t="s">
        <v>513</v>
      </c>
      <c r="B15" s="41" t="s">
        <v>25</v>
      </c>
      <c r="C15" s="41" t="s">
        <v>26</v>
      </c>
      <c r="D15" s="45">
        <v>162719</v>
      </c>
      <c r="E15" s="45">
        <f>+E16</f>
        <v>162720</v>
      </c>
      <c r="F15" s="45">
        <f>+F16</f>
        <v>162720</v>
      </c>
    </row>
    <row r="16" spans="1:6" s="1" customFormat="1" ht="23.25" x14ac:dyDescent="0.25">
      <c r="A16" s="80" t="s">
        <v>477</v>
      </c>
      <c r="B16" s="27" t="s">
        <v>28</v>
      </c>
      <c r="C16" s="27" t="s">
        <v>29</v>
      </c>
      <c r="D16" s="32">
        <v>162719</v>
      </c>
      <c r="E16" s="32">
        <v>162720</v>
      </c>
      <c r="F16" s="32">
        <v>162720</v>
      </c>
    </row>
    <row r="17" spans="1:6" s="1" customFormat="1" ht="23.25" x14ac:dyDescent="0.25">
      <c r="A17" s="64" t="s">
        <v>21</v>
      </c>
      <c r="B17" s="41" t="s">
        <v>31</v>
      </c>
      <c r="C17" s="41" t="s">
        <v>32</v>
      </c>
      <c r="D17" s="45">
        <v>6734090</v>
      </c>
      <c r="E17" s="45">
        <f>E18+E19+E20</f>
        <v>6686000</v>
      </c>
      <c r="F17" s="45">
        <f>F18+F19+F20</f>
        <v>6686000</v>
      </c>
    </row>
    <row r="18" spans="1:6" s="1" customFormat="1" x14ac:dyDescent="0.25">
      <c r="A18" s="80" t="s">
        <v>24</v>
      </c>
      <c r="B18" s="27" t="s">
        <v>34</v>
      </c>
      <c r="C18" s="27" t="s">
        <v>35</v>
      </c>
      <c r="D18" s="32">
        <v>6053380</v>
      </c>
      <c r="E18" s="32">
        <v>6236000</v>
      </c>
      <c r="F18" s="32">
        <v>6236000</v>
      </c>
    </row>
    <row r="19" spans="1:6" s="1" customFormat="1" ht="23.25" x14ac:dyDescent="0.25">
      <c r="A19" s="66" t="s">
        <v>478</v>
      </c>
      <c r="B19" s="27" t="s">
        <v>37</v>
      </c>
      <c r="C19" s="54" t="s">
        <v>38</v>
      </c>
      <c r="D19" s="71">
        <v>0</v>
      </c>
      <c r="E19" s="71">
        <v>0</v>
      </c>
      <c r="F19" s="71">
        <v>0</v>
      </c>
    </row>
    <row r="20" spans="1:6" s="1" customFormat="1" x14ac:dyDescent="0.25">
      <c r="A20" s="80" t="s">
        <v>27</v>
      </c>
      <c r="B20" s="27" t="s">
        <v>40</v>
      </c>
      <c r="C20" s="54" t="s">
        <v>41</v>
      </c>
      <c r="D20" s="71">
        <v>680710</v>
      </c>
      <c r="E20" s="71">
        <v>450000</v>
      </c>
      <c r="F20" s="71">
        <v>450000</v>
      </c>
    </row>
    <row r="21" spans="1:6" s="1" customFormat="1" x14ac:dyDescent="0.25">
      <c r="A21" s="64" t="s">
        <v>30</v>
      </c>
      <c r="B21" s="41" t="s">
        <v>43</v>
      </c>
      <c r="C21" s="41" t="s">
        <v>44</v>
      </c>
      <c r="D21" s="45">
        <v>2904913</v>
      </c>
      <c r="E21" s="45">
        <f>E22</f>
        <v>3996660</v>
      </c>
      <c r="F21" s="45">
        <f>F22</f>
        <v>3996660</v>
      </c>
    </row>
    <row r="22" spans="1:6" s="1" customFormat="1" ht="23.25" x14ac:dyDescent="0.25">
      <c r="A22" s="79" t="s">
        <v>33</v>
      </c>
      <c r="B22" s="41" t="s">
        <v>46</v>
      </c>
      <c r="C22" s="41" t="s">
        <v>47</v>
      </c>
      <c r="D22" s="45">
        <v>2904913</v>
      </c>
      <c r="E22" s="45">
        <f>E23+E26+E30</f>
        <v>3996660</v>
      </c>
      <c r="F22" s="45">
        <f>F23+F26+F30</f>
        <v>3996660</v>
      </c>
    </row>
    <row r="23" spans="1:6" s="1" customFormat="1" x14ac:dyDescent="0.25">
      <c r="A23" s="64" t="s">
        <v>36</v>
      </c>
      <c r="B23" s="41" t="s">
        <v>49</v>
      </c>
      <c r="C23" s="41" t="s">
        <v>50</v>
      </c>
      <c r="D23" s="45">
        <v>1631544</v>
      </c>
      <c r="E23" s="45">
        <f>E24+E25</f>
        <v>2592700</v>
      </c>
      <c r="F23" s="45">
        <f>F24+F25</f>
        <v>2592700</v>
      </c>
    </row>
    <row r="24" spans="1:6" s="1" customFormat="1" x14ac:dyDescent="0.25">
      <c r="A24" s="80" t="s">
        <v>39</v>
      </c>
      <c r="B24" s="27" t="s">
        <v>52</v>
      </c>
      <c r="C24" s="27" t="s">
        <v>53</v>
      </c>
      <c r="D24" s="32">
        <v>684846</v>
      </c>
      <c r="E24" s="32">
        <v>1127620</v>
      </c>
      <c r="F24" s="32">
        <v>1127620</v>
      </c>
    </row>
    <row r="25" spans="1:6" s="1" customFormat="1" x14ac:dyDescent="0.25">
      <c r="A25" s="66" t="s">
        <v>514</v>
      </c>
      <c r="B25" s="27" t="s">
        <v>55</v>
      </c>
      <c r="C25" s="27" t="s">
        <v>56</v>
      </c>
      <c r="D25" s="32">
        <v>946698</v>
      </c>
      <c r="E25" s="32">
        <v>1465080</v>
      </c>
      <c r="F25" s="32">
        <v>1465080</v>
      </c>
    </row>
    <row r="26" spans="1:6" s="1" customFormat="1" ht="23.25" x14ac:dyDescent="0.25">
      <c r="A26" s="79" t="s">
        <v>515</v>
      </c>
      <c r="B26" s="41" t="s">
        <v>58</v>
      </c>
      <c r="C26" s="41" t="s">
        <v>59</v>
      </c>
      <c r="D26" s="45">
        <v>1146282</v>
      </c>
      <c r="E26" s="45">
        <f>E27+E28+E29</f>
        <v>1333380</v>
      </c>
      <c r="F26" s="45">
        <f>F27+F28+F29</f>
        <v>1333380</v>
      </c>
    </row>
    <row r="27" spans="1:6" s="1" customFormat="1" x14ac:dyDescent="0.25">
      <c r="A27" s="66" t="s">
        <v>658</v>
      </c>
      <c r="B27" s="27" t="s">
        <v>61</v>
      </c>
      <c r="C27" s="27" t="s">
        <v>62</v>
      </c>
      <c r="D27" s="32">
        <v>524686</v>
      </c>
      <c r="E27" s="32">
        <v>524690</v>
      </c>
      <c r="F27" s="32">
        <v>524690</v>
      </c>
    </row>
    <row r="28" spans="1:6" s="1" customFormat="1" x14ac:dyDescent="0.25">
      <c r="A28" s="80" t="s">
        <v>267</v>
      </c>
      <c r="B28" s="27" t="s">
        <v>64</v>
      </c>
      <c r="C28" s="27" t="s">
        <v>65</v>
      </c>
      <c r="D28" s="32">
        <v>335078</v>
      </c>
      <c r="E28" s="32">
        <v>408690</v>
      </c>
      <c r="F28" s="32">
        <v>408690</v>
      </c>
    </row>
    <row r="29" spans="1:6" s="1" customFormat="1" x14ac:dyDescent="0.25">
      <c r="A29" s="66" t="s">
        <v>479</v>
      </c>
      <c r="B29" s="27" t="s">
        <v>67</v>
      </c>
      <c r="C29" s="27" t="s">
        <v>68</v>
      </c>
      <c r="D29" s="32">
        <v>286518</v>
      </c>
      <c r="E29" s="32">
        <v>400000</v>
      </c>
      <c r="F29" s="32">
        <v>400000</v>
      </c>
    </row>
    <row r="30" spans="1:6" s="1" customFormat="1" x14ac:dyDescent="0.25">
      <c r="A30" s="80" t="s">
        <v>42</v>
      </c>
      <c r="B30" s="27" t="s">
        <v>70</v>
      </c>
      <c r="C30" s="27" t="s">
        <v>71</v>
      </c>
      <c r="D30" s="32">
        <v>127087</v>
      </c>
      <c r="E30" s="32">
        <v>70580</v>
      </c>
      <c r="F30" s="32">
        <v>70580</v>
      </c>
    </row>
    <row r="31" spans="1:6" s="1" customFormat="1" ht="23.25" x14ac:dyDescent="0.25">
      <c r="A31" s="64" t="s">
        <v>45</v>
      </c>
      <c r="B31" s="41" t="s">
        <v>73</v>
      </c>
      <c r="C31" s="41" t="s">
        <v>74</v>
      </c>
      <c r="D31" s="45">
        <v>6594366</v>
      </c>
      <c r="E31" s="45">
        <f>E32+E36+E38</f>
        <v>5635350</v>
      </c>
      <c r="F31" s="45">
        <f>F32+F36+F38</f>
        <v>5635350</v>
      </c>
    </row>
    <row r="32" spans="1:6" s="1" customFormat="1" ht="23.25" x14ac:dyDescent="0.25">
      <c r="A32" s="79" t="s">
        <v>48</v>
      </c>
      <c r="B32" s="41" t="s">
        <v>76</v>
      </c>
      <c r="C32" s="41" t="s">
        <v>77</v>
      </c>
      <c r="D32" s="45">
        <v>5505296</v>
      </c>
      <c r="E32" s="45">
        <f>+E33+E34+E35</f>
        <v>4546300</v>
      </c>
      <c r="F32" s="45">
        <f>+F33+F34+F35</f>
        <v>4546300</v>
      </c>
    </row>
    <row r="33" spans="1:6" s="1" customFormat="1" ht="34.5" x14ac:dyDescent="0.25">
      <c r="A33" s="66" t="s">
        <v>51</v>
      </c>
      <c r="B33" s="27" t="s">
        <v>79</v>
      </c>
      <c r="C33" s="27" t="s">
        <v>80</v>
      </c>
      <c r="D33" s="32">
        <v>4997296</v>
      </c>
      <c r="E33" s="32">
        <v>3746300</v>
      </c>
      <c r="F33" s="32">
        <v>3746300</v>
      </c>
    </row>
    <row r="34" spans="1:6" s="1" customFormat="1" x14ac:dyDescent="0.25">
      <c r="A34" s="80" t="s">
        <v>54</v>
      </c>
      <c r="B34" s="27" t="s">
        <v>82</v>
      </c>
      <c r="C34" s="27" t="s">
        <v>83</v>
      </c>
      <c r="D34" s="32">
        <v>108000</v>
      </c>
      <c r="E34" s="55">
        <v>200000</v>
      </c>
      <c r="F34" s="32">
        <v>200000</v>
      </c>
    </row>
    <row r="35" spans="1:6" s="1" customFormat="1" ht="23.25" x14ac:dyDescent="0.25">
      <c r="A35" s="66" t="s">
        <v>57</v>
      </c>
      <c r="B35" s="27" t="s">
        <v>85</v>
      </c>
      <c r="C35" s="27" t="s">
        <v>86</v>
      </c>
      <c r="D35" s="32">
        <v>400000</v>
      </c>
      <c r="E35" s="32">
        <v>600000</v>
      </c>
      <c r="F35" s="32">
        <v>600000</v>
      </c>
    </row>
    <row r="36" spans="1:6" s="1" customFormat="1" x14ac:dyDescent="0.25">
      <c r="A36" s="79" t="s">
        <v>60</v>
      </c>
      <c r="B36" s="41" t="s">
        <v>88</v>
      </c>
      <c r="C36" s="41" t="s">
        <v>89</v>
      </c>
      <c r="D36" s="45">
        <v>272306</v>
      </c>
      <c r="E36" s="45">
        <f>+E37</f>
        <v>272300</v>
      </c>
      <c r="F36" s="45">
        <f>+F37</f>
        <v>272300</v>
      </c>
    </row>
    <row r="37" spans="1:6" s="1" customFormat="1" x14ac:dyDescent="0.25">
      <c r="A37" s="66" t="s">
        <v>63</v>
      </c>
      <c r="B37" s="27" t="s">
        <v>91</v>
      </c>
      <c r="C37" s="27" t="s">
        <v>92</v>
      </c>
      <c r="D37" s="32">
        <v>272306</v>
      </c>
      <c r="E37" s="32">
        <v>272300</v>
      </c>
      <c r="F37" s="32">
        <v>272300</v>
      </c>
    </row>
    <row r="38" spans="1:6" s="1" customFormat="1" ht="34.5" x14ac:dyDescent="0.25">
      <c r="A38" s="79" t="s">
        <v>66</v>
      </c>
      <c r="B38" s="41" t="s">
        <v>94</v>
      </c>
      <c r="C38" s="41" t="s">
        <v>95</v>
      </c>
      <c r="D38" s="45">
        <v>816764</v>
      </c>
      <c r="E38" s="45">
        <f>E39+E42+E43</f>
        <v>816750</v>
      </c>
      <c r="F38" s="45">
        <f>F39+F42+F43</f>
        <v>816750</v>
      </c>
    </row>
    <row r="39" spans="1:6" s="1" customFormat="1" ht="23.25" x14ac:dyDescent="0.25">
      <c r="A39" s="64" t="s">
        <v>69</v>
      </c>
      <c r="B39" s="41" t="s">
        <v>97</v>
      </c>
      <c r="C39" s="41" t="s">
        <v>98</v>
      </c>
      <c r="D39" s="45">
        <v>781688</v>
      </c>
      <c r="E39" s="45">
        <f>E40+E41</f>
        <v>781680</v>
      </c>
      <c r="F39" s="45">
        <f>F40+F41</f>
        <v>781680</v>
      </c>
    </row>
    <row r="40" spans="1:6" s="1" customFormat="1" ht="23.25" x14ac:dyDescent="0.25">
      <c r="A40" s="80" t="s">
        <v>480</v>
      </c>
      <c r="B40" s="27" t="s">
        <v>100</v>
      </c>
      <c r="C40" s="27" t="s">
        <v>101</v>
      </c>
      <c r="D40" s="32">
        <v>625781</v>
      </c>
      <c r="E40" s="32">
        <v>625780</v>
      </c>
      <c r="F40" s="32">
        <v>625780</v>
      </c>
    </row>
    <row r="41" spans="1:6" s="1" customFormat="1" ht="23.25" x14ac:dyDescent="0.25">
      <c r="A41" s="66" t="s">
        <v>72</v>
      </c>
      <c r="B41" s="27" t="s">
        <v>103</v>
      </c>
      <c r="C41" s="27" t="s">
        <v>104</v>
      </c>
      <c r="D41" s="32">
        <v>155907</v>
      </c>
      <c r="E41" s="32">
        <v>155900</v>
      </c>
      <c r="F41" s="32">
        <v>155900</v>
      </c>
    </row>
    <row r="42" spans="1:6" s="1" customFormat="1" ht="23.25" x14ac:dyDescent="0.25">
      <c r="A42" s="80" t="s">
        <v>75</v>
      </c>
      <c r="B42" s="27" t="s">
        <v>106</v>
      </c>
      <c r="C42" s="27" t="s">
        <v>107</v>
      </c>
      <c r="D42" s="32">
        <v>19966</v>
      </c>
      <c r="E42" s="32">
        <v>19960</v>
      </c>
      <c r="F42" s="32">
        <v>19960</v>
      </c>
    </row>
    <row r="43" spans="1:6" s="1" customFormat="1" ht="23.25" x14ac:dyDescent="0.25">
      <c r="A43" s="66" t="s">
        <v>481</v>
      </c>
      <c r="B43" s="27" t="s">
        <v>109</v>
      </c>
      <c r="C43" s="27" t="s">
        <v>110</v>
      </c>
      <c r="D43" s="32">
        <v>15110</v>
      </c>
      <c r="E43" s="32">
        <v>15110</v>
      </c>
      <c r="F43" s="32">
        <v>15110</v>
      </c>
    </row>
    <row r="44" spans="1:6" s="1" customFormat="1" x14ac:dyDescent="0.25">
      <c r="A44" s="79" t="s">
        <v>78</v>
      </c>
      <c r="B44" s="41" t="s">
        <v>112</v>
      </c>
      <c r="C44" s="41" t="s">
        <v>113</v>
      </c>
      <c r="D44" s="45">
        <v>92493</v>
      </c>
      <c r="E44" s="45">
        <f t="shared" ref="E44:F45" si="1">E45</f>
        <v>92490</v>
      </c>
      <c r="F44" s="45">
        <f t="shared" si="1"/>
        <v>92490</v>
      </c>
    </row>
    <row r="45" spans="1:6" s="1" customFormat="1" x14ac:dyDescent="0.25">
      <c r="A45" s="64" t="s">
        <v>482</v>
      </c>
      <c r="B45" s="41" t="s">
        <v>115</v>
      </c>
      <c r="C45" s="41" t="s">
        <v>116</v>
      </c>
      <c r="D45" s="45">
        <v>92493</v>
      </c>
      <c r="E45" s="45">
        <f t="shared" si="1"/>
        <v>92490</v>
      </c>
      <c r="F45" s="45">
        <f t="shared" si="1"/>
        <v>92490</v>
      </c>
    </row>
    <row r="46" spans="1:6" s="1" customFormat="1" x14ac:dyDescent="0.25">
      <c r="A46" s="80" t="s">
        <v>81</v>
      </c>
      <c r="B46" s="27" t="s">
        <v>118</v>
      </c>
      <c r="C46" s="54" t="s">
        <v>119</v>
      </c>
      <c r="D46" s="71">
        <v>92493</v>
      </c>
      <c r="E46" s="71">
        <v>92490</v>
      </c>
      <c r="F46" s="32">
        <v>92490</v>
      </c>
    </row>
    <row r="47" spans="1:6" s="1" customFormat="1" x14ac:dyDescent="0.25">
      <c r="A47" s="64" t="s">
        <v>84</v>
      </c>
      <c r="B47" s="29" t="s">
        <v>121</v>
      </c>
      <c r="C47" s="29" t="s">
        <v>122</v>
      </c>
      <c r="D47" s="31">
        <v>1337886</v>
      </c>
      <c r="E47" s="31">
        <f>E48+E52</f>
        <v>2484850</v>
      </c>
      <c r="F47" s="31">
        <f>F48+F52</f>
        <v>2484850</v>
      </c>
    </row>
    <row r="48" spans="1:6" s="1" customFormat="1" x14ac:dyDescent="0.25">
      <c r="A48" s="79" t="s">
        <v>659</v>
      </c>
      <c r="B48" s="29" t="s">
        <v>124</v>
      </c>
      <c r="C48" s="29" t="s">
        <v>125</v>
      </c>
      <c r="D48" s="31">
        <v>845522</v>
      </c>
      <c r="E48" s="31">
        <f>E49</f>
        <v>845080</v>
      </c>
      <c r="F48" s="31">
        <f>F49</f>
        <v>845080</v>
      </c>
    </row>
    <row r="49" spans="1:6" s="1" customFormat="1" ht="23.25" x14ac:dyDescent="0.25">
      <c r="A49" s="64" t="s">
        <v>660</v>
      </c>
      <c r="B49" s="29" t="s">
        <v>127</v>
      </c>
      <c r="C49" s="29" t="s">
        <v>128</v>
      </c>
      <c r="D49" s="31">
        <v>845522</v>
      </c>
      <c r="E49" s="31">
        <f t="shared" ref="E49:F50" si="2">+E50</f>
        <v>845080</v>
      </c>
      <c r="F49" s="31">
        <f t="shared" si="2"/>
        <v>845080</v>
      </c>
    </row>
    <row r="50" spans="1:6" s="1" customFormat="1" x14ac:dyDescent="0.25">
      <c r="A50" s="79" t="s">
        <v>661</v>
      </c>
      <c r="B50" s="29" t="s">
        <v>130</v>
      </c>
      <c r="C50" s="29" t="s">
        <v>131</v>
      </c>
      <c r="D50" s="31">
        <v>845522</v>
      </c>
      <c r="E50" s="31">
        <f t="shared" si="2"/>
        <v>845080</v>
      </c>
      <c r="F50" s="31">
        <f t="shared" si="2"/>
        <v>845080</v>
      </c>
    </row>
    <row r="51" spans="1:6" s="1" customFormat="1" ht="23.25" x14ac:dyDescent="0.25">
      <c r="A51" s="66" t="s">
        <v>483</v>
      </c>
      <c r="B51" s="27" t="s">
        <v>133</v>
      </c>
      <c r="C51" s="27" t="s">
        <v>134</v>
      </c>
      <c r="D51" s="32">
        <v>845082</v>
      </c>
      <c r="E51" s="32">
        <v>845080</v>
      </c>
      <c r="F51" s="32">
        <v>845080</v>
      </c>
    </row>
    <row r="52" spans="1:6" s="1" customFormat="1" ht="23.25" x14ac:dyDescent="0.25">
      <c r="A52" s="79" t="s">
        <v>662</v>
      </c>
      <c r="B52" s="29" t="s">
        <v>136</v>
      </c>
      <c r="C52" s="29" t="s">
        <v>137</v>
      </c>
      <c r="D52" s="31">
        <v>492364</v>
      </c>
      <c r="E52" s="31">
        <f>E53+E57+E60+E63+E66</f>
        <v>1639770</v>
      </c>
      <c r="F52" s="31">
        <f>F53+F57+F60+F63+F66</f>
        <v>1639770</v>
      </c>
    </row>
    <row r="53" spans="1:6" s="1" customFormat="1" ht="34.5" x14ac:dyDescent="0.25">
      <c r="A53" s="64" t="s">
        <v>87</v>
      </c>
      <c r="B53" s="29" t="s">
        <v>139</v>
      </c>
      <c r="C53" s="29" t="s">
        <v>140</v>
      </c>
      <c r="D53" s="31">
        <v>440210</v>
      </c>
      <c r="E53" s="31">
        <f>E54+E55+E56</f>
        <v>440210</v>
      </c>
      <c r="F53" s="31">
        <f>F54+F55+F56</f>
        <v>440210</v>
      </c>
    </row>
    <row r="54" spans="1:6" s="1" customFormat="1" x14ac:dyDescent="0.25">
      <c r="A54" s="80" t="s">
        <v>484</v>
      </c>
      <c r="B54" s="27" t="s">
        <v>802</v>
      </c>
      <c r="C54" s="54" t="s">
        <v>142</v>
      </c>
      <c r="D54" s="71">
        <v>11368</v>
      </c>
      <c r="E54" s="71">
        <v>11370</v>
      </c>
      <c r="F54" s="32">
        <v>11370</v>
      </c>
    </row>
    <row r="55" spans="1:6" s="1" customFormat="1" x14ac:dyDescent="0.25">
      <c r="A55" s="66" t="s">
        <v>90</v>
      </c>
      <c r="B55" s="27" t="s">
        <v>144</v>
      </c>
      <c r="C55" s="54" t="s">
        <v>145</v>
      </c>
      <c r="D55" s="71">
        <v>114627</v>
      </c>
      <c r="E55" s="71">
        <v>114630</v>
      </c>
      <c r="F55" s="32">
        <v>114630</v>
      </c>
    </row>
    <row r="56" spans="1:6" s="1" customFormat="1" x14ac:dyDescent="0.25">
      <c r="A56" s="80" t="s">
        <v>93</v>
      </c>
      <c r="B56" s="84" t="s">
        <v>801</v>
      </c>
      <c r="C56" s="54" t="s">
        <v>147</v>
      </c>
      <c r="D56" s="71">
        <v>314215</v>
      </c>
      <c r="E56" s="71">
        <v>314210</v>
      </c>
      <c r="F56" s="32">
        <v>314210</v>
      </c>
    </row>
    <row r="57" spans="1:6" s="1" customFormat="1" ht="23.25" x14ac:dyDescent="0.25">
      <c r="A57" s="64" t="s">
        <v>96</v>
      </c>
      <c r="B57" s="41" t="s">
        <v>149</v>
      </c>
      <c r="C57" s="41" t="s">
        <v>150</v>
      </c>
      <c r="D57" s="45">
        <v>3635</v>
      </c>
      <c r="E57" s="45">
        <f>E58+E59</f>
        <v>3635</v>
      </c>
      <c r="F57" s="45">
        <f>F58+F59</f>
        <v>3635</v>
      </c>
    </row>
    <row r="58" spans="1:6" s="1" customFormat="1" x14ac:dyDescent="0.25">
      <c r="A58" s="80" t="s">
        <v>99</v>
      </c>
      <c r="B58" s="27" t="s">
        <v>152</v>
      </c>
      <c r="C58" s="54" t="s">
        <v>153</v>
      </c>
      <c r="D58" s="71">
        <v>15</v>
      </c>
      <c r="E58" s="71">
        <v>15</v>
      </c>
      <c r="F58" s="32">
        <v>15</v>
      </c>
    </row>
    <row r="59" spans="1:6" s="1" customFormat="1" x14ac:dyDescent="0.25">
      <c r="A59" s="66" t="s">
        <v>102</v>
      </c>
      <c r="B59" s="27" t="s">
        <v>155</v>
      </c>
      <c r="C59" s="54" t="s">
        <v>156</v>
      </c>
      <c r="D59" s="71">
        <v>3620</v>
      </c>
      <c r="E59" s="71">
        <v>3620</v>
      </c>
      <c r="F59" s="32">
        <v>3620</v>
      </c>
    </row>
    <row r="60" spans="1:6" s="1" customFormat="1" ht="23.25" x14ac:dyDescent="0.25">
      <c r="A60" s="79" t="s">
        <v>105</v>
      </c>
      <c r="B60" s="41" t="s">
        <v>158</v>
      </c>
      <c r="C60" s="60" t="s">
        <v>159</v>
      </c>
      <c r="D60" s="51">
        <v>305285</v>
      </c>
      <c r="E60" s="51">
        <f t="shared" ref="E60:F61" si="3">E61</f>
        <v>305280</v>
      </c>
      <c r="F60" s="45">
        <f t="shared" si="3"/>
        <v>305280</v>
      </c>
    </row>
    <row r="61" spans="1:6" s="1" customFormat="1" ht="23.25" x14ac:dyDescent="0.25">
      <c r="A61" s="64" t="s">
        <v>108</v>
      </c>
      <c r="B61" s="41" t="s">
        <v>161</v>
      </c>
      <c r="C61" s="41" t="s">
        <v>162</v>
      </c>
      <c r="D61" s="45">
        <v>305285</v>
      </c>
      <c r="E61" s="45">
        <f t="shared" si="3"/>
        <v>305280</v>
      </c>
      <c r="F61" s="45">
        <f t="shared" si="3"/>
        <v>305280</v>
      </c>
    </row>
    <row r="62" spans="1:6" s="1" customFormat="1" ht="23.25" x14ac:dyDescent="0.25">
      <c r="A62" s="80" t="s">
        <v>111</v>
      </c>
      <c r="B62" s="18" t="s">
        <v>164</v>
      </c>
      <c r="C62" s="18" t="s">
        <v>165</v>
      </c>
      <c r="D62" s="24">
        <v>305285</v>
      </c>
      <c r="E62" s="24">
        <v>305280</v>
      </c>
      <c r="F62" s="24">
        <v>305280</v>
      </c>
    </row>
    <row r="63" spans="1:6" s="1" customFormat="1" ht="34.5" x14ac:dyDescent="0.25">
      <c r="A63" s="64" t="s">
        <v>114</v>
      </c>
      <c r="B63" s="41" t="s">
        <v>167</v>
      </c>
      <c r="C63" s="41" t="s">
        <v>168</v>
      </c>
      <c r="D63" s="45">
        <v>1137052</v>
      </c>
      <c r="E63" s="45">
        <f>+E64+E65</f>
        <v>1255130</v>
      </c>
      <c r="F63" s="45">
        <f>+F64+F65</f>
        <v>1255130</v>
      </c>
    </row>
    <row r="64" spans="1:6" s="1" customFormat="1" x14ac:dyDescent="0.25">
      <c r="A64" s="80" t="s">
        <v>117</v>
      </c>
      <c r="B64" s="85" t="s">
        <v>800</v>
      </c>
      <c r="C64" s="53" t="s">
        <v>170</v>
      </c>
      <c r="D64" s="82">
        <v>1116838</v>
      </c>
      <c r="E64" s="82">
        <v>1116830</v>
      </c>
      <c r="F64" s="24">
        <v>1116830</v>
      </c>
    </row>
    <row r="65" spans="1:6" s="1" customFormat="1" x14ac:dyDescent="0.25">
      <c r="A65" s="66" t="s">
        <v>120</v>
      </c>
      <c r="B65" s="85" t="s">
        <v>803</v>
      </c>
      <c r="C65" s="53" t="s">
        <v>172</v>
      </c>
      <c r="D65" s="82">
        <v>20214</v>
      </c>
      <c r="E65" s="82">
        <v>138300</v>
      </c>
      <c r="F65" s="24">
        <v>138300</v>
      </c>
    </row>
    <row r="66" spans="1:6" s="1" customFormat="1" ht="23.25" x14ac:dyDescent="0.25">
      <c r="A66" s="79" t="s">
        <v>123</v>
      </c>
      <c r="B66" s="41" t="s">
        <v>174</v>
      </c>
      <c r="C66" s="41" t="s">
        <v>175</v>
      </c>
      <c r="D66" s="45">
        <v>-1393818</v>
      </c>
      <c r="E66" s="45">
        <f>E67+E68</f>
        <v>-364485</v>
      </c>
      <c r="F66" s="45">
        <f>F67+F68</f>
        <v>-364485</v>
      </c>
    </row>
    <row r="67" spans="1:6" s="1" customFormat="1" x14ac:dyDescent="0.25">
      <c r="A67" s="66" t="s">
        <v>126</v>
      </c>
      <c r="B67" s="18" t="s">
        <v>177</v>
      </c>
      <c r="C67" s="18" t="s">
        <v>178</v>
      </c>
      <c r="D67" s="24">
        <v>9600</v>
      </c>
      <c r="E67" s="24">
        <v>0</v>
      </c>
      <c r="F67" s="24">
        <v>0</v>
      </c>
    </row>
    <row r="68" spans="1:6" s="1" customFormat="1" ht="23.25" x14ac:dyDescent="0.25">
      <c r="A68" s="80" t="s">
        <v>331</v>
      </c>
      <c r="B68" s="18" t="s">
        <v>180</v>
      </c>
      <c r="C68" s="18" t="s">
        <v>181</v>
      </c>
      <c r="D68" s="24">
        <v>-1403418</v>
      </c>
      <c r="E68" s="32">
        <v>-364485</v>
      </c>
      <c r="F68" s="24">
        <v>-364485</v>
      </c>
    </row>
    <row r="69" spans="1:6" s="1" customFormat="1" x14ac:dyDescent="0.25">
      <c r="A69" s="64" t="s">
        <v>335</v>
      </c>
      <c r="B69" s="41" t="s">
        <v>195</v>
      </c>
      <c r="C69" s="41" t="s">
        <v>196</v>
      </c>
      <c r="D69" s="45">
        <v>280217</v>
      </c>
      <c r="E69" s="45">
        <f>E70</f>
        <v>186920</v>
      </c>
      <c r="F69" s="45">
        <f>F70</f>
        <v>186920</v>
      </c>
    </row>
    <row r="70" spans="1:6" s="1" customFormat="1" ht="23.25" x14ac:dyDescent="0.25">
      <c r="A70" s="79" t="s">
        <v>129</v>
      </c>
      <c r="B70" s="41" t="s">
        <v>198</v>
      </c>
      <c r="C70" s="41" t="s">
        <v>199</v>
      </c>
      <c r="D70" s="45">
        <v>280217</v>
      </c>
      <c r="E70" s="45">
        <f>E71+E74</f>
        <v>186920</v>
      </c>
      <c r="F70" s="45">
        <f>F71+F74</f>
        <v>186920</v>
      </c>
    </row>
    <row r="71" spans="1:6" s="1" customFormat="1" ht="90.75" x14ac:dyDescent="0.25">
      <c r="A71" s="64" t="s">
        <v>663</v>
      </c>
      <c r="B71" s="41" t="s">
        <v>201</v>
      </c>
      <c r="C71" s="41" t="s">
        <v>202</v>
      </c>
      <c r="D71" s="45">
        <v>186922</v>
      </c>
      <c r="E71" s="45">
        <f>+E72+E73</f>
        <v>186920</v>
      </c>
      <c r="F71" s="45">
        <f>+F72+F73</f>
        <v>186920</v>
      </c>
    </row>
    <row r="72" spans="1:6" s="1" customFormat="1" ht="34.5" x14ac:dyDescent="0.25">
      <c r="A72" s="80" t="s">
        <v>485</v>
      </c>
      <c r="B72" s="18" t="s">
        <v>213</v>
      </c>
      <c r="C72" s="18" t="s">
        <v>214</v>
      </c>
      <c r="D72" s="24">
        <v>45220</v>
      </c>
      <c r="E72" s="24">
        <v>45220</v>
      </c>
      <c r="F72" s="24">
        <v>45220</v>
      </c>
    </row>
    <row r="73" spans="1:6" s="1" customFormat="1" ht="23.25" x14ac:dyDescent="0.25">
      <c r="A73" s="66" t="s">
        <v>664</v>
      </c>
      <c r="B73" s="18" t="s">
        <v>216</v>
      </c>
      <c r="C73" s="18" t="s">
        <v>217</v>
      </c>
      <c r="D73" s="24">
        <v>141702</v>
      </c>
      <c r="E73" s="24">
        <v>141700</v>
      </c>
      <c r="F73" s="24">
        <v>141700</v>
      </c>
    </row>
    <row r="74" spans="1:6" s="1" customFormat="1" ht="34.5" x14ac:dyDescent="0.25">
      <c r="A74" s="79" t="s">
        <v>132</v>
      </c>
      <c r="B74" s="41" t="s">
        <v>233</v>
      </c>
      <c r="C74" s="41" t="s">
        <v>234</v>
      </c>
      <c r="D74" s="45">
        <v>93295</v>
      </c>
      <c r="E74" s="45">
        <f>E75</f>
        <v>0</v>
      </c>
      <c r="F74" s="45">
        <f t="shared" ref="F74" si="4">F75</f>
        <v>0</v>
      </c>
    </row>
    <row r="75" spans="1:6" s="1" customFormat="1" ht="34.5" x14ac:dyDescent="0.25">
      <c r="A75" s="66" t="s">
        <v>665</v>
      </c>
      <c r="B75" s="18" t="s">
        <v>235</v>
      </c>
      <c r="C75" s="18" t="s">
        <v>236</v>
      </c>
      <c r="D75" s="24">
        <v>93295</v>
      </c>
      <c r="E75" s="24">
        <v>0</v>
      </c>
      <c r="F75" s="24">
        <v>0</v>
      </c>
    </row>
    <row r="76" spans="1:6" s="1" customFormat="1" x14ac:dyDescent="0.25">
      <c r="A76" s="79" t="s">
        <v>666</v>
      </c>
      <c r="B76" s="46" t="s">
        <v>755</v>
      </c>
      <c r="C76" s="46" t="s">
        <v>266</v>
      </c>
      <c r="D76" s="47">
        <f>D77+D78+D79+D80+D81+D84+D89+D90</f>
        <v>17960646</v>
      </c>
      <c r="E76" s="47">
        <f t="shared" ref="E76:F76" si="5">E77+E78+E79+E80+E81+E84+E89+E90</f>
        <v>19244990</v>
      </c>
      <c r="F76" s="47">
        <f t="shared" si="5"/>
        <v>15233400</v>
      </c>
    </row>
    <row r="77" spans="1:6" s="1" customFormat="1" x14ac:dyDescent="0.25">
      <c r="A77" s="64" t="s">
        <v>667</v>
      </c>
      <c r="B77" s="41" t="s">
        <v>756</v>
      </c>
      <c r="C77" s="41" t="s">
        <v>24</v>
      </c>
      <c r="D77" s="45">
        <f>D92+D102+D114+D140+D151+D180</f>
        <v>6845457</v>
      </c>
      <c r="E77" s="45">
        <f t="shared" ref="E77:F77" si="6">E92+E102+E114+E140+E151+E180</f>
        <v>7263700</v>
      </c>
      <c r="F77" s="45">
        <f t="shared" si="6"/>
        <v>5998600</v>
      </c>
    </row>
    <row r="78" spans="1:6" s="1" customFormat="1" x14ac:dyDescent="0.25">
      <c r="A78" s="79" t="s">
        <v>339</v>
      </c>
      <c r="B78" s="41" t="s">
        <v>757</v>
      </c>
      <c r="C78" s="41" t="s">
        <v>267</v>
      </c>
      <c r="D78" s="45">
        <f>D93+D103+D111+D115+D141+D152+D181+D200+D210+D213+D219</f>
        <v>6493207</v>
      </c>
      <c r="E78" s="45">
        <f t="shared" ref="E78:F78" si="7">E93+E103+E111+E115+E141+E152+E181+E200+E210+E213+E219</f>
        <v>8124800</v>
      </c>
      <c r="F78" s="45">
        <f t="shared" si="7"/>
        <v>6099000</v>
      </c>
    </row>
    <row r="79" spans="1:6" s="1" customFormat="1" x14ac:dyDescent="0.25">
      <c r="A79" s="64" t="s">
        <v>341</v>
      </c>
      <c r="B79" s="41" t="s">
        <v>758</v>
      </c>
      <c r="C79" s="41" t="s">
        <v>66</v>
      </c>
      <c r="D79" s="45">
        <f>D108</f>
        <v>267372</v>
      </c>
      <c r="E79" s="45">
        <f t="shared" ref="E79:F79" si="8">E108</f>
        <v>260000</v>
      </c>
      <c r="F79" s="45">
        <f t="shared" si="8"/>
        <v>200000</v>
      </c>
    </row>
    <row r="80" spans="1:6" s="1" customFormat="1" ht="23.25" x14ac:dyDescent="0.25">
      <c r="A80" s="79" t="s">
        <v>486</v>
      </c>
      <c r="B80" s="41" t="s">
        <v>759</v>
      </c>
      <c r="C80" s="41" t="s">
        <v>102</v>
      </c>
      <c r="D80" s="45">
        <f>D153</f>
        <v>398254</v>
      </c>
      <c r="E80" s="45">
        <f>E153+E142</f>
        <v>475000</v>
      </c>
      <c r="F80" s="45">
        <f t="shared" ref="F80" si="9">F153</f>
        <v>200000</v>
      </c>
    </row>
    <row r="81" spans="1:7" s="1" customFormat="1" x14ac:dyDescent="0.25">
      <c r="A81" s="64" t="s">
        <v>135</v>
      </c>
      <c r="B81" s="41" t="s">
        <v>760</v>
      </c>
      <c r="C81" s="41" t="s">
        <v>120</v>
      </c>
      <c r="D81" s="45">
        <f>D82+D83</f>
        <v>2756838</v>
      </c>
      <c r="E81" s="45">
        <f t="shared" ref="E81:F81" si="10">E82+E83</f>
        <v>1943300</v>
      </c>
      <c r="F81" s="45">
        <f t="shared" si="10"/>
        <v>1923300</v>
      </c>
    </row>
    <row r="82" spans="1:7" s="1" customFormat="1" x14ac:dyDescent="0.25">
      <c r="A82" s="79" t="s">
        <v>138</v>
      </c>
      <c r="B82" s="41" t="s">
        <v>302</v>
      </c>
      <c r="C82" s="41" t="s">
        <v>303</v>
      </c>
      <c r="D82" s="45">
        <f>D117+D182</f>
        <v>1305835</v>
      </c>
      <c r="E82" s="45">
        <f t="shared" ref="E82:F82" si="11">E117+E182</f>
        <v>1463300</v>
      </c>
      <c r="F82" s="45">
        <f t="shared" si="11"/>
        <v>1443300</v>
      </c>
    </row>
    <row r="83" spans="1:7" s="1" customFormat="1" x14ac:dyDescent="0.25">
      <c r="A83" s="64" t="s">
        <v>141</v>
      </c>
      <c r="B83" s="41" t="s">
        <v>306</v>
      </c>
      <c r="C83" s="41" t="s">
        <v>307</v>
      </c>
      <c r="D83" s="45">
        <f>D133</f>
        <v>1451003</v>
      </c>
      <c r="E83" s="45">
        <f t="shared" ref="E83:F83" si="12">E133</f>
        <v>480000</v>
      </c>
      <c r="F83" s="45">
        <f t="shared" si="12"/>
        <v>480000</v>
      </c>
    </row>
    <row r="84" spans="1:7" s="1" customFormat="1" x14ac:dyDescent="0.25">
      <c r="A84" s="79" t="s">
        <v>668</v>
      </c>
      <c r="B84" s="41" t="s">
        <v>761</v>
      </c>
      <c r="C84" s="41" t="s">
        <v>126</v>
      </c>
      <c r="D84" s="45">
        <f>D85+D86+D87+D88</f>
        <v>434855</v>
      </c>
      <c r="E84" s="45">
        <f t="shared" ref="E84:F84" si="13">E85+E86+E87+E88</f>
        <v>432500</v>
      </c>
      <c r="F84" s="45">
        <f t="shared" si="13"/>
        <v>212500</v>
      </c>
    </row>
    <row r="85" spans="1:7" s="1" customFormat="1" x14ac:dyDescent="0.25">
      <c r="A85" s="64" t="s">
        <v>487</v>
      </c>
      <c r="B85" s="41" t="s">
        <v>322</v>
      </c>
      <c r="C85" s="41" t="s">
        <v>323</v>
      </c>
      <c r="D85" s="45">
        <f>D95+D155</f>
        <v>126800</v>
      </c>
      <c r="E85" s="45">
        <f t="shared" ref="E85:F85" si="14">E95+E155</f>
        <v>155000</v>
      </c>
      <c r="F85" s="45">
        <f t="shared" si="14"/>
        <v>35000</v>
      </c>
    </row>
    <row r="86" spans="1:7" s="1" customFormat="1" x14ac:dyDescent="0.25">
      <c r="A86" s="79" t="s">
        <v>669</v>
      </c>
      <c r="B86" s="41" t="s">
        <v>324</v>
      </c>
      <c r="C86" s="41" t="s">
        <v>325</v>
      </c>
      <c r="D86" s="45">
        <f>D175</f>
        <v>100000</v>
      </c>
      <c r="E86" s="45">
        <f t="shared" ref="E86:F86" si="15">E175</f>
        <v>100000</v>
      </c>
      <c r="F86" s="45">
        <f t="shared" si="15"/>
        <v>0</v>
      </c>
    </row>
    <row r="87" spans="1:7" s="1" customFormat="1" x14ac:dyDescent="0.25">
      <c r="A87" s="64" t="s">
        <v>143</v>
      </c>
      <c r="B87" s="41" t="s">
        <v>326</v>
      </c>
      <c r="C87" s="41" t="s">
        <v>327</v>
      </c>
      <c r="D87" s="45">
        <f>D96+D105+D143+D157+D183</f>
        <v>78740</v>
      </c>
      <c r="E87" s="45">
        <f t="shared" ref="E87:F87" si="16">E96+E105+E143+E157+E183</f>
        <v>77500</v>
      </c>
      <c r="F87" s="45">
        <f t="shared" si="16"/>
        <v>77500</v>
      </c>
    </row>
    <row r="88" spans="1:7" s="1" customFormat="1" ht="23.25" x14ac:dyDescent="0.25">
      <c r="A88" s="79" t="s">
        <v>670</v>
      </c>
      <c r="B88" s="41" t="s">
        <v>328</v>
      </c>
      <c r="C88" s="41" t="s">
        <v>329</v>
      </c>
      <c r="D88" s="45">
        <f>D97</f>
        <v>129315</v>
      </c>
      <c r="E88" s="45">
        <f t="shared" ref="E88:F89" si="17">E97</f>
        <v>100000</v>
      </c>
      <c r="F88" s="45">
        <f t="shared" si="17"/>
        <v>100000</v>
      </c>
    </row>
    <row r="89" spans="1:7" s="1" customFormat="1" x14ac:dyDescent="0.25">
      <c r="A89" s="64" t="s">
        <v>348</v>
      </c>
      <c r="B89" s="41" t="s">
        <v>762</v>
      </c>
      <c r="C89" s="41" t="s">
        <v>348</v>
      </c>
      <c r="D89" s="45">
        <f>D98</f>
        <v>840292</v>
      </c>
      <c r="E89" s="45">
        <f t="shared" si="17"/>
        <v>800000</v>
      </c>
      <c r="F89" s="45">
        <f t="shared" si="17"/>
        <v>600000</v>
      </c>
    </row>
    <row r="90" spans="1:7" s="1" customFormat="1" ht="23.25" x14ac:dyDescent="0.25">
      <c r="A90" s="79" t="s">
        <v>488</v>
      </c>
      <c r="B90" s="41" t="s">
        <v>350</v>
      </c>
      <c r="C90" s="41" t="s">
        <v>148</v>
      </c>
      <c r="D90" s="45">
        <f>D99+D192+D201</f>
        <v>-75629</v>
      </c>
      <c r="E90" s="45">
        <f t="shared" ref="E90:F90" si="18">E99+E192+E201</f>
        <v>-54310</v>
      </c>
      <c r="F90" s="45">
        <f t="shared" si="18"/>
        <v>0</v>
      </c>
    </row>
    <row r="91" spans="1:7" s="1" customFormat="1" x14ac:dyDescent="0.25">
      <c r="A91" s="64" t="s">
        <v>489</v>
      </c>
      <c r="B91" s="46" t="s">
        <v>763</v>
      </c>
      <c r="C91" s="46" t="s">
        <v>277</v>
      </c>
      <c r="D91" s="47">
        <f>D92+D93+D94+D98+D99</f>
        <v>5472102</v>
      </c>
      <c r="E91" s="47">
        <f t="shared" ref="E91:F91" si="19">E92+E93+E94+E98+E99</f>
        <v>6089190</v>
      </c>
      <c r="F91" s="47">
        <f t="shared" si="19"/>
        <v>4768000</v>
      </c>
    </row>
    <row r="92" spans="1:7" s="1" customFormat="1" x14ac:dyDescent="0.25">
      <c r="A92" s="80" t="s">
        <v>146</v>
      </c>
      <c r="B92" s="18" t="s">
        <v>764</v>
      </c>
      <c r="C92" s="18" t="s">
        <v>24</v>
      </c>
      <c r="D92" s="24">
        <v>3676042</v>
      </c>
      <c r="E92" s="24">
        <v>3815500</v>
      </c>
      <c r="F92" s="24">
        <v>3000000</v>
      </c>
      <c r="G92" s="1" t="s">
        <v>797</v>
      </c>
    </row>
    <row r="93" spans="1:7" s="1" customFormat="1" ht="15" customHeight="1" x14ac:dyDescent="0.25">
      <c r="A93" s="66" t="s">
        <v>148</v>
      </c>
      <c r="B93" s="18" t="s">
        <v>765</v>
      </c>
      <c r="C93" s="18" t="s">
        <v>267</v>
      </c>
      <c r="D93" s="24">
        <v>827122</v>
      </c>
      <c r="E93" s="24">
        <v>1360000</v>
      </c>
      <c r="F93" s="24">
        <v>1000000</v>
      </c>
      <c r="G93" s="1" t="s">
        <v>796</v>
      </c>
    </row>
    <row r="94" spans="1:7" s="1" customFormat="1" x14ac:dyDescent="0.25">
      <c r="A94" s="79" t="s">
        <v>151</v>
      </c>
      <c r="B94" s="41" t="s">
        <v>761</v>
      </c>
      <c r="C94" s="41" t="s">
        <v>126</v>
      </c>
      <c r="D94" s="45">
        <f>D95+D96+D97</f>
        <v>165955</v>
      </c>
      <c r="E94" s="45">
        <f t="shared" ref="E94:F94" si="20">E95+E96+E97</f>
        <v>168000</v>
      </c>
      <c r="F94" s="45">
        <f t="shared" si="20"/>
        <v>168000</v>
      </c>
    </row>
    <row r="95" spans="1:7" s="1" customFormat="1" x14ac:dyDescent="0.25">
      <c r="A95" s="66" t="s">
        <v>154</v>
      </c>
      <c r="B95" s="18" t="s">
        <v>322</v>
      </c>
      <c r="C95" s="18" t="s">
        <v>323</v>
      </c>
      <c r="D95" s="83">
        <v>6800</v>
      </c>
      <c r="E95" s="83">
        <v>35000</v>
      </c>
      <c r="F95" s="24">
        <v>35000</v>
      </c>
    </row>
    <row r="96" spans="1:7" s="1" customFormat="1" x14ac:dyDescent="0.25">
      <c r="A96" s="80" t="s">
        <v>157</v>
      </c>
      <c r="B96" s="18" t="s">
        <v>326</v>
      </c>
      <c r="C96" s="18" t="s">
        <v>327</v>
      </c>
      <c r="D96" s="24">
        <v>29840</v>
      </c>
      <c r="E96" s="24">
        <v>33000</v>
      </c>
      <c r="F96" s="24">
        <v>33000</v>
      </c>
    </row>
    <row r="97" spans="1:6" s="1" customFormat="1" ht="23.25" x14ac:dyDescent="0.25">
      <c r="A97" s="66" t="s">
        <v>160</v>
      </c>
      <c r="B97" s="18" t="s">
        <v>328</v>
      </c>
      <c r="C97" s="18" t="s">
        <v>329</v>
      </c>
      <c r="D97" s="24">
        <v>129315</v>
      </c>
      <c r="E97" s="24">
        <v>100000</v>
      </c>
      <c r="F97" s="24">
        <v>100000</v>
      </c>
    </row>
    <row r="98" spans="1:6" s="1" customFormat="1" x14ac:dyDescent="0.25">
      <c r="A98" s="80" t="s">
        <v>163</v>
      </c>
      <c r="B98" s="18" t="s">
        <v>766</v>
      </c>
      <c r="C98" s="18" t="s">
        <v>348</v>
      </c>
      <c r="D98" s="24">
        <v>840292</v>
      </c>
      <c r="E98" s="24">
        <v>800000</v>
      </c>
      <c r="F98" s="24">
        <v>600000</v>
      </c>
    </row>
    <row r="99" spans="1:6" s="1" customFormat="1" ht="23.25" x14ac:dyDescent="0.25">
      <c r="A99" s="66" t="s">
        <v>516</v>
      </c>
      <c r="B99" s="18" t="s">
        <v>350</v>
      </c>
      <c r="C99" s="18" t="s">
        <v>148</v>
      </c>
      <c r="D99" s="24">
        <v>-37309</v>
      </c>
      <c r="E99" s="24">
        <v>-54310</v>
      </c>
      <c r="F99" s="24">
        <v>0</v>
      </c>
    </row>
    <row r="100" spans="1:6" s="1" customFormat="1" x14ac:dyDescent="0.25">
      <c r="A100" s="79" t="s">
        <v>517</v>
      </c>
      <c r="B100" s="48" t="s">
        <v>361</v>
      </c>
      <c r="C100" s="48" t="s">
        <v>362</v>
      </c>
      <c r="D100" s="49">
        <f>D91</f>
        <v>5472102</v>
      </c>
      <c r="E100" s="49">
        <f t="shared" ref="E100:F100" si="21">E91</f>
        <v>6089190</v>
      </c>
      <c r="F100" s="49">
        <f t="shared" si="21"/>
        <v>4768000</v>
      </c>
    </row>
    <row r="101" spans="1:6" s="1" customFormat="1" x14ac:dyDescent="0.25">
      <c r="A101" s="64" t="s">
        <v>490</v>
      </c>
      <c r="B101" s="46" t="s">
        <v>767</v>
      </c>
      <c r="C101" s="46" t="s">
        <v>363</v>
      </c>
      <c r="D101" s="47">
        <f>D103+D102+D104</f>
        <v>434320</v>
      </c>
      <c r="E101" s="47">
        <f t="shared" ref="E101:F101" si="22">E103+E102+E104</f>
        <v>474200</v>
      </c>
      <c r="F101" s="47">
        <f t="shared" si="22"/>
        <v>413800</v>
      </c>
    </row>
    <row r="102" spans="1:6" s="1" customFormat="1" x14ac:dyDescent="0.25">
      <c r="A102" s="80" t="s">
        <v>518</v>
      </c>
      <c r="B102" s="18" t="s">
        <v>764</v>
      </c>
      <c r="C102" s="18" t="s">
        <v>24</v>
      </c>
      <c r="D102" s="24">
        <v>414950</v>
      </c>
      <c r="E102" s="24">
        <v>455600</v>
      </c>
      <c r="F102" s="24">
        <v>400000</v>
      </c>
    </row>
    <row r="103" spans="1:6" s="1" customFormat="1" x14ac:dyDescent="0.25">
      <c r="A103" s="66" t="s">
        <v>166</v>
      </c>
      <c r="B103" s="18" t="s">
        <v>757</v>
      </c>
      <c r="C103" s="18" t="s">
        <v>267</v>
      </c>
      <c r="D103" s="24">
        <v>15834</v>
      </c>
      <c r="E103" s="24">
        <v>14800</v>
      </c>
      <c r="F103" s="24">
        <v>10000</v>
      </c>
    </row>
    <row r="104" spans="1:6" s="1" customFormat="1" x14ac:dyDescent="0.25">
      <c r="A104" s="79" t="s">
        <v>519</v>
      </c>
      <c r="B104" s="41" t="s">
        <v>761</v>
      </c>
      <c r="C104" s="41" t="s">
        <v>126</v>
      </c>
      <c r="D104" s="45">
        <f>D105</f>
        <v>3536</v>
      </c>
      <c r="E104" s="45">
        <f t="shared" ref="E104:F104" si="23">E105</f>
        <v>3800</v>
      </c>
      <c r="F104" s="45">
        <f t="shared" si="23"/>
        <v>3800</v>
      </c>
    </row>
    <row r="105" spans="1:6" s="1" customFormat="1" x14ac:dyDescent="0.25">
      <c r="A105" s="66" t="s">
        <v>491</v>
      </c>
      <c r="B105" s="18" t="s">
        <v>326</v>
      </c>
      <c r="C105" s="18" t="s">
        <v>327</v>
      </c>
      <c r="D105" s="24">
        <v>3536</v>
      </c>
      <c r="E105" s="24">
        <v>3800</v>
      </c>
      <c r="F105" s="24">
        <v>3800</v>
      </c>
    </row>
    <row r="106" spans="1:6" s="1" customFormat="1" x14ac:dyDescent="0.25">
      <c r="A106" s="79" t="s">
        <v>671</v>
      </c>
      <c r="B106" s="48" t="s">
        <v>367</v>
      </c>
      <c r="C106" s="48" t="s">
        <v>368</v>
      </c>
      <c r="D106" s="49">
        <f>D101</f>
        <v>434320</v>
      </c>
      <c r="E106" s="49">
        <f t="shared" ref="E106:F106" si="24">E101</f>
        <v>474200</v>
      </c>
      <c r="F106" s="49">
        <f t="shared" si="24"/>
        <v>413800</v>
      </c>
    </row>
    <row r="107" spans="1:6" s="1" customFormat="1" x14ac:dyDescent="0.25">
      <c r="A107" s="64" t="s">
        <v>169</v>
      </c>
      <c r="B107" s="46" t="s">
        <v>370</v>
      </c>
      <c r="C107" s="46" t="s">
        <v>369</v>
      </c>
      <c r="D107" s="47">
        <f>D108</f>
        <v>267372</v>
      </c>
      <c r="E107" s="47">
        <f t="shared" ref="E107:F107" si="25">E108</f>
        <v>260000</v>
      </c>
      <c r="F107" s="47">
        <f t="shared" si="25"/>
        <v>200000</v>
      </c>
    </row>
    <row r="108" spans="1:6" s="1" customFormat="1" x14ac:dyDescent="0.25">
      <c r="A108" s="80" t="s">
        <v>672</v>
      </c>
      <c r="B108" s="18" t="s">
        <v>758</v>
      </c>
      <c r="C108" s="18" t="s">
        <v>66</v>
      </c>
      <c r="D108" s="24">
        <v>267372</v>
      </c>
      <c r="E108" s="24">
        <v>260000</v>
      </c>
      <c r="F108" s="24">
        <v>200000</v>
      </c>
    </row>
    <row r="109" spans="1:6" s="1" customFormat="1" x14ac:dyDescent="0.25">
      <c r="A109" s="64" t="s">
        <v>673</v>
      </c>
      <c r="B109" s="48" t="s">
        <v>370</v>
      </c>
      <c r="C109" s="48" t="s">
        <v>371</v>
      </c>
      <c r="D109" s="49">
        <f>D107</f>
        <v>267372</v>
      </c>
      <c r="E109" s="49">
        <f t="shared" ref="E109:F109" si="26">E107</f>
        <v>260000</v>
      </c>
      <c r="F109" s="49">
        <f t="shared" si="26"/>
        <v>200000</v>
      </c>
    </row>
    <row r="110" spans="1:6" s="1" customFormat="1" x14ac:dyDescent="0.25">
      <c r="A110" s="79" t="s">
        <v>492</v>
      </c>
      <c r="B110" s="46" t="s">
        <v>768</v>
      </c>
      <c r="C110" s="46" t="s">
        <v>373</v>
      </c>
      <c r="D110" s="47">
        <f>D111</f>
        <v>0</v>
      </c>
      <c r="E110" s="47">
        <f t="shared" ref="E110:F110" si="27">E111</f>
        <v>24000</v>
      </c>
      <c r="F110" s="47">
        <f t="shared" si="27"/>
        <v>15000</v>
      </c>
    </row>
    <row r="111" spans="1:6" s="1" customFormat="1" x14ac:dyDescent="0.25">
      <c r="A111" s="66" t="s">
        <v>493</v>
      </c>
      <c r="B111" s="18" t="s">
        <v>765</v>
      </c>
      <c r="C111" s="18" t="s">
        <v>267</v>
      </c>
      <c r="D111" s="24">
        <v>0</v>
      </c>
      <c r="E111" s="24">
        <v>24000</v>
      </c>
      <c r="F111" s="24">
        <v>15000</v>
      </c>
    </row>
    <row r="112" spans="1:6" s="1" customFormat="1" ht="23.25" x14ac:dyDescent="0.25">
      <c r="A112" s="79" t="s">
        <v>494</v>
      </c>
      <c r="B112" s="50" t="s">
        <v>376</v>
      </c>
      <c r="C112" s="50" t="s">
        <v>377</v>
      </c>
      <c r="D112" s="49">
        <f>D110</f>
        <v>0</v>
      </c>
      <c r="E112" s="49">
        <f t="shared" ref="E112:F112" si="28">E110</f>
        <v>24000</v>
      </c>
      <c r="F112" s="49">
        <f t="shared" si="28"/>
        <v>15000</v>
      </c>
    </row>
    <row r="113" spans="1:6" s="1" customFormat="1" x14ac:dyDescent="0.25">
      <c r="A113" s="64" t="s">
        <v>495</v>
      </c>
      <c r="B113" s="46" t="s">
        <v>769</v>
      </c>
      <c r="C113" s="46" t="s">
        <v>381</v>
      </c>
      <c r="D113" s="47">
        <f>D114+D115+D116</f>
        <v>2768976</v>
      </c>
      <c r="E113" s="47">
        <f t="shared" ref="E113:F113" si="29">E114+E115+E116</f>
        <v>2015300</v>
      </c>
      <c r="F113" s="47">
        <f t="shared" si="29"/>
        <v>1954300</v>
      </c>
    </row>
    <row r="114" spans="1:6" s="1" customFormat="1" x14ac:dyDescent="0.25">
      <c r="A114" s="79" t="s">
        <v>674</v>
      </c>
      <c r="B114" s="41" t="s">
        <v>756</v>
      </c>
      <c r="C114" s="41" t="s">
        <v>24</v>
      </c>
      <c r="D114" s="45">
        <f>D121+D127+D137</f>
        <v>77626</v>
      </c>
      <c r="E114" s="45">
        <f t="shared" ref="E114:F114" si="30">E121+E127+E137</f>
        <v>85000</v>
      </c>
      <c r="F114" s="45">
        <f t="shared" si="30"/>
        <v>50000</v>
      </c>
    </row>
    <row r="115" spans="1:6" s="1" customFormat="1" x14ac:dyDescent="0.25">
      <c r="A115" s="64" t="s">
        <v>675</v>
      </c>
      <c r="B115" s="41" t="s">
        <v>757</v>
      </c>
      <c r="C115" s="41" t="s">
        <v>267</v>
      </c>
      <c r="D115" s="45">
        <f>D122+D128+D135+D138</f>
        <v>1078735</v>
      </c>
      <c r="E115" s="45">
        <f t="shared" ref="E115:F115" si="31">E122+E128+E135+E138</f>
        <v>1160000</v>
      </c>
      <c r="F115" s="45">
        <f t="shared" si="31"/>
        <v>1134000</v>
      </c>
    </row>
    <row r="116" spans="1:6" s="1" customFormat="1" x14ac:dyDescent="0.25">
      <c r="A116" s="79" t="s">
        <v>676</v>
      </c>
      <c r="B116" s="41" t="s">
        <v>770</v>
      </c>
      <c r="C116" s="41" t="s">
        <v>120</v>
      </c>
      <c r="D116" s="45">
        <f>D117+D118+D119</f>
        <v>1612615</v>
      </c>
      <c r="E116" s="45">
        <f t="shared" ref="E116:F116" si="32">E117+E118+E119</f>
        <v>770300</v>
      </c>
      <c r="F116" s="45">
        <f t="shared" si="32"/>
        <v>770300</v>
      </c>
    </row>
    <row r="117" spans="1:6" s="1" customFormat="1" x14ac:dyDescent="0.25">
      <c r="A117" s="64" t="s">
        <v>677</v>
      </c>
      <c r="B117" s="41" t="s">
        <v>302</v>
      </c>
      <c r="C117" s="41" t="s">
        <v>303</v>
      </c>
      <c r="D117" s="45">
        <f>D125+D131</f>
        <v>161612</v>
      </c>
      <c r="E117" s="45">
        <f t="shared" ref="E117:F117" si="33">E125+E131</f>
        <v>290300</v>
      </c>
      <c r="F117" s="45">
        <f t="shared" si="33"/>
        <v>290300</v>
      </c>
    </row>
    <row r="118" spans="1:6" s="1" customFormat="1" x14ac:dyDescent="0.25">
      <c r="A118" s="79" t="s">
        <v>171</v>
      </c>
      <c r="B118" s="41" t="s">
        <v>304</v>
      </c>
      <c r="C118" s="41" t="s">
        <v>305</v>
      </c>
      <c r="D118" s="45">
        <v>0</v>
      </c>
      <c r="E118" s="45">
        <v>0</v>
      </c>
      <c r="F118" s="45">
        <v>0</v>
      </c>
    </row>
    <row r="119" spans="1:6" s="1" customFormat="1" x14ac:dyDescent="0.25">
      <c r="A119" s="64" t="s">
        <v>173</v>
      </c>
      <c r="B119" s="41" t="s">
        <v>306</v>
      </c>
      <c r="C119" s="41" t="s">
        <v>307</v>
      </c>
      <c r="D119" s="45">
        <f>D133</f>
        <v>1451003</v>
      </c>
      <c r="E119" s="45">
        <f t="shared" ref="E119:F119" si="34">E133</f>
        <v>480000</v>
      </c>
      <c r="F119" s="45">
        <f t="shared" si="34"/>
        <v>480000</v>
      </c>
    </row>
    <row r="120" spans="1:6" s="1" customFormat="1" x14ac:dyDescent="0.25">
      <c r="A120" s="79" t="s">
        <v>176</v>
      </c>
      <c r="B120" s="50" t="s">
        <v>771</v>
      </c>
      <c r="C120" s="50" t="s">
        <v>386</v>
      </c>
      <c r="D120" s="45">
        <f>D121+D122+D125</f>
        <v>139315</v>
      </c>
      <c r="E120" s="45">
        <f t="shared" ref="E120:F120" si="35">E121+E122+E125</f>
        <v>0</v>
      </c>
      <c r="F120" s="45">
        <f t="shared" si="35"/>
        <v>0</v>
      </c>
    </row>
    <row r="121" spans="1:6" s="1" customFormat="1" ht="23.25" x14ac:dyDescent="0.25">
      <c r="A121" s="66" t="s">
        <v>179</v>
      </c>
      <c r="B121" s="53" t="s">
        <v>772</v>
      </c>
      <c r="C121" s="54" t="s">
        <v>24</v>
      </c>
      <c r="D121" s="55">
        <v>1902</v>
      </c>
      <c r="E121" s="55">
        <v>0</v>
      </c>
      <c r="F121" s="55">
        <v>0</v>
      </c>
    </row>
    <row r="122" spans="1:6" s="1" customFormat="1" x14ac:dyDescent="0.25">
      <c r="A122" s="80" t="s">
        <v>182</v>
      </c>
      <c r="B122" s="53" t="s">
        <v>757</v>
      </c>
      <c r="C122" s="54" t="s">
        <v>267</v>
      </c>
      <c r="D122" s="55">
        <f>D123+D124</f>
        <v>132925</v>
      </c>
      <c r="E122" s="55">
        <f t="shared" ref="E122:F122" si="36">E123+E124</f>
        <v>0</v>
      </c>
      <c r="F122" s="55">
        <f t="shared" si="36"/>
        <v>0</v>
      </c>
    </row>
    <row r="123" spans="1:6" s="1" customFormat="1" x14ac:dyDescent="0.25">
      <c r="A123" s="66" t="s">
        <v>678</v>
      </c>
      <c r="B123" s="57" t="s">
        <v>793</v>
      </c>
      <c r="C123" s="54"/>
      <c r="D123" s="55">
        <v>82925</v>
      </c>
      <c r="E123" s="55">
        <v>0</v>
      </c>
      <c r="F123" s="55">
        <v>0</v>
      </c>
    </row>
    <row r="124" spans="1:6" s="1" customFormat="1" x14ac:dyDescent="0.25">
      <c r="A124" s="80" t="s">
        <v>679</v>
      </c>
      <c r="B124" s="53" t="s">
        <v>794</v>
      </c>
      <c r="C124" s="54"/>
      <c r="D124" s="55">
        <v>50000</v>
      </c>
      <c r="E124" s="55">
        <v>0</v>
      </c>
      <c r="F124" s="55">
        <v>0</v>
      </c>
    </row>
    <row r="125" spans="1:6" s="1" customFormat="1" x14ac:dyDescent="0.25">
      <c r="A125" s="66" t="s">
        <v>185</v>
      </c>
      <c r="B125" s="53" t="s">
        <v>773</v>
      </c>
      <c r="C125" s="54" t="s">
        <v>120</v>
      </c>
      <c r="D125" s="55">
        <v>4488</v>
      </c>
      <c r="E125" s="55">
        <v>0</v>
      </c>
      <c r="F125" s="55">
        <v>0</v>
      </c>
    </row>
    <row r="126" spans="1:6" s="1" customFormat="1" x14ac:dyDescent="0.25">
      <c r="A126" s="79" t="s">
        <v>188</v>
      </c>
      <c r="B126" s="50" t="s">
        <v>389</v>
      </c>
      <c r="C126" s="50" t="s">
        <v>390</v>
      </c>
      <c r="D126" s="49">
        <f>D127+D128+D131</f>
        <v>1130932</v>
      </c>
      <c r="E126" s="49">
        <f t="shared" ref="E126:F126" si="37">E127+E128+E131</f>
        <v>1535300</v>
      </c>
      <c r="F126" s="49">
        <f t="shared" si="37"/>
        <v>1474300</v>
      </c>
    </row>
    <row r="127" spans="1:6" s="1" customFormat="1" ht="23.25" x14ac:dyDescent="0.25">
      <c r="A127" s="66" t="s">
        <v>496</v>
      </c>
      <c r="B127" s="53" t="s">
        <v>772</v>
      </c>
      <c r="C127" s="54" t="s">
        <v>24</v>
      </c>
      <c r="D127" s="55">
        <v>65678</v>
      </c>
      <c r="E127" s="55">
        <v>85000</v>
      </c>
      <c r="F127" s="55">
        <v>50000</v>
      </c>
    </row>
    <row r="128" spans="1:6" s="1" customFormat="1" x14ac:dyDescent="0.25">
      <c r="A128" s="80" t="s">
        <v>497</v>
      </c>
      <c r="B128" s="53" t="s">
        <v>757</v>
      </c>
      <c r="C128" s="54" t="s">
        <v>267</v>
      </c>
      <c r="D128" s="55">
        <f>D129+D130</f>
        <v>908130</v>
      </c>
      <c r="E128" s="55">
        <f t="shared" ref="E128:F128" si="38">E129+E130</f>
        <v>1160000</v>
      </c>
      <c r="F128" s="55">
        <f t="shared" si="38"/>
        <v>1134000</v>
      </c>
    </row>
    <row r="129" spans="1:7" s="1" customFormat="1" x14ac:dyDescent="0.25">
      <c r="A129" s="66" t="s">
        <v>680</v>
      </c>
      <c r="B129" s="57" t="s">
        <v>793</v>
      </c>
      <c r="C129" s="54"/>
      <c r="D129" s="55">
        <v>843130</v>
      </c>
      <c r="E129" s="55">
        <v>1040000</v>
      </c>
      <c r="F129" s="55">
        <v>1074000</v>
      </c>
    </row>
    <row r="130" spans="1:7" s="1" customFormat="1" ht="30" x14ac:dyDescent="0.25">
      <c r="A130" s="80" t="s">
        <v>191</v>
      </c>
      <c r="B130" s="53" t="s">
        <v>794</v>
      </c>
      <c r="C130" s="54"/>
      <c r="D130" s="55">
        <v>65000</v>
      </c>
      <c r="E130" s="55">
        <v>120000</v>
      </c>
      <c r="F130" s="55">
        <v>60000</v>
      </c>
      <c r="G130" s="1" t="s">
        <v>798</v>
      </c>
    </row>
    <row r="131" spans="1:7" s="1" customFormat="1" x14ac:dyDescent="0.25">
      <c r="A131" s="66" t="s">
        <v>681</v>
      </c>
      <c r="B131" s="53" t="s">
        <v>773</v>
      </c>
      <c r="C131" s="54" t="s">
        <v>120</v>
      </c>
      <c r="D131" s="55">
        <v>157124</v>
      </c>
      <c r="E131" s="55">
        <v>290300</v>
      </c>
      <c r="F131" s="55">
        <v>290300</v>
      </c>
    </row>
    <row r="132" spans="1:7" s="1" customFormat="1" x14ac:dyDescent="0.25">
      <c r="A132" s="79" t="s">
        <v>498</v>
      </c>
      <c r="B132" s="61" t="s">
        <v>391</v>
      </c>
      <c r="C132" s="61" t="s">
        <v>392</v>
      </c>
      <c r="D132" s="62">
        <f>D133</f>
        <v>1451003</v>
      </c>
      <c r="E132" s="62">
        <f t="shared" ref="E132:F132" si="39">E133</f>
        <v>480000</v>
      </c>
      <c r="F132" s="62">
        <f t="shared" si="39"/>
        <v>480000</v>
      </c>
    </row>
    <row r="133" spans="1:7" s="1" customFormat="1" x14ac:dyDescent="0.25">
      <c r="A133" s="66" t="s">
        <v>682</v>
      </c>
      <c r="B133" s="53" t="s">
        <v>774</v>
      </c>
      <c r="C133" s="63" t="s">
        <v>120</v>
      </c>
      <c r="D133" s="55">
        <v>1451003</v>
      </c>
      <c r="E133" s="55">
        <v>480000</v>
      </c>
      <c r="F133" s="55">
        <v>480000</v>
      </c>
    </row>
    <row r="134" spans="1:7" s="1" customFormat="1" x14ac:dyDescent="0.25">
      <c r="A134" s="79" t="s">
        <v>683</v>
      </c>
      <c r="B134" s="50" t="s">
        <v>775</v>
      </c>
      <c r="C134" s="50" t="s">
        <v>393</v>
      </c>
      <c r="D134" s="45">
        <f>D135</f>
        <v>19836</v>
      </c>
      <c r="E134" s="45">
        <f t="shared" ref="E134:F134" si="40">E135</f>
        <v>0</v>
      </c>
      <c r="F134" s="45">
        <f t="shared" si="40"/>
        <v>0</v>
      </c>
    </row>
    <row r="135" spans="1:7" s="1" customFormat="1" x14ac:dyDescent="0.25">
      <c r="A135" s="66" t="s">
        <v>684</v>
      </c>
      <c r="B135" s="53" t="s">
        <v>757</v>
      </c>
      <c r="C135" s="54" t="s">
        <v>267</v>
      </c>
      <c r="D135" s="55">
        <v>19836</v>
      </c>
      <c r="E135" s="55">
        <v>0</v>
      </c>
      <c r="F135" s="55">
        <v>0</v>
      </c>
    </row>
    <row r="136" spans="1:7" s="1" customFormat="1" ht="23.25" x14ac:dyDescent="0.25">
      <c r="A136" s="79" t="s">
        <v>685</v>
      </c>
      <c r="B136" s="61" t="s">
        <v>776</v>
      </c>
      <c r="C136" s="61" t="s">
        <v>394</v>
      </c>
      <c r="D136" s="62">
        <f>D137+D138</f>
        <v>27890</v>
      </c>
      <c r="E136" s="62">
        <f t="shared" ref="E136" si="41">E137+E138</f>
        <v>0</v>
      </c>
      <c r="F136" s="62">
        <v>0</v>
      </c>
    </row>
    <row r="137" spans="1:7" s="1" customFormat="1" x14ac:dyDescent="0.25">
      <c r="A137" s="66" t="s">
        <v>686</v>
      </c>
      <c r="B137" s="53" t="s">
        <v>756</v>
      </c>
      <c r="C137" s="54" t="s">
        <v>24</v>
      </c>
      <c r="D137" s="55">
        <v>10046</v>
      </c>
      <c r="E137" s="55">
        <v>0</v>
      </c>
      <c r="F137" s="55">
        <v>0</v>
      </c>
    </row>
    <row r="138" spans="1:7" s="1" customFormat="1" x14ac:dyDescent="0.25">
      <c r="A138" s="80" t="s">
        <v>520</v>
      </c>
      <c r="B138" s="53" t="s">
        <v>757</v>
      </c>
      <c r="C138" s="54" t="s">
        <v>267</v>
      </c>
      <c r="D138" s="55">
        <v>17844</v>
      </c>
      <c r="E138" s="55">
        <v>0</v>
      </c>
      <c r="F138" s="55">
        <v>0</v>
      </c>
    </row>
    <row r="139" spans="1:7" s="1" customFormat="1" x14ac:dyDescent="0.25">
      <c r="A139" s="64" t="s">
        <v>687</v>
      </c>
      <c r="B139" s="46" t="s">
        <v>777</v>
      </c>
      <c r="C139" s="46" t="s">
        <v>396</v>
      </c>
      <c r="D139" s="73">
        <f>D140+D141+D143+D142</f>
        <v>88186</v>
      </c>
      <c r="E139" s="73">
        <f t="shared" ref="E139:F139" si="42">E140+E141+E143+E142</f>
        <v>145500</v>
      </c>
      <c r="F139" s="73">
        <f t="shared" si="42"/>
        <v>60500</v>
      </c>
    </row>
    <row r="140" spans="1:7" s="1" customFormat="1" x14ac:dyDescent="0.25">
      <c r="A140" s="79" t="s">
        <v>688</v>
      </c>
      <c r="B140" s="60" t="s">
        <v>756</v>
      </c>
      <c r="C140" s="60" t="s">
        <v>24</v>
      </c>
      <c r="D140" s="62">
        <f>D145</f>
        <v>45377</v>
      </c>
      <c r="E140" s="62">
        <f t="shared" ref="E140:F141" si="43">E145</f>
        <v>40000</v>
      </c>
      <c r="F140" s="62">
        <f t="shared" si="43"/>
        <v>40000</v>
      </c>
    </row>
    <row r="141" spans="1:7" s="1" customFormat="1" x14ac:dyDescent="0.25">
      <c r="A141" s="64" t="s">
        <v>689</v>
      </c>
      <c r="B141" s="60" t="s">
        <v>765</v>
      </c>
      <c r="C141" s="60" t="s">
        <v>267</v>
      </c>
      <c r="D141" s="62">
        <f>D146</f>
        <v>42080</v>
      </c>
      <c r="E141" s="62">
        <f t="shared" si="43"/>
        <v>30000</v>
      </c>
      <c r="F141" s="62">
        <f t="shared" si="43"/>
        <v>20000</v>
      </c>
    </row>
    <row r="142" spans="1:7" s="1" customFormat="1" ht="23.25" x14ac:dyDescent="0.25">
      <c r="A142" s="79" t="s">
        <v>690</v>
      </c>
      <c r="B142" s="60" t="s">
        <v>759</v>
      </c>
      <c r="C142" s="65" t="s">
        <v>102</v>
      </c>
      <c r="D142" s="62">
        <f>D149</f>
        <v>0</v>
      </c>
      <c r="E142" s="62">
        <f t="shared" ref="E142:F142" si="44">E149</f>
        <v>75000</v>
      </c>
      <c r="F142" s="62">
        <f t="shared" si="44"/>
        <v>0</v>
      </c>
    </row>
    <row r="143" spans="1:7" s="1" customFormat="1" x14ac:dyDescent="0.25">
      <c r="A143" s="64" t="s">
        <v>691</v>
      </c>
      <c r="B143" s="60" t="s">
        <v>761</v>
      </c>
      <c r="C143" s="60" t="s">
        <v>126</v>
      </c>
      <c r="D143" s="62">
        <f>D147</f>
        <v>729</v>
      </c>
      <c r="E143" s="62">
        <f t="shared" ref="E143:F143" si="45">E147</f>
        <v>500</v>
      </c>
      <c r="F143" s="62">
        <f t="shared" si="45"/>
        <v>500</v>
      </c>
    </row>
    <row r="144" spans="1:7" s="1" customFormat="1" x14ac:dyDescent="0.25">
      <c r="A144" s="79" t="s">
        <v>692</v>
      </c>
      <c r="B144" s="61" t="s">
        <v>778</v>
      </c>
      <c r="C144" s="61" t="s">
        <v>402</v>
      </c>
      <c r="D144" s="69">
        <f>D145+D146+D147</f>
        <v>88186</v>
      </c>
      <c r="E144" s="69">
        <f>E145+E146+E147</f>
        <v>70500</v>
      </c>
      <c r="F144" s="69">
        <f t="shared" ref="F144" si="46">F139</f>
        <v>60500</v>
      </c>
    </row>
    <row r="145" spans="1:6" s="1" customFormat="1" x14ac:dyDescent="0.25">
      <c r="A145" s="66" t="s">
        <v>693</v>
      </c>
      <c r="B145" s="54" t="s">
        <v>756</v>
      </c>
      <c r="C145" s="53" t="s">
        <v>24</v>
      </c>
      <c r="D145" s="71">
        <v>45377</v>
      </c>
      <c r="E145" s="71">
        <v>40000</v>
      </c>
      <c r="F145" s="71">
        <v>40000</v>
      </c>
    </row>
    <row r="146" spans="1:6" s="1" customFormat="1" x14ac:dyDescent="0.25">
      <c r="A146" s="80" t="s">
        <v>694</v>
      </c>
      <c r="B146" s="54" t="s">
        <v>765</v>
      </c>
      <c r="C146" s="53" t="s">
        <v>267</v>
      </c>
      <c r="D146" s="71">
        <v>42080</v>
      </c>
      <c r="E146" s="71">
        <v>30000</v>
      </c>
      <c r="F146" s="71">
        <v>20000</v>
      </c>
    </row>
    <row r="147" spans="1:6" s="1" customFormat="1" x14ac:dyDescent="0.25">
      <c r="A147" s="66" t="s">
        <v>499</v>
      </c>
      <c r="B147" s="54" t="s">
        <v>761</v>
      </c>
      <c r="C147" s="53" t="s">
        <v>126</v>
      </c>
      <c r="D147" s="71">
        <v>729</v>
      </c>
      <c r="E147" s="71">
        <v>500</v>
      </c>
      <c r="F147" s="71">
        <v>500</v>
      </c>
    </row>
    <row r="148" spans="1:6" s="1" customFormat="1" x14ac:dyDescent="0.25">
      <c r="A148" s="79" t="s">
        <v>194</v>
      </c>
      <c r="B148" s="60" t="s">
        <v>761</v>
      </c>
      <c r="C148" s="61" t="s">
        <v>400</v>
      </c>
      <c r="D148" s="69">
        <f>D144</f>
        <v>88186</v>
      </c>
      <c r="E148" s="69">
        <f t="shared" ref="E148:F148" si="47">E149</f>
        <v>75000</v>
      </c>
      <c r="F148" s="69">
        <f t="shared" si="47"/>
        <v>0</v>
      </c>
    </row>
    <row r="149" spans="1:6" s="1" customFormat="1" ht="23.45" customHeight="1" x14ac:dyDescent="0.25">
      <c r="A149" s="66" t="s">
        <v>197</v>
      </c>
      <c r="B149" s="54" t="s">
        <v>759</v>
      </c>
      <c r="C149" s="72" t="s">
        <v>102</v>
      </c>
      <c r="D149" s="55">
        <v>0</v>
      </c>
      <c r="E149" s="55">
        <v>75000</v>
      </c>
      <c r="F149" s="55">
        <v>0</v>
      </c>
    </row>
    <row r="150" spans="1:6" s="1" customFormat="1" x14ac:dyDescent="0.25">
      <c r="A150" s="79" t="s">
        <v>200</v>
      </c>
      <c r="B150" s="46" t="s">
        <v>779</v>
      </c>
      <c r="C150" s="46" t="s">
        <v>404</v>
      </c>
      <c r="D150" s="73">
        <f>D151+D152+D153+D154</f>
        <v>1981443</v>
      </c>
      <c r="E150" s="73">
        <f t="shared" ref="E150:F150" si="48">E151+E152+E153+E154</f>
        <v>2055100</v>
      </c>
      <c r="F150" s="73">
        <f t="shared" si="48"/>
        <v>1294100</v>
      </c>
    </row>
    <row r="151" spans="1:6" s="1" customFormat="1" x14ac:dyDescent="0.25">
      <c r="A151" s="64" t="s">
        <v>695</v>
      </c>
      <c r="B151" s="60" t="s">
        <v>756</v>
      </c>
      <c r="C151" s="60" t="s">
        <v>24</v>
      </c>
      <c r="D151" s="62">
        <f>D161+D167+D172</f>
        <v>874738</v>
      </c>
      <c r="E151" s="62">
        <f t="shared" ref="E151" si="49">E161+E167+E172</f>
        <v>895000</v>
      </c>
      <c r="F151" s="62">
        <f>F161+F167+F172</f>
        <v>770000</v>
      </c>
    </row>
    <row r="152" spans="1:6" s="1" customFormat="1" x14ac:dyDescent="0.25">
      <c r="A152" s="79" t="s">
        <v>696</v>
      </c>
      <c r="B152" s="60" t="s">
        <v>757</v>
      </c>
      <c r="C152" s="60" t="s">
        <v>267</v>
      </c>
      <c r="D152" s="62">
        <f>D159+D162+D165+D168+D177</f>
        <v>475305</v>
      </c>
      <c r="E152" s="62">
        <f t="shared" ref="E152:F152" si="50">E159+E162+E165+E168+E177</f>
        <v>526000</v>
      </c>
      <c r="F152" s="62">
        <f t="shared" si="50"/>
        <v>310000</v>
      </c>
    </row>
    <row r="153" spans="1:6" s="1" customFormat="1" ht="23.25" x14ac:dyDescent="0.25">
      <c r="A153" s="64" t="s">
        <v>697</v>
      </c>
      <c r="B153" s="60" t="s">
        <v>780</v>
      </c>
      <c r="C153" s="60" t="s">
        <v>102</v>
      </c>
      <c r="D153" s="62">
        <f>D169</f>
        <v>398254</v>
      </c>
      <c r="E153" s="62">
        <f t="shared" ref="E153:F153" si="51">E169</f>
        <v>400000</v>
      </c>
      <c r="F153" s="62">
        <f t="shared" si="51"/>
        <v>200000</v>
      </c>
    </row>
    <row r="154" spans="1:6" s="1" customFormat="1" x14ac:dyDescent="0.25">
      <c r="A154" s="79" t="s">
        <v>698</v>
      </c>
      <c r="B154" s="60" t="s">
        <v>781</v>
      </c>
      <c r="C154" s="60" t="s">
        <v>126</v>
      </c>
      <c r="D154" s="62">
        <f>D155+D156+D157</f>
        <v>233146</v>
      </c>
      <c r="E154" s="51">
        <f t="shared" ref="E154:F154" si="52">E155+E156+E157</f>
        <v>234100</v>
      </c>
      <c r="F154" s="62">
        <f t="shared" si="52"/>
        <v>14100</v>
      </c>
    </row>
    <row r="155" spans="1:6" s="1" customFormat="1" x14ac:dyDescent="0.25">
      <c r="A155" s="64" t="s">
        <v>699</v>
      </c>
      <c r="B155" s="60" t="s">
        <v>322</v>
      </c>
      <c r="C155" s="60" t="s">
        <v>323</v>
      </c>
      <c r="D155" s="62">
        <f>D178</f>
        <v>120000</v>
      </c>
      <c r="E155" s="51">
        <f t="shared" ref="E155:F155" si="53">E178</f>
        <v>120000</v>
      </c>
      <c r="F155" s="62">
        <f t="shared" si="53"/>
        <v>0</v>
      </c>
    </row>
    <row r="156" spans="1:6" s="1" customFormat="1" x14ac:dyDescent="0.25">
      <c r="A156" s="79" t="s">
        <v>700</v>
      </c>
      <c r="B156" s="60" t="s">
        <v>324</v>
      </c>
      <c r="C156" s="60" t="s">
        <v>325</v>
      </c>
      <c r="D156" s="62">
        <f>D175</f>
        <v>100000</v>
      </c>
      <c r="E156" s="62">
        <f t="shared" ref="E156:F156" si="54">E175</f>
        <v>100000</v>
      </c>
      <c r="F156" s="62">
        <f t="shared" si="54"/>
        <v>0</v>
      </c>
    </row>
    <row r="157" spans="1:6" s="1" customFormat="1" x14ac:dyDescent="0.25">
      <c r="A157" s="64" t="s">
        <v>500</v>
      </c>
      <c r="B157" s="41" t="s">
        <v>326</v>
      </c>
      <c r="C157" s="41" t="s">
        <v>327</v>
      </c>
      <c r="D157" s="45">
        <f>D163+D170+D173</f>
        <v>13146</v>
      </c>
      <c r="E157" s="45">
        <f t="shared" ref="E157:F157" si="55">E163+E170+E173</f>
        <v>14100</v>
      </c>
      <c r="F157" s="45">
        <f t="shared" si="55"/>
        <v>14100</v>
      </c>
    </row>
    <row r="158" spans="1:6" s="1" customFormat="1" x14ac:dyDescent="0.25">
      <c r="A158" s="79" t="s">
        <v>701</v>
      </c>
      <c r="B158" s="50" t="s">
        <v>407</v>
      </c>
      <c r="C158" s="50" t="s">
        <v>408</v>
      </c>
      <c r="D158" s="49">
        <f>D159</f>
        <v>7943</v>
      </c>
      <c r="E158" s="49">
        <f t="shared" ref="E158:F158" si="56">E159</f>
        <v>10000</v>
      </c>
      <c r="F158" s="49">
        <f t="shared" si="56"/>
        <v>5000</v>
      </c>
    </row>
    <row r="159" spans="1:6" s="1" customFormat="1" x14ac:dyDescent="0.25">
      <c r="A159" s="66" t="s">
        <v>702</v>
      </c>
      <c r="B159" s="23" t="s">
        <v>757</v>
      </c>
      <c r="C159" s="23" t="s">
        <v>267</v>
      </c>
      <c r="D159" s="24">
        <v>7943</v>
      </c>
      <c r="E159" s="24">
        <v>10000</v>
      </c>
      <c r="F159" s="24">
        <v>5000</v>
      </c>
    </row>
    <row r="160" spans="1:6" s="1" customFormat="1" x14ac:dyDescent="0.25">
      <c r="A160" s="79" t="s">
        <v>703</v>
      </c>
      <c r="B160" s="50" t="s">
        <v>411</v>
      </c>
      <c r="C160" s="50" t="s">
        <v>412</v>
      </c>
      <c r="D160" s="49">
        <f>D161+D162+D163</f>
        <v>321606</v>
      </c>
      <c r="E160" s="49">
        <f t="shared" ref="E160:F160" si="57">E161+E162+E163</f>
        <v>336000</v>
      </c>
      <c r="F160" s="49">
        <f t="shared" si="57"/>
        <v>263000</v>
      </c>
    </row>
    <row r="161" spans="1:6" s="1" customFormat="1" x14ac:dyDescent="0.25">
      <c r="A161" s="66" t="s">
        <v>704</v>
      </c>
      <c r="B161" s="23" t="s">
        <v>756</v>
      </c>
      <c r="C161" s="23" t="s">
        <v>24</v>
      </c>
      <c r="D161" s="24">
        <v>200808</v>
      </c>
      <c r="E161" s="24">
        <v>203000</v>
      </c>
      <c r="F161" s="24">
        <v>180000</v>
      </c>
    </row>
    <row r="162" spans="1:6" s="1" customFormat="1" x14ac:dyDescent="0.25">
      <c r="A162" s="80" t="s">
        <v>705</v>
      </c>
      <c r="B162" s="23" t="s">
        <v>765</v>
      </c>
      <c r="C162" s="23" t="s">
        <v>267</v>
      </c>
      <c r="D162" s="24">
        <v>118112</v>
      </c>
      <c r="E162" s="24">
        <v>130000</v>
      </c>
      <c r="F162" s="24">
        <v>80000</v>
      </c>
    </row>
    <row r="163" spans="1:6" s="1" customFormat="1" x14ac:dyDescent="0.25">
      <c r="A163" s="66" t="s">
        <v>203</v>
      </c>
      <c r="B163" s="23" t="s">
        <v>761</v>
      </c>
      <c r="C163" s="23" t="s">
        <v>327</v>
      </c>
      <c r="D163" s="24">
        <v>2686</v>
      </c>
      <c r="E163" s="24">
        <v>3000</v>
      </c>
      <c r="F163" s="24">
        <v>3000</v>
      </c>
    </row>
    <row r="164" spans="1:6" s="1" customFormat="1" x14ac:dyDescent="0.25">
      <c r="A164" s="79" t="s">
        <v>706</v>
      </c>
      <c r="B164" s="50" t="s">
        <v>413</v>
      </c>
      <c r="C164" s="50" t="s">
        <v>414</v>
      </c>
      <c r="D164" s="49">
        <f>D165</f>
        <v>4459</v>
      </c>
      <c r="E164" s="49">
        <f t="shared" ref="E164:F164" si="58">E165</f>
        <v>6000</v>
      </c>
      <c r="F164" s="49">
        <f t="shared" si="58"/>
        <v>5000</v>
      </c>
    </row>
    <row r="165" spans="1:6" s="1" customFormat="1" x14ac:dyDescent="0.25">
      <c r="A165" s="66" t="s">
        <v>707</v>
      </c>
      <c r="B165" s="23" t="s">
        <v>765</v>
      </c>
      <c r="C165" s="23" t="s">
        <v>267</v>
      </c>
      <c r="D165" s="24">
        <v>4459</v>
      </c>
      <c r="E165" s="24">
        <v>6000</v>
      </c>
      <c r="F165" s="24">
        <v>5000</v>
      </c>
    </row>
    <row r="166" spans="1:6" s="1" customFormat="1" x14ac:dyDescent="0.25">
      <c r="A166" s="79" t="s">
        <v>501</v>
      </c>
      <c r="B166" s="50" t="s">
        <v>419</v>
      </c>
      <c r="C166" s="50" t="s">
        <v>420</v>
      </c>
      <c r="D166" s="49">
        <f>D167+D168+D169+D170</f>
        <v>604621</v>
      </c>
      <c r="E166" s="49">
        <f t="shared" ref="E166:F166" si="59">E167+E168+E169+E170</f>
        <v>611100</v>
      </c>
      <c r="F166" s="49">
        <f t="shared" si="59"/>
        <v>363100</v>
      </c>
    </row>
    <row r="167" spans="1:6" s="1" customFormat="1" x14ac:dyDescent="0.25">
      <c r="A167" s="66" t="s">
        <v>708</v>
      </c>
      <c r="B167" s="23" t="s">
        <v>756</v>
      </c>
      <c r="C167" s="23" t="s">
        <v>24</v>
      </c>
      <c r="D167" s="24">
        <v>175255</v>
      </c>
      <c r="E167" s="19">
        <v>178000</v>
      </c>
      <c r="F167" s="19">
        <v>140000</v>
      </c>
    </row>
    <row r="168" spans="1:6" s="1" customFormat="1" x14ac:dyDescent="0.25">
      <c r="A168" s="80" t="s">
        <v>709</v>
      </c>
      <c r="B168" s="23" t="s">
        <v>765</v>
      </c>
      <c r="C168" s="23" t="s">
        <v>267</v>
      </c>
      <c r="D168" s="24">
        <v>28029</v>
      </c>
      <c r="E168" s="19">
        <v>30000</v>
      </c>
      <c r="F168" s="19">
        <v>20000</v>
      </c>
    </row>
    <row r="169" spans="1:6" s="1" customFormat="1" ht="23.25" x14ac:dyDescent="0.25">
      <c r="A169" s="66" t="s">
        <v>521</v>
      </c>
      <c r="B169" s="40" t="s">
        <v>782</v>
      </c>
      <c r="C169" s="25">
        <v>51</v>
      </c>
      <c r="D169" s="24">
        <v>398254</v>
      </c>
      <c r="E169" s="19">
        <v>400000</v>
      </c>
      <c r="F169" s="19">
        <v>200000</v>
      </c>
    </row>
    <row r="170" spans="1:6" s="1" customFormat="1" x14ac:dyDescent="0.25">
      <c r="A170" s="80" t="s">
        <v>710</v>
      </c>
      <c r="B170" s="23" t="s">
        <v>761</v>
      </c>
      <c r="C170" s="23" t="s">
        <v>327</v>
      </c>
      <c r="D170" s="24">
        <v>3083</v>
      </c>
      <c r="E170" s="19">
        <v>3100</v>
      </c>
      <c r="F170" s="19">
        <v>3100</v>
      </c>
    </row>
    <row r="171" spans="1:6" s="1" customFormat="1" ht="23.25" x14ac:dyDescent="0.25">
      <c r="A171" s="64" t="s">
        <v>522</v>
      </c>
      <c r="B171" s="48" t="s">
        <v>421</v>
      </c>
      <c r="C171" s="48" t="s">
        <v>422</v>
      </c>
      <c r="D171" s="49">
        <f>D172+D173</f>
        <v>506052</v>
      </c>
      <c r="E171" s="49">
        <f t="shared" ref="E171:F171" si="60">E172+E173</f>
        <v>522000</v>
      </c>
      <c r="F171" s="49">
        <f t="shared" si="60"/>
        <v>458000</v>
      </c>
    </row>
    <row r="172" spans="1:6" s="1" customFormat="1" x14ac:dyDescent="0.25">
      <c r="A172" s="80" t="s">
        <v>711</v>
      </c>
      <c r="B172" s="23" t="s">
        <v>756</v>
      </c>
      <c r="C172" s="23" t="s">
        <v>24</v>
      </c>
      <c r="D172" s="24">
        <v>498675</v>
      </c>
      <c r="E172" s="24">
        <v>514000</v>
      </c>
      <c r="F172" s="24">
        <v>450000</v>
      </c>
    </row>
    <row r="173" spans="1:6" s="1" customFormat="1" x14ac:dyDescent="0.25">
      <c r="A173" s="66" t="s">
        <v>206</v>
      </c>
      <c r="B173" s="23" t="s">
        <v>761</v>
      </c>
      <c r="C173" s="23" t="s">
        <v>327</v>
      </c>
      <c r="D173" s="24">
        <v>7377</v>
      </c>
      <c r="E173" s="24">
        <v>8000</v>
      </c>
      <c r="F173" s="24">
        <v>8000</v>
      </c>
    </row>
    <row r="174" spans="1:6" s="1" customFormat="1" x14ac:dyDescent="0.25">
      <c r="A174" s="79" t="s">
        <v>712</v>
      </c>
      <c r="B174" s="48" t="s">
        <v>423</v>
      </c>
      <c r="C174" s="48" t="s">
        <v>424</v>
      </c>
      <c r="D174" s="49">
        <f>D175</f>
        <v>100000</v>
      </c>
      <c r="E174" s="49">
        <f t="shared" ref="E174:F174" si="61">E175</f>
        <v>100000</v>
      </c>
      <c r="F174" s="49">
        <f t="shared" si="61"/>
        <v>0</v>
      </c>
    </row>
    <row r="175" spans="1:6" s="1" customFormat="1" x14ac:dyDescent="0.25">
      <c r="A175" s="66" t="s">
        <v>502</v>
      </c>
      <c r="B175" s="23" t="s">
        <v>761</v>
      </c>
      <c r="C175" s="23" t="s">
        <v>325</v>
      </c>
      <c r="D175" s="24">
        <v>100000</v>
      </c>
      <c r="E175" s="24">
        <v>100000</v>
      </c>
      <c r="F175" s="24">
        <v>0</v>
      </c>
    </row>
    <row r="176" spans="1:6" s="1" customFormat="1" x14ac:dyDescent="0.25">
      <c r="A176" s="79" t="s">
        <v>209</v>
      </c>
      <c r="B176" s="48" t="s">
        <v>425</v>
      </c>
      <c r="C176" s="48" t="s">
        <v>426</v>
      </c>
      <c r="D176" s="49">
        <f>D177+D178</f>
        <v>436762</v>
      </c>
      <c r="E176" s="49">
        <f t="shared" ref="E176:F176" si="62">E177+E178</f>
        <v>470000</v>
      </c>
      <c r="F176" s="49">
        <f t="shared" si="62"/>
        <v>200000</v>
      </c>
    </row>
    <row r="177" spans="1:7" s="1" customFormat="1" x14ac:dyDescent="0.25">
      <c r="A177" s="66" t="s">
        <v>713</v>
      </c>
      <c r="B177" s="23" t="s">
        <v>765</v>
      </c>
      <c r="C177" s="23" t="s">
        <v>267</v>
      </c>
      <c r="D177" s="24">
        <v>316762</v>
      </c>
      <c r="E177" s="24">
        <v>350000</v>
      </c>
      <c r="F177" s="24">
        <v>200000</v>
      </c>
      <c r="G177" s="1" t="s">
        <v>799</v>
      </c>
    </row>
    <row r="178" spans="1:7" s="1" customFormat="1" x14ac:dyDescent="0.25">
      <c r="A178" s="80" t="s">
        <v>714</v>
      </c>
      <c r="B178" s="23" t="s">
        <v>783</v>
      </c>
      <c r="C178" s="23" t="s">
        <v>323</v>
      </c>
      <c r="D178" s="24">
        <v>120000</v>
      </c>
      <c r="E178" s="24">
        <v>120000</v>
      </c>
      <c r="F178" s="24">
        <v>0</v>
      </c>
    </row>
    <row r="179" spans="1:7" s="1" customFormat="1" x14ac:dyDescent="0.25">
      <c r="A179" s="64" t="s">
        <v>715</v>
      </c>
      <c r="B179" s="46" t="s">
        <v>784</v>
      </c>
      <c r="C179" s="46" t="s">
        <v>427</v>
      </c>
      <c r="D179" s="47">
        <f>D180+D181+D182+D183+D184</f>
        <v>2923436</v>
      </c>
      <c r="E179" s="47">
        <f t="shared" ref="E179:F179" si="63">E180+E181+E182+E183+E184</f>
        <v>3374700</v>
      </c>
      <c r="F179" s="47">
        <f t="shared" si="63"/>
        <v>2970700</v>
      </c>
    </row>
    <row r="180" spans="1:7" s="1" customFormat="1" x14ac:dyDescent="0.25">
      <c r="A180" s="79" t="s">
        <v>716</v>
      </c>
      <c r="B180" s="41" t="s">
        <v>756</v>
      </c>
      <c r="C180" s="41" t="s">
        <v>24</v>
      </c>
      <c r="D180" s="45">
        <f>D186+D189+D196</f>
        <v>1756724</v>
      </c>
      <c r="E180" s="45">
        <f t="shared" ref="E180:F180" si="64">E186+E189+E196</f>
        <v>1972600</v>
      </c>
      <c r="F180" s="45">
        <f t="shared" si="64"/>
        <v>1738600</v>
      </c>
    </row>
    <row r="181" spans="1:7" s="1" customFormat="1" x14ac:dyDescent="0.25">
      <c r="A181" s="64" t="s">
        <v>717</v>
      </c>
      <c r="B181" s="41" t="s">
        <v>757</v>
      </c>
      <c r="C181" s="41" t="s">
        <v>267</v>
      </c>
      <c r="D181" s="45">
        <f>D187+D197</f>
        <v>3000</v>
      </c>
      <c r="E181" s="45">
        <f t="shared" ref="E181:F181" si="65">E187+E197</f>
        <v>203000</v>
      </c>
      <c r="F181" s="45">
        <f t="shared" si="65"/>
        <v>53000</v>
      </c>
    </row>
    <row r="182" spans="1:7" s="1" customFormat="1" x14ac:dyDescent="0.25">
      <c r="A182" s="79" t="s">
        <v>718</v>
      </c>
      <c r="B182" s="41" t="s">
        <v>770</v>
      </c>
      <c r="C182" s="41" t="s">
        <v>120</v>
      </c>
      <c r="D182" s="45">
        <f>D190+D194</f>
        <v>1144223</v>
      </c>
      <c r="E182" s="45">
        <f t="shared" ref="E182:F182" si="66">E190+E194</f>
        <v>1173000</v>
      </c>
      <c r="F182" s="45">
        <f t="shared" si="66"/>
        <v>1153000</v>
      </c>
    </row>
    <row r="183" spans="1:7" s="1" customFormat="1" x14ac:dyDescent="0.25">
      <c r="A183" s="64" t="s">
        <v>719</v>
      </c>
      <c r="B183" s="41" t="s">
        <v>761</v>
      </c>
      <c r="C183" s="41" t="s">
        <v>126</v>
      </c>
      <c r="D183" s="45">
        <f>D191+D198</f>
        <v>31489</v>
      </c>
      <c r="E183" s="45">
        <f t="shared" ref="E183:F183" si="67">E191+E198</f>
        <v>26100</v>
      </c>
      <c r="F183" s="45">
        <f t="shared" si="67"/>
        <v>26100</v>
      </c>
    </row>
    <row r="184" spans="1:7" s="1" customFormat="1" ht="23.25" x14ac:dyDescent="0.25">
      <c r="A184" s="79" t="s">
        <v>720</v>
      </c>
      <c r="B184" s="41" t="s">
        <v>350</v>
      </c>
      <c r="C184" s="41" t="s">
        <v>148</v>
      </c>
      <c r="D184" s="45">
        <f>D192</f>
        <v>-12000</v>
      </c>
      <c r="E184" s="45">
        <f t="shared" ref="E184:F184" si="68">E192</f>
        <v>0</v>
      </c>
      <c r="F184" s="45">
        <f t="shared" si="68"/>
        <v>0</v>
      </c>
    </row>
    <row r="185" spans="1:7" s="1" customFormat="1" x14ac:dyDescent="0.25">
      <c r="A185" s="64" t="s">
        <v>721</v>
      </c>
      <c r="B185" s="48" t="s">
        <v>795</v>
      </c>
      <c r="C185" s="48" t="s">
        <v>428</v>
      </c>
      <c r="D185" s="49">
        <f>D186+D187</f>
        <v>4463</v>
      </c>
      <c r="E185" s="49">
        <f t="shared" ref="E185:F185" si="69">E186+E187</f>
        <v>500000</v>
      </c>
      <c r="F185" s="49">
        <f t="shared" si="69"/>
        <v>150000</v>
      </c>
    </row>
    <row r="186" spans="1:7" s="1" customFormat="1" x14ac:dyDescent="0.25">
      <c r="A186" s="80" t="s">
        <v>722</v>
      </c>
      <c r="B186" s="23" t="s">
        <v>756</v>
      </c>
      <c r="C186" s="23" t="s">
        <v>24</v>
      </c>
      <c r="D186" s="24">
        <v>4463</v>
      </c>
      <c r="E186" s="24">
        <v>300000</v>
      </c>
      <c r="F186" s="24">
        <v>100000</v>
      </c>
    </row>
    <row r="187" spans="1:7" s="1" customFormat="1" x14ac:dyDescent="0.25">
      <c r="A187" s="66" t="s">
        <v>212</v>
      </c>
      <c r="B187" s="23" t="s">
        <v>757</v>
      </c>
      <c r="C187" s="23" t="s">
        <v>267</v>
      </c>
      <c r="D187" s="24">
        <v>0</v>
      </c>
      <c r="E187" s="24">
        <v>200000</v>
      </c>
      <c r="F187" s="24">
        <v>50000</v>
      </c>
    </row>
    <row r="188" spans="1:7" s="1" customFormat="1" x14ac:dyDescent="0.25">
      <c r="A188" s="79" t="s">
        <v>723</v>
      </c>
      <c r="B188" s="48" t="s">
        <v>429</v>
      </c>
      <c r="C188" s="48" t="s">
        <v>430</v>
      </c>
      <c r="D188" s="49">
        <f>D189+D190+D191+D192</f>
        <v>2721427</v>
      </c>
      <c r="E188" s="49">
        <f t="shared" ref="E188:F188" si="70">E189+E190+E191+E192</f>
        <v>2670600</v>
      </c>
      <c r="F188" s="49">
        <f t="shared" si="70"/>
        <v>2670600</v>
      </c>
    </row>
    <row r="189" spans="1:7" s="1" customFormat="1" x14ac:dyDescent="0.25">
      <c r="A189" s="66" t="s">
        <v>724</v>
      </c>
      <c r="B189" s="23" t="s">
        <v>785</v>
      </c>
      <c r="C189" s="23" t="s">
        <v>24</v>
      </c>
      <c r="D189" s="24">
        <v>1604939</v>
      </c>
      <c r="E189" s="24">
        <v>1523600</v>
      </c>
      <c r="F189" s="24">
        <v>1523600</v>
      </c>
    </row>
    <row r="190" spans="1:7" s="1" customFormat="1" x14ac:dyDescent="0.25">
      <c r="A190" s="80" t="s">
        <v>725</v>
      </c>
      <c r="B190" s="23" t="s">
        <v>786</v>
      </c>
      <c r="C190" s="23" t="s">
        <v>120</v>
      </c>
      <c r="D190" s="24">
        <v>1099003</v>
      </c>
      <c r="E190" s="24">
        <v>1123000</v>
      </c>
      <c r="F190" s="24">
        <v>1123000</v>
      </c>
    </row>
    <row r="191" spans="1:7" s="1" customFormat="1" x14ac:dyDescent="0.25">
      <c r="A191" s="66" t="s">
        <v>726</v>
      </c>
      <c r="B191" s="23" t="s">
        <v>787</v>
      </c>
      <c r="C191" s="23" t="s">
        <v>126</v>
      </c>
      <c r="D191" s="24">
        <v>29485</v>
      </c>
      <c r="E191" s="24">
        <v>24000</v>
      </c>
      <c r="F191" s="24">
        <v>24000</v>
      </c>
    </row>
    <row r="192" spans="1:7" s="1" customFormat="1" ht="23.25" x14ac:dyDescent="0.25">
      <c r="A192" s="80" t="s">
        <v>727</v>
      </c>
      <c r="B192" s="23" t="s">
        <v>350</v>
      </c>
      <c r="C192" s="23" t="s">
        <v>148</v>
      </c>
      <c r="D192" s="24">
        <v>-12000</v>
      </c>
      <c r="E192" s="24"/>
      <c r="F192" s="24"/>
    </row>
    <row r="193" spans="1:7" s="1" customFormat="1" x14ac:dyDescent="0.25">
      <c r="A193" s="64" t="s">
        <v>728</v>
      </c>
      <c r="B193" s="48" t="s">
        <v>431</v>
      </c>
      <c r="C193" s="48" t="s">
        <v>432</v>
      </c>
      <c r="D193" s="49">
        <f>D194</f>
        <v>45220</v>
      </c>
      <c r="E193" s="49">
        <f t="shared" ref="E193:F193" si="71">E194</f>
        <v>50000</v>
      </c>
      <c r="F193" s="49">
        <f t="shared" si="71"/>
        <v>30000</v>
      </c>
    </row>
    <row r="194" spans="1:7" s="1" customFormat="1" x14ac:dyDescent="0.25">
      <c r="A194" s="80" t="s">
        <v>729</v>
      </c>
      <c r="B194" s="23" t="s">
        <v>770</v>
      </c>
      <c r="C194" s="23" t="s">
        <v>120</v>
      </c>
      <c r="D194" s="24">
        <v>45220</v>
      </c>
      <c r="E194" s="24">
        <v>50000</v>
      </c>
      <c r="F194" s="24">
        <v>30000</v>
      </c>
    </row>
    <row r="195" spans="1:7" s="1" customFormat="1" x14ac:dyDescent="0.25">
      <c r="A195" s="64" t="s">
        <v>730</v>
      </c>
      <c r="B195" s="48" t="s">
        <v>788</v>
      </c>
      <c r="C195" s="48" t="s">
        <v>433</v>
      </c>
      <c r="D195" s="49">
        <f>D196+D197+D198</f>
        <v>152326</v>
      </c>
      <c r="E195" s="49">
        <f t="shared" ref="E195:F195" si="72">E196+E197+E198</f>
        <v>154100</v>
      </c>
      <c r="F195" s="49">
        <f t="shared" si="72"/>
        <v>120100</v>
      </c>
    </row>
    <row r="196" spans="1:7" s="1" customFormat="1" x14ac:dyDescent="0.25">
      <c r="A196" s="80" t="s">
        <v>731</v>
      </c>
      <c r="B196" s="23" t="s">
        <v>756</v>
      </c>
      <c r="C196" s="23" t="s">
        <v>24</v>
      </c>
      <c r="D196" s="19">
        <v>147322</v>
      </c>
      <c r="E196" s="19">
        <v>149000</v>
      </c>
      <c r="F196" s="19">
        <v>115000</v>
      </c>
    </row>
    <row r="197" spans="1:7" s="1" customFormat="1" x14ac:dyDescent="0.25">
      <c r="A197" s="66" t="s">
        <v>732</v>
      </c>
      <c r="B197" s="23" t="s">
        <v>765</v>
      </c>
      <c r="C197" s="23" t="s">
        <v>267</v>
      </c>
      <c r="D197" s="19">
        <v>3000</v>
      </c>
      <c r="E197" s="19">
        <v>3000</v>
      </c>
      <c r="F197" s="19">
        <v>3000</v>
      </c>
    </row>
    <row r="198" spans="1:7" s="1" customFormat="1" x14ac:dyDescent="0.25">
      <c r="A198" s="80" t="s">
        <v>733</v>
      </c>
      <c r="B198" s="18" t="s">
        <v>761</v>
      </c>
      <c r="C198" s="18" t="s">
        <v>126</v>
      </c>
      <c r="D198" s="19">
        <v>2004</v>
      </c>
      <c r="E198" s="19">
        <v>2100</v>
      </c>
      <c r="F198" s="19">
        <v>2100</v>
      </c>
    </row>
    <row r="199" spans="1:7" s="1" customFormat="1" x14ac:dyDescent="0.25">
      <c r="A199" s="64" t="s">
        <v>734</v>
      </c>
      <c r="B199" s="52" t="s">
        <v>789</v>
      </c>
      <c r="C199" s="52" t="s">
        <v>437</v>
      </c>
      <c r="D199" s="47">
        <f>D200+D201</f>
        <v>2434402</v>
      </c>
      <c r="E199" s="47">
        <f t="shared" ref="E199:F199" si="73">E200+E201</f>
        <v>2600000</v>
      </c>
      <c r="F199" s="47">
        <f t="shared" si="73"/>
        <v>1750000</v>
      </c>
    </row>
    <row r="200" spans="1:7" s="1" customFormat="1" x14ac:dyDescent="0.25">
      <c r="A200" s="79" t="s">
        <v>735</v>
      </c>
      <c r="B200" s="41" t="s">
        <v>757</v>
      </c>
      <c r="C200" s="41" t="s">
        <v>267</v>
      </c>
      <c r="D200" s="45">
        <f>D203+D205+D207</f>
        <v>2460722</v>
      </c>
      <c r="E200" s="45">
        <f t="shared" ref="E200:F200" si="74">E203+E205+E207</f>
        <v>2600000</v>
      </c>
      <c r="F200" s="45">
        <f t="shared" si="74"/>
        <v>1750000</v>
      </c>
    </row>
    <row r="201" spans="1:7" s="1" customFormat="1" ht="23.25" x14ac:dyDescent="0.25">
      <c r="A201" s="64" t="s">
        <v>736</v>
      </c>
      <c r="B201" s="41" t="s">
        <v>350</v>
      </c>
      <c r="C201" s="41" t="s">
        <v>148</v>
      </c>
      <c r="D201" s="45">
        <f>D208</f>
        <v>-26320</v>
      </c>
      <c r="E201" s="45">
        <v>0</v>
      </c>
      <c r="F201" s="45">
        <v>0</v>
      </c>
    </row>
    <row r="202" spans="1:7" s="1" customFormat="1" x14ac:dyDescent="0.25">
      <c r="A202" s="79" t="s">
        <v>737</v>
      </c>
      <c r="B202" s="48" t="s">
        <v>438</v>
      </c>
      <c r="C202" s="48" t="s">
        <v>439</v>
      </c>
      <c r="D202" s="49">
        <f>D203</f>
        <v>136850</v>
      </c>
      <c r="E202" s="49">
        <f t="shared" ref="E202:F202" si="75">E203</f>
        <v>200000</v>
      </c>
      <c r="F202" s="49">
        <f t="shared" si="75"/>
        <v>0</v>
      </c>
    </row>
    <row r="203" spans="1:7" s="1" customFormat="1" x14ac:dyDescent="0.25">
      <c r="A203" s="66" t="s">
        <v>738</v>
      </c>
      <c r="B203" s="23" t="s">
        <v>757</v>
      </c>
      <c r="C203" s="23" t="s">
        <v>267</v>
      </c>
      <c r="D203" s="24">
        <v>136850</v>
      </c>
      <c r="E203" s="24">
        <v>200000</v>
      </c>
      <c r="F203" s="24">
        <v>0</v>
      </c>
    </row>
    <row r="204" spans="1:7" s="1" customFormat="1" x14ac:dyDescent="0.25">
      <c r="A204" s="79" t="s">
        <v>739</v>
      </c>
      <c r="B204" s="48" t="s">
        <v>440</v>
      </c>
      <c r="C204" s="48" t="s">
        <v>441</v>
      </c>
      <c r="D204" s="49">
        <f>D205</f>
        <v>295891</v>
      </c>
      <c r="E204" s="49">
        <f t="shared" ref="E204:F204" si="76">E205</f>
        <v>300000</v>
      </c>
      <c r="F204" s="49">
        <f t="shared" si="76"/>
        <v>250000</v>
      </c>
    </row>
    <row r="205" spans="1:7" s="1" customFormat="1" x14ac:dyDescent="0.25">
      <c r="A205" s="66" t="s">
        <v>740</v>
      </c>
      <c r="B205" s="23" t="s">
        <v>757</v>
      </c>
      <c r="C205" s="23" t="s">
        <v>267</v>
      </c>
      <c r="D205" s="24">
        <v>295891</v>
      </c>
      <c r="E205" s="24">
        <v>300000</v>
      </c>
      <c r="F205" s="24">
        <v>250000</v>
      </c>
    </row>
    <row r="206" spans="1:7" s="1" customFormat="1" ht="23.25" x14ac:dyDescent="0.25">
      <c r="A206" s="79" t="s">
        <v>741</v>
      </c>
      <c r="B206" s="48" t="s">
        <v>442</v>
      </c>
      <c r="C206" s="48" t="s">
        <v>443</v>
      </c>
      <c r="D206" s="49">
        <f>D207+D208</f>
        <v>2001661</v>
      </c>
      <c r="E206" s="49">
        <f t="shared" ref="E206:F206" si="77">E207+E208</f>
        <v>2100000</v>
      </c>
      <c r="F206" s="49">
        <f t="shared" si="77"/>
        <v>1500000</v>
      </c>
    </row>
    <row r="207" spans="1:7" s="1" customFormat="1" x14ac:dyDescent="0.25">
      <c r="A207" s="66" t="s">
        <v>742</v>
      </c>
      <c r="B207" s="18" t="s">
        <v>757</v>
      </c>
      <c r="C207" s="18" t="s">
        <v>267</v>
      </c>
      <c r="D207" s="19">
        <v>2027981</v>
      </c>
      <c r="E207" s="19">
        <v>2100000</v>
      </c>
      <c r="F207" s="19">
        <v>1500000</v>
      </c>
      <c r="G207" s="1" t="s">
        <v>799</v>
      </c>
    </row>
    <row r="208" spans="1:7" s="1" customFormat="1" ht="23.25" x14ac:dyDescent="0.25">
      <c r="A208" s="80" t="s">
        <v>743</v>
      </c>
      <c r="B208" s="18" t="s">
        <v>350</v>
      </c>
      <c r="C208" s="18" t="s">
        <v>148</v>
      </c>
      <c r="D208" s="19">
        <v>-26320</v>
      </c>
      <c r="E208" s="19">
        <v>0</v>
      </c>
      <c r="F208" s="19"/>
    </row>
    <row r="209" spans="1:7" s="1" customFormat="1" x14ac:dyDescent="0.25">
      <c r="A209" s="64" t="s">
        <v>523</v>
      </c>
      <c r="B209" s="52" t="s">
        <v>790</v>
      </c>
      <c r="C209" s="52" t="s">
        <v>445</v>
      </c>
      <c r="D209" s="47">
        <f>D210</f>
        <v>1150851</v>
      </c>
      <c r="E209" s="47">
        <f t="shared" ref="E209:F209" si="78">E210</f>
        <v>1600000</v>
      </c>
      <c r="F209" s="47">
        <f t="shared" si="78"/>
        <v>1600000</v>
      </c>
    </row>
    <row r="210" spans="1:7" s="1" customFormat="1" ht="30" x14ac:dyDescent="0.25">
      <c r="A210" s="80" t="s">
        <v>744</v>
      </c>
      <c r="B210" s="18" t="s">
        <v>757</v>
      </c>
      <c r="C210" s="18" t="s">
        <v>267</v>
      </c>
      <c r="D210" s="24">
        <v>1150851</v>
      </c>
      <c r="E210" s="24">
        <v>1600000</v>
      </c>
      <c r="F210" s="24">
        <v>1600000</v>
      </c>
      <c r="G210" s="1" t="s">
        <v>807</v>
      </c>
    </row>
    <row r="211" spans="1:7" s="1" customFormat="1" x14ac:dyDescent="0.25">
      <c r="A211" s="64" t="s">
        <v>745</v>
      </c>
      <c r="B211" s="48" t="s">
        <v>446</v>
      </c>
      <c r="C211" s="48" t="s">
        <v>447</v>
      </c>
      <c r="D211" s="49">
        <f>D210</f>
        <v>1150851</v>
      </c>
      <c r="E211" s="49">
        <f t="shared" ref="E211:F211" si="79">E210</f>
        <v>1600000</v>
      </c>
      <c r="F211" s="49">
        <f t="shared" si="79"/>
        <v>1600000</v>
      </c>
    </row>
    <row r="212" spans="1:7" s="1" customFormat="1" x14ac:dyDescent="0.25">
      <c r="A212" s="79" t="s">
        <v>215</v>
      </c>
      <c r="B212" s="52" t="s">
        <v>457</v>
      </c>
      <c r="C212" s="52" t="s">
        <v>458</v>
      </c>
      <c r="D212" s="47">
        <f>D213</f>
        <v>432934</v>
      </c>
      <c r="E212" s="47">
        <f t="shared" ref="E212:F212" si="80">E213</f>
        <v>600000</v>
      </c>
      <c r="F212" s="47">
        <f t="shared" si="80"/>
        <v>200000</v>
      </c>
    </row>
    <row r="213" spans="1:7" s="1" customFormat="1" x14ac:dyDescent="0.25">
      <c r="A213" s="64" t="s">
        <v>503</v>
      </c>
      <c r="B213" s="41" t="s">
        <v>757</v>
      </c>
      <c r="C213" s="41" t="s">
        <v>267</v>
      </c>
      <c r="D213" s="45">
        <f>D215+D217</f>
        <v>432934</v>
      </c>
      <c r="E213" s="45">
        <f t="shared" ref="E213:F213" si="81">E215+E217</f>
        <v>600000</v>
      </c>
      <c r="F213" s="45">
        <f t="shared" si="81"/>
        <v>200000</v>
      </c>
    </row>
    <row r="214" spans="1:7" s="1" customFormat="1" x14ac:dyDescent="0.25">
      <c r="A214" s="79" t="s">
        <v>746</v>
      </c>
      <c r="B214" s="48" t="s">
        <v>461</v>
      </c>
      <c r="C214" s="48" t="s">
        <v>462</v>
      </c>
      <c r="D214" s="49">
        <f>D215</f>
        <v>108860</v>
      </c>
      <c r="E214" s="49">
        <f t="shared" ref="E214:F214" si="82">E215</f>
        <v>200000</v>
      </c>
      <c r="F214" s="49">
        <f t="shared" si="82"/>
        <v>200000</v>
      </c>
    </row>
    <row r="215" spans="1:7" s="1" customFormat="1" x14ac:dyDescent="0.25">
      <c r="A215" s="66" t="s">
        <v>747</v>
      </c>
      <c r="B215" s="18" t="s">
        <v>757</v>
      </c>
      <c r="C215" s="18" t="s">
        <v>267</v>
      </c>
      <c r="D215" s="24">
        <v>108860</v>
      </c>
      <c r="E215" s="83">
        <v>200000</v>
      </c>
      <c r="F215" s="24">
        <v>200000</v>
      </c>
    </row>
    <row r="216" spans="1:7" s="1" customFormat="1" x14ac:dyDescent="0.25">
      <c r="A216" s="79" t="s">
        <v>748</v>
      </c>
      <c r="B216" s="48" t="s">
        <v>465</v>
      </c>
      <c r="C216" s="48" t="s">
        <v>466</v>
      </c>
      <c r="D216" s="49">
        <f>D217</f>
        <v>324074</v>
      </c>
      <c r="E216" s="49">
        <f t="shared" ref="E216:F216" si="83">E217</f>
        <v>400000</v>
      </c>
      <c r="F216" s="49">
        <f t="shared" si="83"/>
        <v>0</v>
      </c>
    </row>
    <row r="217" spans="1:7" s="1" customFormat="1" x14ac:dyDescent="0.25">
      <c r="A217" s="66" t="s">
        <v>749</v>
      </c>
      <c r="B217" s="18" t="s">
        <v>757</v>
      </c>
      <c r="C217" s="18" t="s">
        <v>267</v>
      </c>
      <c r="D217" s="19">
        <v>324074</v>
      </c>
      <c r="E217" s="19">
        <v>400000</v>
      </c>
      <c r="F217" s="19">
        <v>0</v>
      </c>
    </row>
    <row r="218" spans="1:7" s="1" customFormat="1" x14ac:dyDescent="0.25">
      <c r="A218" s="79" t="s">
        <v>750</v>
      </c>
      <c r="B218" s="52" t="s">
        <v>791</v>
      </c>
      <c r="C218" s="52" t="s">
        <v>467</v>
      </c>
      <c r="D218" s="47">
        <f>D219</f>
        <v>6624</v>
      </c>
      <c r="E218" s="47">
        <f t="shared" ref="E218:F218" si="84">E219</f>
        <v>7000</v>
      </c>
      <c r="F218" s="47">
        <f t="shared" si="84"/>
        <v>7000</v>
      </c>
    </row>
    <row r="219" spans="1:7" s="1" customFormat="1" x14ac:dyDescent="0.25">
      <c r="A219" s="66" t="s">
        <v>751</v>
      </c>
      <c r="B219" s="18" t="s">
        <v>792</v>
      </c>
      <c r="C219" s="18" t="s">
        <v>267</v>
      </c>
      <c r="D219" s="24">
        <v>6624</v>
      </c>
      <c r="E219" s="24">
        <v>7000</v>
      </c>
      <c r="F219" s="24">
        <v>7000</v>
      </c>
    </row>
    <row r="220" spans="1:7" s="1" customFormat="1" x14ac:dyDescent="0.25">
      <c r="A220" s="79" t="s">
        <v>752</v>
      </c>
      <c r="B220" s="48" t="s">
        <v>468</v>
      </c>
      <c r="C220" s="48" t="s">
        <v>469</v>
      </c>
      <c r="D220" s="49">
        <f>D219</f>
        <v>6624</v>
      </c>
      <c r="E220" s="49">
        <f t="shared" ref="E220:F220" si="85">E219</f>
        <v>7000</v>
      </c>
      <c r="F220" s="49">
        <f t="shared" si="85"/>
        <v>7000</v>
      </c>
    </row>
    <row r="221" spans="1:7" s="1" customFormat="1" x14ac:dyDescent="0.25">
      <c r="A221" s="67" t="s">
        <v>753</v>
      </c>
      <c r="B221" s="74" t="s">
        <v>470</v>
      </c>
      <c r="C221" s="74" t="s">
        <v>471</v>
      </c>
      <c r="D221" s="75">
        <f>D9-D76</f>
        <v>146038</v>
      </c>
      <c r="E221" s="75">
        <f t="shared" ref="E221:F221" si="86">E9-E76</f>
        <v>0</v>
      </c>
      <c r="F221" s="75">
        <f t="shared" si="86"/>
        <v>4011590</v>
      </c>
    </row>
    <row r="222" spans="1:7" s="1" customFormat="1" x14ac:dyDescent="0.25">
      <c r="A222" s="81"/>
      <c r="B222" s="20"/>
      <c r="C222" s="20"/>
      <c r="D222" s="33"/>
      <c r="E222" s="33"/>
      <c r="F222" s="33"/>
    </row>
    <row r="223" spans="1:7" s="1" customFormat="1" x14ac:dyDescent="0.25"/>
    <row r="224" spans="1:7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</sheetData>
  <mergeCells count="4">
    <mergeCell ref="A2:F2"/>
    <mergeCell ref="A3:F3"/>
    <mergeCell ref="A5:F5"/>
    <mergeCell ref="A6:F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CAA0B-7412-4D4D-BF50-0DA81E840B26}">
  <dimension ref="A1:AN232"/>
  <sheetViews>
    <sheetView tabSelected="1" topLeftCell="A204" zoomScale="174" zoomScaleNormal="174" workbookViewId="0">
      <selection sqref="A1:P222"/>
    </sheetView>
  </sheetViews>
  <sheetFormatPr defaultRowHeight="15" x14ac:dyDescent="0.25"/>
  <cols>
    <col min="1" max="1" width="3.85546875" style="77" customWidth="1"/>
    <col min="2" max="2" width="58.7109375" style="21" customWidth="1"/>
    <col min="3" max="3" width="9" style="21" customWidth="1"/>
    <col min="4" max="4" width="9.140625" style="34" hidden="1" customWidth="1"/>
    <col min="5" max="5" width="10.5703125" style="90" customWidth="1"/>
    <col min="6" max="6" width="9.28515625" style="34" customWidth="1"/>
    <col min="7" max="7" width="12.28515625" style="34" hidden="1" customWidth="1"/>
    <col min="8" max="8" width="14.42578125" style="34" hidden="1" customWidth="1"/>
    <col min="9" max="10" width="11.7109375" hidden="1" customWidth="1"/>
    <col min="11" max="11" width="12.7109375" hidden="1" customWidth="1"/>
    <col min="12" max="12" width="4.5703125" hidden="1" customWidth="1"/>
    <col min="13" max="15" width="12.7109375" hidden="1" customWidth="1"/>
    <col min="16" max="16" width="9.7109375" style="170" customWidth="1"/>
  </cols>
  <sheetData>
    <row r="1" spans="1:16" s="21" customFormat="1" x14ac:dyDescent="0.25">
      <c r="A1" s="184" t="s">
        <v>815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74" t="s">
        <v>820</v>
      </c>
    </row>
    <row r="2" spans="1:16" s="21" customFormat="1" x14ac:dyDescent="0.25">
      <c r="A2" s="184" t="s">
        <v>1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75"/>
    </row>
    <row r="3" spans="1:16" s="21" customFormat="1" x14ac:dyDescent="0.25">
      <c r="A3" s="176" t="s">
        <v>656</v>
      </c>
      <c r="E3" s="177"/>
      <c r="H3" s="21" t="s">
        <v>808</v>
      </c>
      <c r="P3" s="175"/>
    </row>
    <row r="4" spans="1:16" ht="19.899999999999999" customHeight="1" x14ac:dyDescent="0.25">
      <c r="A4" s="185" t="s">
        <v>819</v>
      </c>
      <c r="B4" s="185"/>
      <c r="C4" s="185"/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</row>
    <row r="5" spans="1:16" x14ac:dyDescent="0.25">
      <c r="A5" s="186" t="s">
        <v>816</v>
      </c>
      <c r="B5" s="186"/>
      <c r="C5" s="186"/>
      <c r="D5" s="186"/>
      <c r="E5" s="186"/>
      <c r="F5" s="186"/>
      <c r="G5" s="186"/>
      <c r="H5" s="186"/>
      <c r="I5" s="186"/>
      <c r="J5" s="186"/>
      <c r="K5" s="186"/>
      <c r="L5" s="186"/>
      <c r="M5" s="186"/>
      <c r="N5" s="186"/>
      <c r="O5" s="186"/>
    </row>
    <row r="6" spans="1:16" ht="11.45" customHeight="1" x14ac:dyDescent="0.25">
      <c r="P6" s="89" t="s">
        <v>811</v>
      </c>
    </row>
    <row r="7" spans="1:16" s="1" customFormat="1" ht="22.15" customHeight="1" x14ac:dyDescent="0.25">
      <c r="A7" s="92" t="s">
        <v>4</v>
      </c>
      <c r="B7" s="93" t="s">
        <v>5</v>
      </c>
      <c r="C7" s="93" t="s">
        <v>6</v>
      </c>
      <c r="D7" s="94" t="s">
        <v>637</v>
      </c>
      <c r="E7" s="95" t="s">
        <v>812</v>
      </c>
      <c r="F7" s="94" t="s">
        <v>813</v>
      </c>
      <c r="G7" s="94" t="s">
        <v>642</v>
      </c>
      <c r="H7" s="94" t="s">
        <v>643</v>
      </c>
      <c r="I7" s="96"/>
      <c r="J7" s="96"/>
      <c r="K7" s="96"/>
      <c r="L7" s="96"/>
      <c r="M7" s="96"/>
      <c r="N7" s="96"/>
      <c r="O7" s="96"/>
      <c r="P7" s="169" t="s">
        <v>814</v>
      </c>
    </row>
    <row r="8" spans="1:16" s="86" customFormat="1" ht="15" customHeight="1" x14ac:dyDescent="0.2">
      <c r="A8" s="97" t="s">
        <v>7</v>
      </c>
      <c r="B8" s="98" t="s">
        <v>754</v>
      </c>
      <c r="C8" s="98" t="s">
        <v>8</v>
      </c>
      <c r="D8" s="99">
        <v>18106684</v>
      </c>
      <c r="E8" s="100">
        <f t="shared" ref="E8:O8" si="0">E10+E68</f>
        <v>21299.979999999996</v>
      </c>
      <c r="F8" s="99">
        <f t="shared" si="0"/>
        <v>414</v>
      </c>
      <c r="G8" s="99">
        <f t="shared" si="0"/>
        <v>21185143</v>
      </c>
      <c r="H8" s="99">
        <f t="shared" si="0"/>
        <v>21581932</v>
      </c>
      <c r="I8" s="99">
        <f t="shared" si="0"/>
        <v>4786910</v>
      </c>
      <c r="J8" s="99">
        <f t="shared" si="0"/>
        <v>3645430</v>
      </c>
      <c r="K8" s="99">
        <f t="shared" si="0"/>
        <v>19271360</v>
      </c>
      <c r="L8" s="99">
        <f t="shared" si="0"/>
        <v>7</v>
      </c>
      <c r="M8" s="99">
        <f t="shared" si="0"/>
        <v>19539500</v>
      </c>
      <c r="N8" s="99">
        <f t="shared" si="0"/>
        <v>19542800</v>
      </c>
      <c r="O8" s="99">
        <f t="shared" si="0"/>
        <v>20157350</v>
      </c>
      <c r="P8" s="171">
        <f>E8+F8</f>
        <v>21713.979999999996</v>
      </c>
    </row>
    <row r="9" spans="1:16" s="1" customFormat="1" ht="15" customHeight="1" x14ac:dyDescent="0.25">
      <c r="A9" s="101" t="s">
        <v>9</v>
      </c>
      <c r="B9" s="102" t="s">
        <v>10</v>
      </c>
      <c r="C9" s="102" t="s">
        <v>11</v>
      </c>
      <c r="D9" s="103">
        <f>D10-D31-D65</f>
        <v>13714989</v>
      </c>
      <c r="E9" s="104">
        <f>E10-E31-E65</f>
        <v>15390.14</v>
      </c>
      <c r="F9" s="103">
        <f>F10-F31-F65</f>
        <v>414</v>
      </c>
      <c r="G9" s="103">
        <f t="shared" ref="G9:O9" si="1">G10-G31-G65</f>
        <v>17572614</v>
      </c>
      <c r="H9" s="103">
        <f t="shared" si="1"/>
        <v>17850480</v>
      </c>
      <c r="I9" s="103">
        <f t="shared" si="1"/>
        <v>3056570</v>
      </c>
      <c r="J9" s="103">
        <f t="shared" si="1"/>
        <v>2558870</v>
      </c>
      <c r="K9" s="103">
        <f t="shared" si="1"/>
        <v>13673460</v>
      </c>
      <c r="L9" s="103">
        <f t="shared" si="1"/>
        <v>7</v>
      </c>
      <c r="M9" s="103">
        <f t="shared" si="1"/>
        <v>15470500</v>
      </c>
      <c r="N9" s="103">
        <f t="shared" si="1"/>
        <v>14288800</v>
      </c>
      <c r="O9" s="103">
        <f t="shared" si="1"/>
        <v>14723350</v>
      </c>
      <c r="P9" s="148">
        <f t="shared" ref="P9:P72" si="2">E9+F9</f>
        <v>15804.14</v>
      </c>
    </row>
    <row r="10" spans="1:16" s="1" customFormat="1" ht="15" customHeight="1" x14ac:dyDescent="0.25">
      <c r="A10" s="101" t="s">
        <v>12</v>
      </c>
      <c r="B10" s="102" t="s">
        <v>13</v>
      </c>
      <c r="C10" s="102" t="s">
        <v>14</v>
      </c>
      <c r="D10" s="103">
        <v>17826467</v>
      </c>
      <c r="E10" s="104">
        <f>E11+E46</f>
        <v>21113.059999999998</v>
      </c>
      <c r="F10" s="103">
        <f>F11+F46</f>
        <v>414</v>
      </c>
      <c r="G10" s="103">
        <f t="shared" ref="G10:O10" si="3">G11+G46</f>
        <v>20973614</v>
      </c>
      <c r="H10" s="103">
        <f t="shared" si="3"/>
        <v>21364480</v>
      </c>
      <c r="I10" s="103">
        <f t="shared" si="3"/>
        <v>4643610</v>
      </c>
      <c r="J10" s="103">
        <f t="shared" si="3"/>
        <v>3606430</v>
      </c>
      <c r="K10" s="103">
        <f t="shared" si="3"/>
        <v>18979060</v>
      </c>
      <c r="L10" s="103">
        <f t="shared" si="3"/>
        <v>7</v>
      </c>
      <c r="M10" s="103">
        <f t="shared" si="3"/>
        <v>19306500</v>
      </c>
      <c r="N10" s="103">
        <f t="shared" si="3"/>
        <v>19299800</v>
      </c>
      <c r="O10" s="103">
        <f t="shared" si="3"/>
        <v>19904350</v>
      </c>
      <c r="P10" s="148">
        <f t="shared" si="2"/>
        <v>21527.059999999998</v>
      </c>
    </row>
    <row r="11" spans="1:16" s="1" customFormat="1" ht="15" customHeight="1" x14ac:dyDescent="0.25">
      <c r="A11" s="101" t="s">
        <v>15</v>
      </c>
      <c r="B11" s="102" t="s">
        <v>16</v>
      </c>
      <c r="C11" s="102" t="s">
        <v>17</v>
      </c>
      <c r="D11" s="103">
        <v>16488581</v>
      </c>
      <c r="E11" s="104">
        <f>E12+E20+E30+E43</f>
        <v>19942.12</v>
      </c>
      <c r="F11" s="103">
        <f>F12+F20+F30+F43</f>
        <v>124</v>
      </c>
      <c r="G11" s="103">
        <f t="shared" ref="G11:O11" si="4">G12+G20+G30+G43</f>
        <v>19228839</v>
      </c>
      <c r="H11" s="103">
        <f t="shared" si="4"/>
        <v>19543069</v>
      </c>
      <c r="I11" s="103">
        <f t="shared" si="4"/>
        <v>3324280</v>
      </c>
      <c r="J11" s="103">
        <f t="shared" si="4"/>
        <v>3410960</v>
      </c>
      <c r="K11" s="103">
        <f t="shared" si="4"/>
        <v>17039160</v>
      </c>
      <c r="L11" s="103">
        <f t="shared" si="4"/>
        <v>6</v>
      </c>
      <c r="M11" s="103">
        <f t="shared" si="4"/>
        <v>17988250</v>
      </c>
      <c r="N11" s="103">
        <f t="shared" si="4"/>
        <v>16846000</v>
      </c>
      <c r="O11" s="103">
        <f t="shared" si="4"/>
        <v>17275000</v>
      </c>
      <c r="P11" s="148">
        <f t="shared" si="2"/>
        <v>20066.12</v>
      </c>
    </row>
    <row r="12" spans="1:16" s="1" customFormat="1" ht="16.149999999999999" customHeight="1" x14ac:dyDescent="0.25">
      <c r="A12" s="101" t="s">
        <v>18</v>
      </c>
      <c r="B12" s="102" t="s">
        <v>19</v>
      </c>
      <c r="C12" s="102" t="s">
        <v>20</v>
      </c>
      <c r="D12" s="103">
        <v>6896809</v>
      </c>
      <c r="E12" s="104">
        <f>+E13</f>
        <v>6848.72</v>
      </c>
      <c r="F12" s="103">
        <f>+F13</f>
        <v>0</v>
      </c>
      <c r="G12" s="103">
        <f t="shared" ref="G12:O12" si="5">+G13</f>
        <v>9599373</v>
      </c>
      <c r="H12" s="103">
        <f t="shared" si="5"/>
        <v>9604087</v>
      </c>
      <c r="I12" s="103">
        <f t="shared" si="5"/>
        <v>1377000</v>
      </c>
      <c r="J12" s="103">
        <f t="shared" si="5"/>
        <v>1455900</v>
      </c>
      <c r="K12" s="103">
        <f t="shared" si="5"/>
        <v>7023400</v>
      </c>
      <c r="L12" s="103">
        <f t="shared" si="5"/>
        <v>1</v>
      </c>
      <c r="M12" s="103">
        <f t="shared" si="5"/>
        <v>9054000</v>
      </c>
      <c r="N12" s="103">
        <f t="shared" si="5"/>
        <v>9303000</v>
      </c>
      <c r="O12" s="103">
        <f t="shared" si="5"/>
        <v>9536000</v>
      </c>
      <c r="P12" s="148">
        <f t="shared" si="2"/>
        <v>6848.72</v>
      </c>
    </row>
    <row r="13" spans="1:16" s="1" customFormat="1" ht="24.6" customHeight="1" x14ac:dyDescent="0.25">
      <c r="A13" s="101" t="s">
        <v>657</v>
      </c>
      <c r="B13" s="102" t="s">
        <v>22</v>
      </c>
      <c r="C13" s="102" t="s">
        <v>23</v>
      </c>
      <c r="D13" s="103">
        <v>6896809</v>
      </c>
      <c r="E13" s="104">
        <f>E14+E16</f>
        <v>6848.72</v>
      </c>
      <c r="F13" s="103">
        <f>F14+F16</f>
        <v>0</v>
      </c>
      <c r="G13" s="103">
        <f t="shared" ref="G13:O13" si="6">G14+G16</f>
        <v>9599373</v>
      </c>
      <c r="H13" s="103">
        <f t="shared" si="6"/>
        <v>9604087</v>
      </c>
      <c r="I13" s="103">
        <f t="shared" si="6"/>
        <v>1377000</v>
      </c>
      <c r="J13" s="103">
        <f t="shared" si="6"/>
        <v>1455900</v>
      </c>
      <c r="K13" s="103">
        <f t="shared" si="6"/>
        <v>7023400</v>
      </c>
      <c r="L13" s="103">
        <f t="shared" si="6"/>
        <v>1</v>
      </c>
      <c r="M13" s="103">
        <f t="shared" si="6"/>
        <v>9054000</v>
      </c>
      <c r="N13" s="103">
        <f t="shared" si="6"/>
        <v>9303000</v>
      </c>
      <c r="O13" s="103">
        <f t="shared" si="6"/>
        <v>9536000</v>
      </c>
      <c r="P13" s="148">
        <f t="shared" si="2"/>
        <v>6848.72</v>
      </c>
    </row>
    <row r="14" spans="1:16" s="1" customFormat="1" ht="15" customHeight="1" x14ac:dyDescent="0.25">
      <c r="A14" s="101" t="s">
        <v>513</v>
      </c>
      <c r="B14" s="102" t="s">
        <v>25</v>
      </c>
      <c r="C14" s="102" t="s">
        <v>26</v>
      </c>
      <c r="D14" s="103">
        <v>162719</v>
      </c>
      <c r="E14" s="104">
        <f>+E15</f>
        <v>162.72</v>
      </c>
      <c r="F14" s="103">
        <f>+F15</f>
        <v>0</v>
      </c>
      <c r="G14" s="103">
        <f t="shared" ref="G14:O14" si="7">+G15</f>
        <v>168373</v>
      </c>
      <c r="H14" s="103">
        <f t="shared" si="7"/>
        <v>173087</v>
      </c>
      <c r="I14" s="103">
        <f t="shared" si="7"/>
        <v>34000</v>
      </c>
      <c r="J14" s="103">
        <f t="shared" si="7"/>
        <v>22400</v>
      </c>
      <c r="K14" s="103">
        <f t="shared" si="7"/>
        <v>141400</v>
      </c>
      <c r="L14" s="103">
        <f t="shared" si="7"/>
        <v>1</v>
      </c>
      <c r="M14" s="103">
        <f t="shared" si="7"/>
        <v>150000</v>
      </c>
      <c r="N14" s="103">
        <f t="shared" si="7"/>
        <v>160000</v>
      </c>
      <c r="O14" s="103">
        <f t="shared" si="7"/>
        <v>170000</v>
      </c>
      <c r="P14" s="148">
        <f t="shared" si="2"/>
        <v>162.72</v>
      </c>
    </row>
    <row r="15" spans="1:16" s="28" customFormat="1" ht="15" customHeight="1" x14ac:dyDescent="0.25">
      <c r="A15" s="106" t="s">
        <v>477</v>
      </c>
      <c r="B15" s="107" t="s">
        <v>28</v>
      </c>
      <c r="C15" s="107" t="s">
        <v>29</v>
      </c>
      <c r="D15" s="108">
        <v>162719</v>
      </c>
      <c r="E15" s="109">
        <v>162.72</v>
      </c>
      <c r="F15" s="108">
        <v>0</v>
      </c>
      <c r="G15" s="108">
        <v>168373</v>
      </c>
      <c r="H15" s="108">
        <v>173087</v>
      </c>
      <c r="I15" s="110">
        <v>34000</v>
      </c>
      <c r="J15" s="110">
        <v>22400</v>
      </c>
      <c r="K15" s="110">
        <v>141400</v>
      </c>
      <c r="L15" s="110">
        <v>1</v>
      </c>
      <c r="M15" s="110">
        <v>150000</v>
      </c>
      <c r="N15" s="110">
        <v>160000</v>
      </c>
      <c r="O15" s="110">
        <v>170000</v>
      </c>
      <c r="P15" s="144">
        <f t="shared" si="2"/>
        <v>162.72</v>
      </c>
    </row>
    <row r="16" spans="1:16" s="28" customFormat="1" ht="15" customHeight="1" x14ac:dyDescent="0.25">
      <c r="A16" s="101" t="s">
        <v>21</v>
      </c>
      <c r="B16" s="102" t="s">
        <v>31</v>
      </c>
      <c r="C16" s="102" t="s">
        <v>32</v>
      </c>
      <c r="D16" s="103">
        <v>6734090</v>
      </c>
      <c r="E16" s="104">
        <f>E17+E18+E19</f>
        <v>6686</v>
      </c>
      <c r="F16" s="103">
        <f>F17+F18+F19</f>
        <v>0</v>
      </c>
      <c r="G16" s="103">
        <f t="shared" ref="G16:O16" si="8">G17+G18+G19</f>
        <v>9431000</v>
      </c>
      <c r="H16" s="103">
        <f t="shared" si="8"/>
        <v>9431000</v>
      </c>
      <c r="I16" s="103">
        <f t="shared" si="8"/>
        <v>1343000</v>
      </c>
      <c r="J16" s="103">
        <f t="shared" si="8"/>
        <v>1433500</v>
      </c>
      <c r="K16" s="103">
        <f t="shared" si="8"/>
        <v>6882000</v>
      </c>
      <c r="L16" s="103">
        <f t="shared" si="8"/>
        <v>0</v>
      </c>
      <c r="M16" s="103">
        <f t="shared" si="8"/>
        <v>8904000</v>
      </c>
      <c r="N16" s="103">
        <f t="shared" si="8"/>
        <v>9143000</v>
      </c>
      <c r="O16" s="103">
        <f t="shared" si="8"/>
        <v>9366000</v>
      </c>
      <c r="P16" s="148">
        <f t="shared" si="2"/>
        <v>6686</v>
      </c>
    </row>
    <row r="17" spans="1:16" s="28" customFormat="1" ht="15" customHeight="1" x14ac:dyDescent="0.25">
      <c r="A17" s="106" t="s">
        <v>24</v>
      </c>
      <c r="B17" s="107" t="s">
        <v>34</v>
      </c>
      <c r="C17" s="107" t="s">
        <v>35</v>
      </c>
      <c r="D17" s="108">
        <v>6053380</v>
      </c>
      <c r="E17" s="109">
        <v>6236</v>
      </c>
      <c r="F17" s="108">
        <v>0</v>
      </c>
      <c r="G17" s="108">
        <v>6434000</v>
      </c>
      <c r="H17" s="108">
        <v>6434000</v>
      </c>
      <c r="I17" s="110">
        <v>1168000</v>
      </c>
      <c r="J17" s="110">
        <v>1263500</v>
      </c>
      <c r="K17" s="110">
        <v>6192000</v>
      </c>
      <c r="L17" s="110">
        <v>0</v>
      </c>
      <c r="M17" s="110">
        <v>5876000</v>
      </c>
      <c r="N17" s="110">
        <v>6029000</v>
      </c>
      <c r="O17" s="110">
        <v>6174000</v>
      </c>
      <c r="P17" s="144">
        <f t="shared" si="2"/>
        <v>6236</v>
      </c>
    </row>
    <row r="18" spans="1:16" s="38" customFormat="1" ht="14.45" customHeight="1" x14ac:dyDescent="0.25">
      <c r="A18" s="106" t="s">
        <v>478</v>
      </c>
      <c r="B18" s="107" t="s">
        <v>37</v>
      </c>
      <c r="C18" s="111" t="s">
        <v>38</v>
      </c>
      <c r="D18" s="112">
        <v>0</v>
      </c>
      <c r="E18" s="113">
        <v>0</v>
      </c>
      <c r="F18" s="112">
        <v>0</v>
      </c>
      <c r="G18" s="112">
        <v>2997000</v>
      </c>
      <c r="H18" s="112">
        <v>2997000</v>
      </c>
      <c r="I18" s="114">
        <v>0</v>
      </c>
      <c r="J18" s="114">
        <v>0</v>
      </c>
      <c r="K18" s="114">
        <v>0</v>
      </c>
      <c r="L18" s="114">
        <v>0</v>
      </c>
      <c r="M18" s="114">
        <v>3028000</v>
      </c>
      <c r="N18" s="114">
        <v>3114000</v>
      </c>
      <c r="O18" s="114">
        <v>3192000</v>
      </c>
      <c r="P18" s="144">
        <f t="shared" si="2"/>
        <v>0</v>
      </c>
    </row>
    <row r="19" spans="1:16" s="38" customFormat="1" ht="15" customHeight="1" x14ac:dyDescent="0.25">
      <c r="A19" s="106" t="s">
        <v>27</v>
      </c>
      <c r="B19" s="107" t="s">
        <v>40</v>
      </c>
      <c r="C19" s="111" t="s">
        <v>41</v>
      </c>
      <c r="D19" s="112">
        <v>680710</v>
      </c>
      <c r="E19" s="113">
        <v>450</v>
      </c>
      <c r="F19" s="112">
        <v>0</v>
      </c>
      <c r="G19" s="112">
        <v>0</v>
      </c>
      <c r="H19" s="112">
        <v>0</v>
      </c>
      <c r="I19" s="114">
        <v>175000</v>
      </c>
      <c r="J19" s="114">
        <v>170000</v>
      </c>
      <c r="K19" s="114">
        <v>690000</v>
      </c>
      <c r="L19" s="114">
        <v>0</v>
      </c>
      <c r="M19" s="114">
        <v>0</v>
      </c>
      <c r="N19" s="114">
        <v>0</v>
      </c>
      <c r="O19" s="114">
        <v>0</v>
      </c>
      <c r="P19" s="144">
        <f t="shared" si="2"/>
        <v>450</v>
      </c>
    </row>
    <row r="20" spans="1:16" s="28" customFormat="1" ht="15" customHeight="1" x14ac:dyDescent="0.25">
      <c r="A20" s="101" t="s">
        <v>30</v>
      </c>
      <c r="B20" s="102" t="s">
        <v>43</v>
      </c>
      <c r="C20" s="102" t="s">
        <v>44</v>
      </c>
      <c r="D20" s="103">
        <v>2904913</v>
      </c>
      <c r="E20" s="104">
        <f>E21</f>
        <v>4376.5599999999995</v>
      </c>
      <c r="F20" s="103">
        <f>F21</f>
        <v>86</v>
      </c>
      <c r="G20" s="103">
        <f t="shared" ref="G20:O20" si="9">G21</f>
        <v>3973069</v>
      </c>
      <c r="H20" s="103">
        <f t="shared" si="9"/>
        <v>4151315</v>
      </c>
      <c r="I20" s="103">
        <f t="shared" si="9"/>
        <v>750280</v>
      </c>
      <c r="J20" s="103">
        <f t="shared" si="9"/>
        <v>362910</v>
      </c>
      <c r="K20" s="103">
        <f t="shared" si="9"/>
        <v>3026580</v>
      </c>
      <c r="L20" s="103">
        <f t="shared" si="9"/>
        <v>3</v>
      </c>
      <c r="M20" s="103">
        <f t="shared" si="9"/>
        <v>3093250</v>
      </c>
      <c r="N20" s="103">
        <f t="shared" si="9"/>
        <v>1510000</v>
      </c>
      <c r="O20" s="103">
        <f t="shared" si="9"/>
        <v>1520000</v>
      </c>
      <c r="P20" s="148">
        <f t="shared" si="2"/>
        <v>4462.5599999999995</v>
      </c>
    </row>
    <row r="21" spans="1:16" s="28" customFormat="1" ht="15" customHeight="1" x14ac:dyDescent="0.25">
      <c r="A21" s="101" t="s">
        <v>33</v>
      </c>
      <c r="B21" s="102" t="s">
        <v>46</v>
      </c>
      <c r="C21" s="102" t="s">
        <v>47</v>
      </c>
      <c r="D21" s="103">
        <v>2904913</v>
      </c>
      <c r="E21" s="104">
        <f>E22+E25+E29</f>
        <v>4376.5599999999995</v>
      </c>
      <c r="F21" s="103">
        <f>F22+F25+F29</f>
        <v>86</v>
      </c>
      <c r="G21" s="103">
        <f t="shared" ref="G21:O21" si="10">G22+G25+G29</f>
        <v>3973069</v>
      </c>
      <c r="H21" s="103">
        <f t="shared" si="10"/>
        <v>4151315</v>
      </c>
      <c r="I21" s="103">
        <f t="shared" si="10"/>
        <v>750280</v>
      </c>
      <c r="J21" s="103">
        <f t="shared" si="10"/>
        <v>362910</v>
      </c>
      <c r="K21" s="103">
        <f t="shared" si="10"/>
        <v>3026580</v>
      </c>
      <c r="L21" s="103">
        <f t="shared" si="10"/>
        <v>3</v>
      </c>
      <c r="M21" s="103">
        <f t="shared" si="10"/>
        <v>3093250</v>
      </c>
      <c r="N21" s="103">
        <f t="shared" si="10"/>
        <v>1510000</v>
      </c>
      <c r="O21" s="103">
        <f t="shared" si="10"/>
        <v>1520000</v>
      </c>
      <c r="P21" s="148">
        <f t="shared" si="2"/>
        <v>4462.5599999999995</v>
      </c>
    </row>
    <row r="22" spans="1:16" s="28" customFormat="1" ht="15" customHeight="1" x14ac:dyDescent="0.25">
      <c r="A22" s="101" t="s">
        <v>36</v>
      </c>
      <c r="B22" s="102" t="s">
        <v>49</v>
      </c>
      <c r="C22" s="102" t="s">
        <v>50</v>
      </c>
      <c r="D22" s="103">
        <v>1631544</v>
      </c>
      <c r="E22" s="104">
        <f>E23+E24</f>
        <v>2744.5699999999997</v>
      </c>
      <c r="F22" s="103">
        <f>F23+F24</f>
        <v>76</v>
      </c>
      <c r="G22" s="103">
        <f t="shared" ref="G22:O22" si="11">G23+G24</f>
        <v>2482012</v>
      </c>
      <c r="H22" s="103">
        <f t="shared" si="11"/>
        <v>2615108</v>
      </c>
      <c r="I22" s="103">
        <f t="shared" si="11"/>
        <v>528460</v>
      </c>
      <c r="J22" s="103">
        <f t="shared" si="11"/>
        <v>294000</v>
      </c>
      <c r="K22" s="103">
        <f t="shared" si="11"/>
        <v>1759460</v>
      </c>
      <c r="L22" s="103">
        <f t="shared" si="11"/>
        <v>1</v>
      </c>
      <c r="M22" s="103">
        <f t="shared" si="11"/>
        <v>1500000</v>
      </c>
      <c r="N22" s="103">
        <f t="shared" si="11"/>
        <v>700000</v>
      </c>
      <c r="O22" s="103">
        <f t="shared" si="11"/>
        <v>700000</v>
      </c>
      <c r="P22" s="148">
        <f t="shared" si="2"/>
        <v>2820.5699999999997</v>
      </c>
    </row>
    <row r="23" spans="1:16" s="28" customFormat="1" ht="21" customHeight="1" x14ac:dyDescent="0.25">
      <c r="A23" s="106" t="s">
        <v>39</v>
      </c>
      <c r="B23" s="107" t="s">
        <v>52</v>
      </c>
      <c r="C23" s="107" t="s">
        <v>53</v>
      </c>
      <c r="D23" s="108">
        <v>684846</v>
      </c>
      <c r="E23" s="109">
        <v>1207.6199999999999</v>
      </c>
      <c r="F23" s="108">
        <v>76</v>
      </c>
      <c r="G23" s="108">
        <v>1300000</v>
      </c>
      <c r="H23" s="108">
        <v>1400000</v>
      </c>
      <c r="I23" s="110">
        <v>103460</v>
      </c>
      <c r="J23" s="110">
        <v>44000</v>
      </c>
      <c r="K23" s="110">
        <v>647460</v>
      </c>
      <c r="L23" s="110">
        <v>1</v>
      </c>
      <c r="M23" s="110">
        <v>1500000</v>
      </c>
      <c r="N23" s="110">
        <v>700000</v>
      </c>
      <c r="O23" s="110">
        <v>700000</v>
      </c>
      <c r="P23" s="144">
        <f t="shared" si="2"/>
        <v>1283.6199999999999</v>
      </c>
    </row>
    <row r="24" spans="1:16" s="28" customFormat="1" ht="15" customHeight="1" x14ac:dyDescent="0.25">
      <c r="A24" s="106" t="s">
        <v>514</v>
      </c>
      <c r="B24" s="107" t="s">
        <v>55</v>
      </c>
      <c r="C24" s="107" t="s">
        <v>56</v>
      </c>
      <c r="D24" s="108">
        <v>946698</v>
      </c>
      <c r="E24" s="109">
        <v>1536.95</v>
      </c>
      <c r="F24" s="108">
        <v>0</v>
      </c>
      <c r="G24" s="108">
        <v>1182012</v>
      </c>
      <c r="H24" s="108">
        <v>1215108</v>
      </c>
      <c r="I24" s="110">
        <v>425000</v>
      </c>
      <c r="J24" s="110">
        <v>250000</v>
      </c>
      <c r="K24" s="110">
        <v>1112000</v>
      </c>
      <c r="L24" s="110">
        <v>0</v>
      </c>
      <c r="M24" s="110">
        <v>0</v>
      </c>
      <c r="N24" s="110">
        <v>0</v>
      </c>
      <c r="O24" s="110">
        <v>0</v>
      </c>
      <c r="P24" s="144">
        <f t="shared" si="2"/>
        <v>1536.95</v>
      </c>
    </row>
    <row r="25" spans="1:16" s="28" customFormat="1" ht="15" customHeight="1" x14ac:dyDescent="0.25">
      <c r="A25" s="101" t="s">
        <v>515</v>
      </c>
      <c r="B25" s="102" t="s">
        <v>58</v>
      </c>
      <c r="C25" s="102" t="s">
        <v>59</v>
      </c>
      <c r="D25" s="103">
        <v>1146282</v>
      </c>
      <c r="E25" s="104">
        <f>E26+E27+E28</f>
        <v>1413.41</v>
      </c>
      <c r="F25" s="103">
        <f>F26+F27+F28</f>
        <v>10</v>
      </c>
      <c r="G25" s="103">
        <f t="shared" ref="G25:O25" si="12">G26+G27+G28</f>
        <v>1401057</v>
      </c>
      <c r="H25" s="103">
        <f t="shared" si="12"/>
        <v>1436207</v>
      </c>
      <c r="I25" s="103">
        <f t="shared" si="12"/>
        <v>162610</v>
      </c>
      <c r="J25" s="103">
        <f t="shared" si="12"/>
        <v>68910</v>
      </c>
      <c r="K25" s="103">
        <f t="shared" si="12"/>
        <v>1132910</v>
      </c>
      <c r="L25" s="103">
        <f t="shared" si="12"/>
        <v>2</v>
      </c>
      <c r="M25" s="103">
        <f t="shared" si="12"/>
        <v>1493250</v>
      </c>
      <c r="N25" s="103">
        <f t="shared" si="12"/>
        <v>700000</v>
      </c>
      <c r="O25" s="103">
        <f t="shared" si="12"/>
        <v>700000</v>
      </c>
      <c r="P25" s="148">
        <f t="shared" si="2"/>
        <v>1423.41</v>
      </c>
    </row>
    <row r="26" spans="1:16" s="28" customFormat="1" ht="15" customHeight="1" x14ac:dyDescent="0.25">
      <c r="A26" s="106" t="s">
        <v>658</v>
      </c>
      <c r="B26" s="107" t="s">
        <v>61</v>
      </c>
      <c r="C26" s="107" t="s">
        <v>62</v>
      </c>
      <c r="D26" s="108">
        <v>524686</v>
      </c>
      <c r="E26" s="109">
        <v>524.72</v>
      </c>
      <c r="F26" s="108">
        <v>0</v>
      </c>
      <c r="G26" s="108">
        <v>541057</v>
      </c>
      <c r="H26" s="108">
        <v>556207</v>
      </c>
      <c r="I26" s="110">
        <v>87000</v>
      </c>
      <c r="J26" s="110">
        <v>38010</v>
      </c>
      <c r="K26" s="110">
        <v>495010</v>
      </c>
      <c r="L26" s="110">
        <v>1</v>
      </c>
      <c r="M26" s="110">
        <v>1100000</v>
      </c>
      <c r="N26" s="110">
        <v>500000</v>
      </c>
      <c r="O26" s="110">
        <v>500000</v>
      </c>
      <c r="P26" s="144">
        <f t="shared" si="2"/>
        <v>524.72</v>
      </c>
    </row>
    <row r="27" spans="1:16" s="28" customFormat="1" ht="15" customHeight="1" x14ac:dyDescent="0.25">
      <c r="A27" s="106" t="s">
        <v>267</v>
      </c>
      <c r="B27" s="107" t="s">
        <v>64</v>
      </c>
      <c r="C27" s="107" t="s">
        <v>65</v>
      </c>
      <c r="D27" s="108">
        <v>335078</v>
      </c>
      <c r="E27" s="109">
        <v>408.69</v>
      </c>
      <c r="F27" s="108">
        <v>0</v>
      </c>
      <c r="G27" s="108">
        <v>430000</v>
      </c>
      <c r="H27" s="108">
        <v>440000</v>
      </c>
      <c r="I27" s="110">
        <v>8610</v>
      </c>
      <c r="J27" s="110">
        <v>30900</v>
      </c>
      <c r="K27" s="110">
        <v>370900</v>
      </c>
      <c r="L27" s="110">
        <v>0</v>
      </c>
      <c r="M27" s="110">
        <v>0</v>
      </c>
      <c r="N27" s="110">
        <v>0</v>
      </c>
      <c r="O27" s="110">
        <v>0</v>
      </c>
      <c r="P27" s="144">
        <f t="shared" si="2"/>
        <v>408.69</v>
      </c>
    </row>
    <row r="28" spans="1:16" s="28" customFormat="1" ht="15" customHeight="1" x14ac:dyDescent="0.25">
      <c r="A28" s="106" t="s">
        <v>479</v>
      </c>
      <c r="B28" s="107" t="s">
        <v>67</v>
      </c>
      <c r="C28" s="107" t="s">
        <v>68</v>
      </c>
      <c r="D28" s="108">
        <v>286518</v>
      </c>
      <c r="E28" s="109">
        <v>480</v>
      </c>
      <c r="F28" s="108">
        <v>10</v>
      </c>
      <c r="G28" s="108">
        <v>430000</v>
      </c>
      <c r="H28" s="108">
        <v>440000</v>
      </c>
      <c r="I28" s="110">
        <v>67000</v>
      </c>
      <c r="J28" s="110">
        <v>0</v>
      </c>
      <c r="K28" s="110">
        <v>267000</v>
      </c>
      <c r="L28" s="110">
        <v>1</v>
      </c>
      <c r="M28" s="110">
        <v>393250</v>
      </c>
      <c r="N28" s="110">
        <v>200000</v>
      </c>
      <c r="O28" s="110">
        <v>200000</v>
      </c>
      <c r="P28" s="144">
        <f t="shared" si="2"/>
        <v>490</v>
      </c>
    </row>
    <row r="29" spans="1:16" s="28" customFormat="1" ht="15" customHeight="1" x14ac:dyDescent="0.25">
      <c r="A29" s="106" t="s">
        <v>42</v>
      </c>
      <c r="B29" s="107" t="s">
        <v>70</v>
      </c>
      <c r="C29" s="107" t="s">
        <v>71</v>
      </c>
      <c r="D29" s="108">
        <v>127087</v>
      </c>
      <c r="E29" s="109">
        <v>218.58</v>
      </c>
      <c r="F29" s="108">
        <v>0</v>
      </c>
      <c r="G29" s="108">
        <v>90000</v>
      </c>
      <c r="H29" s="108">
        <v>100000</v>
      </c>
      <c r="I29" s="110">
        <v>59210</v>
      </c>
      <c r="J29" s="110">
        <v>0</v>
      </c>
      <c r="K29" s="110">
        <v>134210</v>
      </c>
      <c r="L29" s="110">
        <v>0</v>
      </c>
      <c r="M29" s="110">
        <v>100000</v>
      </c>
      <c r="N29" s="110">
        <v>110000</v>
      </c>
      <c r="O29" s="110">
        <v>120000</v>
      </c>
      <c r="P29" s="144">
        <f t="shared" si="2"/>
        <v>218.58</v>
      </c>
    </row>
    <row r="30" spans="1:16" s="28" customFormat="1" ht="15" customHeight="1" x14ac:dyDescent="0.25">
      <c r="A30" s="101" t="s">
        <v>45</v>
      </c>
      <c r="B30" s="102" t="s">
        <v>73</v>
      </c>
      <c r="C30" s="102" t="s">
        <v>74</v>
      </c>
      <c r="D30" s="103">
        <v>6594366</v>
      </c>
      <c r="E30" s="104">
        <f>E31+E35+E37</f>
        <v>8593.35</v>
      </c>
      <c r="F30" s="103">
        <f>F31+F35+F37</f>
        <v>26</v>
      </c>
      <c r="G30" s="103">
        <f t="shared" ref="G30:O30" si="13">G31+G35+G37</f>
        <v>5549686</v>
      </c>
      <c r="H30" s="103">
        <f t="shared" si="13"/>
        <v>5677969</v>
      </c>
      <c r="I30" s="103">
        <f t="shared" si="13"/>
        <v>1172000</v>
      </c>
      <c r="J30" s="103">
        <f t="shared" si="13"/>
        <v>1567150</v>
      </c>
      <c r="K30" s="103">
        <f t="shared" si="13"/>
        <v>6888790</v>
      </c>
      <c r="L30" s="103">
        <f t="shared" si="13"/>
        <v>2</v>
      </c>
      <c r="M30" s="103">
        <f t="shared" si="13"/>
        <v>5841000</v>
      </c>
      <c r="N30" s="103">
        <f t="shared" si="13"/>
        <v>6033000</v>
      </c>
      <c r="O30" s="103">
        <f t="shared" si="13"/>
        <v>6219000</v>
      </c>
      <c r="P30" s="148">
        <f t="shared" si="2"/>
        <v>8619.35</v>
      </c>
    </row>
    <row r="31" spans="1:16" s="28" customFormat="1" ht="15" customHeight="1" x14ac:dyDescent="0.25">
      <c r="A31" s="101" t="s">
        <v>48</v>
      </c>
      <c r="B31" s="102" t="s">
        <v>76</v>
      </c>
      <c r="C31" s="102" t="s">
        <v>77</v>
      </c>
      <c r="D31" s="103">
        <v>5505296</v>
      </c>
      <c r="E31" s="104">
        <f>+E32+E33+E34</f>
        <v>7408.3</v>
      </c>
      <c r="F31" s="103">
        <f>+F32+F33+F34</f>
        <v>0</v>
      </c>
      <c r="G31" s="103">
        <f t="shared" ref="G31:O31" si="14">+G32+G33+G34</f>
        <v>4401000</v>
      </c>
      <c r="H31" s="103">
        <f t="shared" si="14"/>
        <v>4514000</v>
      </c>
      <c r="I31" s="103">
        <f t="shared" si="14"/>
        <v>974000</v>
      </c>
      <c r="J31" s="103">
        <f t="shared" si="14"/>
        <v>1384000</v>
      </c>
      <c r="K31" s="103">
        <f t="shared" si="14"/>
        <v>5897000</v>
      </c>
      <c r="L31" s="103">
        <f t="shared" si="14"/>
        <v>0</v>
      </c>
      <c r="M31" s="103">
        <f t="shared" si="14"/>
        <v>4976000</v>
      </c>
      <c r="N31" s="103">
        <f t="shared" si="14"/>
        <v>5156000</v>
      </c>
      <c r="O31" s="103">
        <f t="shared" si="14"/>
        <v>5331000</v>
      </c>
      <c r="P31" s="148">
        <f t="shared" si="2"/>
        <v>7408.3</v>
      </c>
    </row>
    <row r="32" spans="1:16" s="28" customFormat="1" ht="22.9" customHeight="1" x14ac:dyDescent="0.25">
      <c r="A32" s="106" t="s">
        <v>51</v>
      </c>
      <c r="B32" s="107" t="s">
        <v>79</v>
      </c>
      <c r="C32" s="107" t="s">
        <v>80</v>
      </c>
      <c r="D32" s="108">
        <v>4997296</v>
      </c>
      <c r="E32" s="109">
        <v>6608.3</v>
      </c>
      <c r="F32" s="108">
        <v>0</v>
      </c>
      <c r="G32" s="108">
        <v>3981000</v>
      </c>
      <c r="H32" s="108">
        <v>4094000</v>
      </c>
      <c r="I32" s="110">
        <v>941000</v>
      </c>
      <c r="J32" s="110">
        <v>1362000</v>
      </c>
      <c r="K32" s="110">
        <v>5388000</v>
      </c>
      <c r="L32" s="110">
        <v>0</v>
      </c>
      <c r="M32" s="110">
        <v>3830000</v>
      </c>
      <c r="N32" s="110">
        <v>3953000</v>
      </c>
      <c r="O32" s="110">
        <v>4069000</v>
      </c>
      <c r="P32" s="144">
        <f t="shared" si="2"/>
        <v>6608.3</v>
      </c>
    </row>
    <row r="33" spans="1:16" s="28" customFormat="1" ht="15" customHeight="1" x14ac:dyDescent="0.25">
      <c r="A33" s="106" t="s">
        <v>54</v>
      </c>
      <c r="B33" s="107" t="s">
        <v>82</v>
      </c>
      <c r="C33" s="107" t="s">
        <v>83</v>
      </c>
      <c r="D33" s="108">
        <v>108000</v>
      </c>
      <c r="E33" s="115">
        <v>200</v>
      </c>
      <c r="F33" s="108">
        <v>0</v>
      </c>
      <c r="G33" s="108">
        <v>420000</v>
      </c>
      <c r="H33" s="108">
        <v>420000</v>
      </c>
      <c r="I33" s="110">
        <v>33000</v>
      </c>
      <c r="J33" s="110">
        <v>22000</v>
      </c>
      <c r="K33" s="110">
        <v>109000</v>
      </c>
      <c r="L33" s="110">
        <v>0</v>
      </c>
      <c r="M33" s="110">
        <v>120000</v>
      </c>
      <c r="N33" s="110">
        <v>120000</v>
      </c>
      <c r="O33" s="110">
        <v>120000</v>
      </c>
      <c r="P33" s="144">
        <f t="shared" si="2"/>
        <v>200</v>
      </c>
    </row>
    <row r="34" spans="1:16" s="28" customFormat="1" ht="15" customHeight="1" x14ac:dyDescent="0.25">
      <c r="A34" s="106" t="s">
        <v>57</v>
      </c>
      <c r="B34" s="107" t="s">
        <v>85</v>
      </c>
      <c r="C34" s="107" t="s">
        <v>86</v>
      </c>
      <c r="D34" s="108">
        <v>400000</v>
      </c>
      <c r="E34" s="109">
        <v>600</v>
      </c>
      <c r="F34" s="108">
        <v>0</v>
      </c>
      <c r="G34" s="108">
        <v>0</v>
      </c>
      <c r="H34" s="108">
        <v>0</v>
      </c>
      <c r="I34" s="110">
        <v>0</v>
      </c>
      <c r="J34" s="110">
        <v>0</v>
      </c>
      <c r="K34" s="110">
        <v>400000</v>
      </c>
      <c r="L34" s="110">
        <v>0</v>
      </c>
      <c r="M34" s="110">
        <v>1026000</v>
      </c>
      <c r="N34" s="110">
        <v>1083000</v>
      </c>
      <c r="O34" s="110">
        <v>1142000</v>
      </c>
      <c r="P34" s="144">
        <f t="shared" si="2"/>
        <v>600</v>
      </c>
    </row>
    <row r="35" spans="1:16" s="28" customFormat="1" ht="15" customHeight="1" x14ac:dyDescent="0.25">
      <c r="A35" s="101" t="s">
        <v>60</v>
      </c>
      <c r="B35" s="102" t="s">
        <v>88</v>
      </c>
      <c r="C35" s="102" t="s">
        <v>89</v>
      </c>
      <c r="D35" s="103">
        <v>272306</v>
      </c>
      <c r="E35" s="104">
        <f>+E36</f>
        <v>283.3</v>
      </c>
      <c r="F35" s="103">
        <f>+F36</f>
        <v>0</v>
      </c>
      <c r="G35" s="103">
        <f t="shared" ref="G35:O35" si="15">+G36</f>
        <v>290000</v>
      </c>
      <c r="H35" s="103">
        <f t="shared" si="15"/>
        <v>300000</v>
      </c>
      <c r="I35" s="103">
        <f t="shared" si="15"/>
        <v>58000</v>
      </c>
      <c r="J35" s="103">
        <f t="shared" si="15"/>
        <v>62000</v>
      </c>
      <c r="K35" s="103">
        <f t="shared" si="15"/>
        <v>220000</v>
      </c>
      <c r="L35" s="103">
        <f t="shared" si="15"/>
        <v>1</v>
      </c>
      <c r="M35" s="103">
        <f t="shared" si="15"/>
        <v>200000</v>
      </c>
      <c r="N35" s="103">
        <f t="shared" si="15"/>
        <v>200000</v>
      </c>
      <c r="O35" s="103">
        <f t="shared" si="15"/>
        <v>200000</v>
      </c>
      <c r="P35" s="148">
        <f t="shared" si="2"/>
        <v>283.3</v>
      </c>
    </row>
    <row r="36" spans="1:16" s="28" customFormat="1" ht="15" customHeight="1" x14ac:dyDescent="0.25">
      <c r="A36" s="106" t="s">
        <v>63</v>
      </c>
      <c r="B36" s="107" t="s">
        <v>809</v>
      </c>
      <c r="C36" s="107" t="s">
        <v>92</v>
      </c>
      <c r="D36" s="108">
        <v>272306</v>
      </c>
      <c r="E36" s="109">
        <v>283.3</v>
      </c>
      <c r="F36" s="108">
        <v>0</v>
      </c>
      <c r="G36" s="108">
        <v>290000</v>
      </c>
      <c r="H36" s="108">
        <v>300000</v>
      </c>
      <c r="I36" s="110">
        <v>58000</v>
      </c>
      <c r="J36" s="110">
        <v>62000</v>
      </c>
      <c r="K36" s="110">
        <v>220000</v>
      </c>
      <c r="L36" s="110">
        <v>1</v>
      </c>
      <c r="M36" s="110">
        <v>200000</v>
      </c>
      <c r="N36" s="110">
        <v>200000</v>
      </c>
      <c r="O36" s="110">
        <v>200000</v>
      </c>
      <c r="P36" s="144">
        <f t="shared" si="2"/>
        <v>283.3</v>
      </c>
    </row>
    <row r="37" spans="1:16" s="28" customFormat="1" ht="23.25" x14ac:dyDescent="0.25">
      <c r="A37" s="101" t="s">
        <v>66</v>
      </c>
      <c r="B37" s="102" t="s">
        <v>94</v>
      </c>
      <c r="C37" s="102" t="s">
        <v>95</v>
      </c>
      <c r="D37" s="103">
        <v>816764</v>
      </c>
      <c r="E37" s="104">
        <f>E38+E41+E42</f>
        <v>901.75</v>
      </c>
      <c r="F37" s="103">
        <f>F38+F41+F42</f>
        <v>26</v>
      </c>
      <c r="G37" s="103">
        <f t="shared" ref="G37:O37" si="16">G38+G41+G42</f>
        <v>858686</v>
      </c>
      <c r="H37" s="103">
        <f t="shared" si="16"/>
        <v>863969</v>
      </c>
      <c r="I37" s="103">
        <f t="shared" si="16"/>
        <v>140000</v>
      </c>
      <c r="J37" s="103">
        <f t="shared" si="16"/>
        <v>121150</v>
      </c>
      <c r="K37" s="103">
        <f t="shared" si="16"/>
        <v>771790</v>
      </c>
      <c r="L37" s="103">
        <f t="shared" si="16"/>
        <v>1</v>
      </c>
      <c r="M37" s="103">
        <f t="shared" si="16"/>
        <v>665000</v>
      </c>
      <c r="N37" s="103">
        <f t="shared" si="16"/>
        <v>677000</v>
      </c>
      <c r="O37" s="103">
        <f t="shared" si="16"/>
        <v>688000</v>
      </c>
      <c r="P37" s="148">
        <f t="shared" si="2"/>
        <v>927.75</v>
      </c>
    </row>
    <row r="38" spans="1:16" s="28" customFormat="1" ht="15" customHeight="1" x14ac:dyDescent="0.25">
      <c r="A38" s="101" t="s">
        <v>69</v>
      </c>
      <c r="B38" s="102" t="s">
        <v>97</v>
      </c>
      <c r="C38" s="102" t="s">
        <v>98</v>
      </c>
      <c r="D38" s="103">
        <v>781688</v>
      </c>
      <c r="E38" s="104">
        <f>E39+E40</f>
        <v>781.68</v>
      </c>
      <c r="F38" s="103">
        <f>F39+F40</f>
        <v>25</v>
      </c>
      <c r="G38" s="103">
        <f t="shared" ref="G38:O38" si="17">G39+G40</f>
        <v>823943</v>
      </c>
      <c r="H38" s="103">
        <f t="shared" si="17"/>
        <v>828813</v>
      </c>
      <c r="I38" s="103">
        <f t="shared" si="17"/>
        <v>127000</v>
      </c>
      <c r="J38" s="103">
        <f t="shared" si="17"/>
        <v>117000</v>
      </c>
      <c r="K38" s="103">
        <f t="shared" si="17"/>
        <v>727640</v>
      </c>
      <c r="L38" s="103">
        <f t="shared" si="17"/>
        <v>1</v>
      </c>
      <c r="M38" s="103">
        <f t="shared" si="17"/>
        <v>610000</v>
      </c>
      <c r="N38" s="103">
        <f t="shared" si="17"/>
        <v>610000</v>
      </c>
      <c r="O38" s="103">
        <f t="shared" si="17"/>
        <v>610000</v>
      </c>
      <c r="P38" s="148">
        <f t="shared" si="2"/>
        <v>806.68</v>
      </c>
    </row>
    <row r="39" spans="1:16" s="28" customFormat="1" ht="15" customHeight="1" x14ac:dyDescent="0.25">
      <c r="A39" s="106" t="s">
        <v>480</v>
      </c>
      <c r="B39" s="107" t="s">
        <v>100</v>
      </c>
      <c r="C39" s="107" t="s">
        <v>101</v>
      </c>
      <c r="D39" s="108">
        <v>625781</v>
      </c>
      <c r="E39" s="109">
        <v>625.78</v>
      </c>
      <c r="F39" s="108">
        <v>25</v>
      </c>
      <c r="G39" s="108">
        <v>650000</v>
      </c>
      <c r="H39" s="108">
        <v>650000</v>
      </c>
      <c r="I39" s="110">
        <v>77000</v>
      </c>
      <c r="J39" s="110">
        <v>87000</v>
      </c>
      <c r="K39" s="110">
        <v>564000</v>
      </c>
      <c r="L39" s="110">
        <v>1</v>
      </c>
      <c r="M39" s="110">
        <v>450000</v>
      </c>
      <c r="N39" s="110">
        <v>450000</v>
      </c>
      <c r="O39" s="110">
        <v>450000</v>
      </c>
      <c r="P39" s="144">
        <f t="shared" si="2"/>
        <v>650.78</v>
      </c>
    </row>
    <row r="40" spans="1:16" s="28" customFormat="1" ht="15" customHeight="1" x14ac:dyDescent="0.25">
      <c r="A40" s="106" t="s">
        <v>72</v>
      </c>
      <c r="B40" s="107" t="s">
        <v>103</v>
      </c>
      <c r="C40" s="107" t="s">
        <v>104</v>
      </c>
      <c r="D40" s="108">
        <v>155907</v>
      </c>
      <c r="E40" s="109">
        <v>155.9</v>
      </c>
      <c r="F40" s="108">
        <v>0</v>
      </c>
      <c r="G40" s="108">
        <v>173943</v>
      </c>
      <c r="H40" s="108">
        <v>178813</v>
      </c>
      <c r="I40" s="110">
        <v>50000</v>
      </c>
      <c r="J40" s="110">
        <v>30000</v>
      </c>
      <c r="K40" s="110">
        <v>163640</v>
      </c>
      <c r="L40" s="110">
        <v>0</v>
      </c>
      <c r="M40" s="110">
        <v>160000</v>
      </c>
      <c r="N40" s="110">
        <v>160000</v>
      </c>
      <c r="O40" s="110">
        <v>160000</v>
      </c>
      <c r="P40" s="144">
        <f t="shared" si="2"/>
        <v>155.9</v>
      </c>
    </row>
    <row r="41" spans="1:16" s="28" customFormat="1" ht="15" customHeight="1" x14ac:dyDescent="0.25">
      <c r="A41" s="106" t="s">
        <v>75</v>
      </c>
      <c r="B41" s="107" t="s">
        <v>106</v>
      </c>
      <c r="C41" s="107" t="s">
        <v>107</v>
      </c>
      <c r="D41" s="108">
        <v>19966</v>
      </c>
      <c r="E41" s="109">
        <v>104.96</v>
      </c>
      <c r="F41" s="108">
        <v>1</v>
      </c>
      <c r="G41" s="108">
        <v>20000</v>
      </c>
      <c r="H41" s="108">
        <v>20000</v>
      </c>
      <c r="I41" s="110">
        <v>10000</v>
      </c>
      <c r="J41" s="110">
        <v>280</v>
      </c>
      <c r="K41" s="110">
        <v>30280</v>
      </c>
      <c r="L41" s="110">
        <v>0</v>
      </c>
      <c r="M41" s="110">
        <v>40000</v>
      </c>
      <c r="N41" s="110">
        <v>50000</v>
      </c>
      <c r="O41" s="110">
        <v>60000</v>
      </c>
      <c r="P41" s="144">
        <f t="shared" si="2"/>
        <v>105.96</v>
      </c>
    </row>
    <row r="42" spans="1:16" s="28" customFormat="1" ht="12.6" customHeight="1" x14ac:dyDescent="0.25">
      <c r="A42" s="106" t="s">
        <v>481</v>
      </c>
      <c r="B42" s="107" t="s">
        <v>109</v>
      </c>
      <c r="C42" s="107" t="s">
        <v>110</v>
      </c>
      <c r="D42" s="108">
        <v>15110</v>
      </c>
      <c r="E42" s="109">
        <v>15.11</v>
      </c>
      <c r="F42" s="108">
        <v>0</v>
      </c>
      <c r="G42" s="108">
        <v>14743</v>
      </c>
      <c r="H42" s="108">
        <v>15156</v>
      </c>
      <c r="I42" s="110">
        <v>3000</v>
      </c>
      <c r="J42" s="110">
        <v>3870</v>
      </c>
      <c r="K42" s="110">
        <v>13870</v>
      </c>
      <c r="L42" s="110">
        <v>0</v>
      </c>
      <c r="M42" s="110">
        <v>15000</v>
      </c>
      <c r="N42" s="110">
        <v>17000</v>
      </c>
      <c r="O42" s="110">
        <v>18000</v>
      </c>
      <c r="P42" s="144">
        <f t="shared" si="2"/>
        <v>15.11</v>
      </c>
    </row>
    <row r="43" spans="1:16" s="28" customFormat="1" ht="15" customHeight="1" x14ac:dyDescent="0.25">
      <c r="A43" s="101" t="s">
        <v>78</v>
      </c>
      <c r="B43" s="102" t="s">
        <v>112</v>
      </c>
      <c r="C43" s="102" t="s">
        <v>113</v>
      </c>
      <c r="D43" s="103">
        <v>92493</v>
      </c>
      <c r="E43" s="104">
        <f t="shared" ref="E43:O44" si="18">E44</f>
        <v>123.49</v>
      </c>
      <c r="F43" s="103">
        <f t="shared" si="18"/>
        <v>12</v>
      </c>
      <c r="G43" s="103">
        <f t="shared" si="18"/>
        <v>106711</v>
      </c>
      <c r="H43" s="103">
        <f t="shared" si="18"/>
        <v>109698</v>
      </c>
      <c r="I43" s="103">
        <f t="shared" si="18"/>
        <v>25000</v>
      </c>
      <c r="J43" s="103">
        <f t="shared" si="18"/>
        <v>25000</v>
      </c>
      <c r="K43" s="103">
        <f t="shared" si="18"/>
        <v>100390</v>
      </c>
      <c r="L43" s="103">
        <f t="shared" si="18"/>
        <v>0</v>
      </c>
      <c r="M43" s="103">
        <f t="shared" si="18"/>
        <v>0</v>
      </c>
      <c r="N43" s="103">
        <f t="shared" si="18"/>
        <v>0</v>
      </c>
      <c r="O43" s="103">
        <f t="shared" si="18"/>
        <v>0</v>
      </c>
      <c r="P43" s="148">
        <f t="shared" si="2"/>
        <v>135.49</v>
      </c>
    </row>
    <row r="44" spans="1:16" s="28" customFormat="1" ht="15" customHeight="1" x14ac:dyDescent="0.25">
      <c r="A44" s="101" t="s">
        <v>482</v>
      </c>
      <c r="B44" s="102" t="s">
        <v>115</v>
      </c>
      <c r="C44" s="102" t="s">
        <v>116</v>
      </c>
      <c r="D44" s="103">
        <v>92493</v>
      </c>
      <c r="E44" s="104">
        <f t="shared" si="18"/>
        <v>123.49</v>
      </c>
      <c r="F44" s="103">
        <f t="shared" si="18"/>
        <v>12</v>
      </c>
      <c r="G44" s="103">
        <f t="shared" si="18"/>
        <v>106711</v>
      </c>
      <c r="H44" s="103">
        <f t="shared" si="18"/>
        <v>109698</v>
      </c>
      <c r="I44" s="103">
        <f t="shared" si="18"/>
        <v>25000</v>
      </c>
      <c r="J44" s="103">
        <f t="shared" si="18"/>
        <v>25000</v>
      </c>
      <c r="K44" s="103">
        <f t="shared" si="18"/>
        <v>100390</v>
      </c>
      <c r="L44" s="103">
        <f t="shared" si="18"/>
        <v>0</v>
      </c>
      <c r="M44" s="103">
        <f t="shared" si="18"/>
        <v>0</v>
      </c>
      <c r="N44" s="103">
        <f t="shared" si="18"/>
        <v>0</v>
      </c>
      <c r="O44" s="103">
        <f t="shared" si="18"/>
        <v>0</v>
      </c>
      <c r="P44" s="148">
        <f t="shared" si="2"/>
        <v>135.49</v>
      </c>
    </row>
    <row r="45" spans="1:16" s="28" customFormat="1" ht="15" customHeight="1" x14ac:dyDescent="0.25">
      <c r="A45" s="106" t="s">
        <v>81</v>
      </c>
      <c r="B45" s="107" t="s">
        <v>810</v>
      </c>
      <c r="C45" s="111" t="s">
        <v>119</v>
      </c>
      <c r="D45" s="112">
        <v>92493</v>
      </c>
      <c r="E45" s="113">
        <v>123.49</v>
      </c>
      <c r="F45" s="108">
        <v>12</v>
      </c>
      <c r="G45" s="108">
        <v>106711</v>
      </c>
      <c r="H45" s="108">
        <v>109698</v>
      </c>
      <c r="I45" s="110">
        <v>25000</v>
      </c>
      <c r="J45" s="110">
        <v>25000</v>
      </c>
      <c r="K45" s="110">
        <v>100390</v>
      </c>
      <c r="L45" s="110">
        <v>0</v>
      </c>
      <c r="M45" s="110">
        <v>0</v>
      </c>
      <c r="N45" s="110">
        <v>0</v>
      </c>
      <c r="O45" s="110">
        <v>0</v>
      </c>
      <c r="P45" s="144">
        <f t="shared" si="2"/>
        <v>135.49</v>
      </c>
    </row>
    <row r="46" spans="1:16" s="28" customFormat="1" ht="15" customHeight="1" x14ac:dyDescent="0.25">
      <c r="A46" s="101" t="s">
        <v>84</v>
      </c>
      <c r="B46" s="116" t="s">
        <v>121</v>
      </c>
      <c r="C46" s="116" t="s">
        <v>122</v>
      </c>
      <c r="D46" s="117">
        <v>1337886</v>
      </c>
      <c r="E46" s="118">
        <f>E47+E51</f>
        <v>1170.9399999999996</v>
      </c>
      <c r="F46" s="117">
        <f>F47+F51</f>
        <v>290</v>
      </c>
      <c r="G46" s="117">
        <f t="shared" ref="G46:O46" si="19">G47+G51</f>
        <v>1744775</v>
      </c>
      <c r="H46" s="117">
        <f t="shared" si="19"/>
        <v>1821411</v>
      </c>
      <c r="I46" s="117">
        <f t="shared" si="19"/>
        <v>1319330</v>
      </c>
      <c r="J46" s="117">
        <f t="shared" si="19"/>
        <v>195470</v>
      </c>
      <c r="K46" s="117">
        <f t="shared" si="19"/>
        <v>1939900</v>
      </c>
      <c r="L46" s="117">
        <f t="shared" si="19"/>
        <v>1</v>
      </c>
      <c r="M46" s="117">
        <f t="shared" si="19"/>
        <v>1318250</v>
      </c>
      <c r="N46" s="117">
        <f t="shared" si="19"/>
        <v>2453800</v>
      </c>
      <c r="O46" s="117">
        <f t="shared" si="19"/>
        <v>2629350</v>
      </c>
      <c r="P46" s="148">
        <f t="shared" si="2"/>
        <v>1460.9399999999996</v>
      </c>
    </row>
    <row r="47" spans="1:16" s="28" customFormat="1" ht="15" customHeight="1" x14ac:dyDescent="0.25">
      <c r="A47" s="101" t="s">
        <v>659</v>
      </c>
      <c r="B47" s="116" t="s">
        <v>124</v>
      </c>
      <c r="C47" s="116" t="s">
        <v>125</v>
      </c>
      <c r="D47" s="117">
        <v>845522</v>
      </c>
      <c r="E47" s="118">
        <f>E48</f>
        <v>845.08</v>
      </c>
      <c r="F47" s="117">
        <f>F48</f>
        <v>109</v>
      </c>
      <c r="G47" s="117">
        <f t="shared" ref="G47:O47" si="20">G48</f>
        <v>807796</v>
      </c>
      <c r="H47" s="117">
        <f t="shared" si="20"/>
        <v>830415</v>
      </c>
      <c r="I47" s="117">
        <f t="shared" si="20"/>
        <v>220000</v>
      </c>
      <c r="J47" s="117">
        <f t="shared" si="20"/>
        <v>150000</v>
      </c>
      <c r="K47" s="117">
        <f t="shared" si="20"/>
        <v>759950</v>
      </c>
      <c r="L47" s="117">
        <f t="shared" si="20"/>
        <v>0</v>
      </c>
      <c r="M47" s="117">
        <f t="shared" si="20"/>
        <v>790000</v>
      </c>
      <c r="N47" s="117">
        <f t="shared" si="20"/>
        <v>800000</v>
      </c>
      <c r="O47" s="117">
        <f t="shared" si="20"/>
        <v>850000</v>
      </c>
      <c r="P47" s="148">
        <f t="shared" si="2"/>
        <v>954.08</v>
      </c>
    </row>
    <row r="48" spans="1:16" s="28" customFormat="1" ht="15" customHeight="1" x14ac:dyDescent="0.25">
      <c r="A48" s="101" t="s">
        <v>660</v>
      </c>
      <c r="B48" s="116" t="s">
        <v>127</v>
      </c>
      <c r="C48" s="116" t="s">
        <v>128</v>
      </c>
      <c r="D48" s="117">
        <v>845522</v>
      </c>
      <c r="E48" s="118">
        <f t="shared" ref="E48:O49" si="21">+E49</f>
        <v>845.08</v>
      </c>
      <c r="F48" s="117">
        <f t="shared" si="21"/>
        <v>109</v>
      </c>
      <c r="G48" s="117">
        <f t="shared" si="21"/>
        <v>807796</v>
      </c>
      <c r="H48" s="117">
        <f t="shared" si="21"/>
        <v>830415</v>
      </c>
      <c r="I48" s="117">
        <f t="shared" si="21"/>
        <v>220000</v>
      </c>
      <c r="J48" s="117">
        <f t="shared" si="21"/>
        <v>150000</v>
      </c>
      <c r="K48" s="117">
        <f t="shared" si="21"/>
        <v>759950</v>
      </c>
      <c r="L48" s="117">
        <f t="shared" si="21"/>
        <v>0</v>
      </c>
      <c r="M48" s="117">
        <f t="shared" si="21"/>
        <v>790000</v>
      </c>
      <c r="N48" s="117">
        <f t="shared" si="21"/>
        <v>800000</v>
      </c>
      <c r="O48" s="117">
        <f t="shared" si="21"/>
        <v>850000</v>
      </c>
      <c r="P48" s="148">
        <f t="shared" si="2"/>
        <v>954.08</v>
      </c>
    </row>
    <row r="49" spans="1:16" s="28" customFormat="1" ht="15" customHeight="1" x14ac:dyDescent="0.25">
      <c r="A49" s="101" t="s">
        <v>661</v>
      </c>
      <c r="B49" s="116" t="s">
        <v>130</v>
      </c>
      <c r="C49" s="116" t="s">
        <v>131</v>
      </c>
      <c r="D49" s="117">
        <v>845522</v>
      </c>
      <c r="E49" s="118">
        <f t="shared" si="21"/>
        <v>845.08</v>
      </c>
      <c r="F49" s="117">
        <f t="shared" si="21"/>
        <v>109</v>
      </c>
      <c r="G49" s="117">
        <f t="shared" si="21"/>
        <v>807796</v>
      </c>
      <c r="H49" s="117">
        <f t="shared" si="21"/>
        <v>830415</v>
      </c>
      <c r="I49" s="117">
        <f t="shared" si="21"/>
        <v>220000</v>
      </c>
      <c r="J49" s="117">
        <f t="shared" si="21"/>
        <v>150000</v>
      </c>
      <c r="K49" s="117">
        <f t="shared" si="21"/>
        <v>759950</v>
      </c>
      <c r="L49" s="117">
        <f t="shared" si="21"/>
        <v>0</v>
      </c>
      <c r="M49" s="117">
        <f t="shared" si="21"/>
        <v>790000</v>
      </c>
      <c r="N49" s="117">
        <f t="shared" si="21"/>
        <v>800000</v>
      </c>
      <c r="O49" s="117">
        <f t="shared" si="21"/>
        <v>850000</v>
      </c>
      <c r="P49" s="148">
        <f t="shared" si="2"/>
        <v>954.08</v>
      </c>
    </row>
    <row r="50" spans="1:16" s="28" customFormat="1" ht="15" customHeight="1" x14ac:dyDescent="0.25">
      <c r="A50" s="106" t="s">
        <v>483</v>
      </c>
      <c r="B50" s="107" t="s">
        <v>133</v>
      </c>
      <c r="C50" s="107" t="s">
        <v>134</v>
      </c>
      <c r="D50" s="108">
        <v>845082</v>
      </c>
      <c r="E50" s="109">
        <v>845.08</v>
      </c>
      <c r="F50" s="108">
        <v>109</v>
      </c>
      <c r="G50" s="108">
        <v>807796</v>
      </c>
      <c r="H50" s="108">
        <v>830415</v>
      </c>
      <c r="I50" s="110">
        <v>220000</v>
      </c>
      <c r="J50" s="110">
        <v>150000</v>
      </c>
      <c r="K50" s="110">
        <v>759950</v>
      </c>
      <c r="L50" s="110">
        <v>0</v>
      </c>
      <c r="M50" s="110">
        <v>790000</v>
      </c>
      <c r="N50" s="110">
        <v>800000</v>
      </c>
      <c r="O50" s="110">
        <v>850000</v>
      </c>
      <c r="P50" s="144">
        <f t="shared" si="2"/>
        <v>954.08</v>
      </c>
    </row>
    <row r="51" spans="1:16" s="28" customFormat="1" ht="15" customHeight="1" x14ac:dyDescent="0.25">
      <c r="A51" s="101" t="s">
        <v>662</v>
      </c>
      <c r="B51" s="116" t="s">
        <v>136</v>
      </c>
      <c r="C51" s="116" t="s">
        <v>137</v>
      </c>
      <c r="D51" s="117">
        <v>492364</v>
      </c>
      <c r="E51" s="118">
        <f>E52+E56+E59+E62+E65</f>
        <v>325.85999999999967</v>
      </c>
      <c r="F51" s="117">
        <f>F52+F56+F59+F62+F65</f>
        <v>181</v>
      </c>
      <c r="G51" s="117">
        <f t="shared" ref="G51:O51" si="22">G52+G56+G59+G62+G65</f>
        <v>936979</v>
      </c>
      <c r="H51" s="117">
        <f t="shared" si="22"/>
        <v>990996</v>
      </c>
      <c r="I51" s="117">
        <f t="shared" si="22"/>
        <v>1099330</v>
      </c>
      <c r="J51" s="117">
        <f t="shared" si="22"/>
        <v>45470</v>
      </c>
      <c r="K51" s="117">
        <f t="shared" si="22"/>
        <v>1179950</v>
      </c>
      <c r="L51" s="117">
        <f t="shared" si="22"/>
        <v>1</v>
      </c>
      <c r="M51" s="117">
        <f t="shared" si="22"/>
        <v>528250</v>
      </c>
      <c r="N51" s="117">
        <f t="shared" si="22"/>
        <v>1653800</v>
      </c>
      <c r="O51" s="117">
        <f t="shared" si="22"/>
        <v>1779350</v>
      </c>
      <c r="P51" s="148">
        <f t="shared" si="2"/>
        <v>506.85999999999967</v>
      </c>
    </row>
    <row r="52" spans="1:16" s="28" customFormat="1" ht="15" customHeight="1" x14ac:dyDescent="0.25">
      <c r="A52" s="101" t="s">
        <v>87</v>
      </c>
      <c r="B52" s="116" t="s">
        <v>139</v>
      </c>
      <c r="C52" s="116" t="s">
        <v>140</v>
      </c>
      <c r="D52" s="117">
        <v>440210</v>
      </c>
      <c r="E52" s="118">
        <f>E53+E54+E55</f>
        <v>440.2</v>
      </c>
      <c r="F52" s="117">
        <f>F53+F54+F55</f>
        <v>0</v>
      </c>
      <c r="G52" s="117">
        <f t="shared" ref="G52:O52" si="23">G53+G54+G55</f>
        <v>431403</v>
      </c>
      <c r="H52" s="117">
        <f t="shared" si="23"/>
        <v>443064</v>
      </c>
      <c r="I52" s="117">
        <f t="shared" si="23"/>
        <v>180740</v>
      </c>
      <c r="J52" s="117">
        <f t="shared" si="23"/>
        <v>61430</v>
      </c>
      <c r="K52" s="117">
        <f t="shared" si="23"/>
        <v>409170</v>
      </c>
      <c r="L52" s="117">
        <f t="shared" si="23"/>
        <v>1</v>
      </c>
      <c r="M52" s="117">
        <f t="shared" si="23"/>
        <v>285000</v>
      </c>
      <c r="N52" s="117">
        <f t="shared" si="23"/>
        <v>305000</v>
      </c>
      <c r="O52" s="117">
        <f t="shared" si="23"/>
        <v>325000</v>
      </c>
      <c r="P52" s="148">
        <f t="shared" si="2"/>
        <v>440.2</v>
      </c>
    </row>
    <row r="53" spans="1:16" s="28" customFormat="1" ht="15" customHeight="1" x14ac:dyDescent="0.25">
      <c r="A53" s="106" t="s">
        <v>484</v>
      </c>
      <c r="B53" s="107" t="s">
        <v>806</v>
      </c>
      <c r="C53" s="111" t="s">
        <v>142</v>
      </c>
      <c r="D53" s="112">
        <v>11368</v>
      </c>
      <c r="E53" s="113">
        <v>11.37</v>
      </c>
      <c r="F53" s="108">
        <v>0</v>
      </c>
      <c r="G53" s="108">
        <v>15000</v>
      </c>
      <c r="H53" s="108">
        <v>15000</v>
      </c>
      <c r="I53" s="110">
        <v>7000</v>
      </c>
      <c r="J53" s="110">
        <v>5430</v>
      </c>
      <c r="K53" s="110">
        <v>29430</v>
      </c>
      <c r="L53" s="110">
        <v>0</v>
      </c>
      <c r="M53" s="110">
        <v>35000</v>
      </c>
      <c r="N53" s="110">
        <v>40000</v>
      </c>
      <c r="O53" s="110">
        <v>45000</v>
      </c>
      <c r="P53" s="144">
        <f t="shared" si="2"/>
        <v>11.37</v>
      </c>
    </row>
    <row r="54" spans="1:16" s="28" customFormat="1" ht="15" customHeight="1" x14ac:dyDescent="0.25">
      <c r="A54" s="106" t="s">
        <v>90</v>
      </c>
      <c r="B54" s="107" t="s">
        <v>144</v>
      </c>
      <c r="C54" s="111" t="s">
        <v>145</v>
      </c>
      <c r="D54" s="112">
        <v>114627</v>
      </c>
      <c r="E54" s="113">
        <v>114.62</v>
      </c>
      <c r="F54" s="108">
        <v>0</v>
      </c>
      <c r="G54" s="108">
        <v>119540</v>
      </c>
      <c r="H54" s="108">
        <v>122888</v>
      </c>
      <c r="I54" s="110">
        <v>70460</v>
      </c>
      <c r="J54" s="110">
        <v>0</v>
      </c>
      <c r="K54" s="110">
        <v>100460</v>
      </c>
      <c r="L54" s="110">
        <v>1</v>
      </c>
      <c r="M54" s="110">
        <v>40000</v>
      </c>
      <c r="N54" s="110">
        <v>45000</v>
      </c>
      <c r="O54" s="110">
        <v>50000</v>
      </c>
      <c r="P54" s="144">
        <f t="shared" si="2"/>
        <v>114.62</v>
      </c>
    </row>
    <row r="55" spans="1:16" s="28" customFormat="1" ht="15" customHeight="1" x14ac:dyDescent="0.25">
      <c r="A55" s="106" t="s">
        <v>93</v>
      </c>
      <c r="B55" s="107" t="s">
        <v>801</v>
      </c>
      <c r="C55" s="111" t="s">
        <v>147</v>
      </c>
      <c r="D55" s="112">
        <v>314215</v>
      </c>
      <c r="E55" s="113">
        <v>314.20999999999998</v>
      </c>
      <c r="F55" s="108">
        <v>0</v>
      </c>
      <c r="G55" s="108">
        <v>296863</v>
      </c>
      <c r="H55" s="108">
        <v>305176</v>
      </c>
      <c r="I55" s="110">
        <v>103280</v>
      </c>
      <c r="J55" s="110">
        <v>56000</v>
      </c>
      <c r="K55" s="110">
        <v>279280</v>
      </c>
      <c r="L55" s="110">
        <v>0</v>
      </c>
      <c r="M55" s="110">
        <v>210000</v>
      </c>
      <c r="N55" s="110">
        <v>220000</v>
      </c>
      <c r="O55" s="110">
        <v>230000</v>
      </c>
      <c r="P55" s="144">
        <f t="shared" si="2"/>
        <v>314.20999999999998</v>
      </c>
    </row>
    <row r="56" spans="1:16" s="28" customFormat="1" ht="15" customHeight="1" x14ac:dyDescent="0.25">
      <c r="A56" s="101" t="s">
        <v>96</v>
      </c>
      <c r="B56" s="102" t="s">
        <v>149</v>
      </c>
      <c r="C56" s="102" t="s">
        <v>150</v>
      </c>
      <c r="D56" s="103">
        <v>3635</v>
      </c>
      <c r="E56" s="104">
        <f>E57+E58</f>
        <v>3.64</v>
      </c>
      <c r="F56" s="103">
        <f>F57+F58</f>
        <v>0</v>
      </c>
      <c r="G56" s="103">
        <f t="shared" ref="G56:O56" si="24">G57+G58</f>
        <v>2796</v>
      </c>
      <c r="H56" s="103">
        <f t="shared" si="24"/>
        <v>2874</v>
      </c>
      <c r="I56" s="103">
        <f t="shared" si="24"/>
        <v>550</v>
      </c>
      <c r="J56" s="103">
        <f t="shared" si="24"/>
        <v>650</v>
      </c>
      <c r="K56" s="103">
        <f t="shared" si="24"/>
        <v>2850</v>
      </c>
      <c r="L56" s="103">
        <f t="shared" si="24"/>
        <v>0</v>
      </c>
      <c r="M56" s="103">
        <f t="shared" si="24"/>
        <v>3250</v>
      </c>
      <c r="N56" s="103">
        <f t="shared" si="24"/>
        <v>3800</v>
      </c>
      <c r="O56" s="103">
        <f t="shared" si="24"/>
        <v>4350</v>
      </c>
      <c r="P56" s="148">
        <f t="shared" si="2"/>
        <v>3.64</v>
      </c>
    </row>
    <row r="57" spans="1:16" s="28" customFormat="1" ht="15" customHeight="1" x14ac:dyDescent="0.25">
      <c r="A57" s="106" t="s">
        <v>99</v>
      </c>
      <c r="B57" s="107" t="s">
        <v>152</v>
      </c>
      <c r="C57" s="111" t="s">
        <v>153</v>
      </c>
      <c r="D57" s="112">
        <v>15</v>
      </c>
      <c r="E57" s="113">
        <v>0.02</v>
      </c>
      <c r="F57" s="108">
        <v>0</v>
      </c>
      <c r="G57" s="108">
        <v>0</v>
      </c>
      <c r="H57" s="108">
        <v>0</v>
      </c>
      <c r="I57" s="110">
        <v>50</v>
      </c>
      <c r="J57" s="110">
        <v>20</v>
      </c>
      <c r="K57" s="110">
        <v>220</v>
      </c>
      <c r="L57" s="110">
        <v>0</v>
      </c>
      <c r="M57" s="110">
        <v>250</v>
      </c>
      <c r="N57" s="110">
        <v>300</v>
      </c>
      <c r="O57" s="110">
        <v>350</v>
      </c>
      <c r="P57" s="144">
        <f t="shared" si="2"/>
        <v>0.02</v>
      </c>
    </row>
    <row r="58" spans="1:16" s="28" customFormat="1" ht="15" customHeight="1" x14ac:dyDescent="0.25">
      <c r="A58" s="106" t="s">
        <v>102</v>
      </c>
      <c r="B58" s="107" t="s">
        <v>155</v>
      </c>
      <c r="C58" s="111" t="s">
        <v>156</v>
      </c>
      <c r="D58" s="112">
        <v>3620</v>
      </c>
      <c r="E58" s="113">
        <v>3.62</v>
      </c>
      <c r="F58" s="108">
        <v>0</v>
      </c>
      <c r="G58" s="108">
        <v>2796</v>
      </c>
      <c r="H58" s="108">
        <v>2874</v>
      </c>
      <c r="I58" s="110">
        <v>500</v>
      </c>
      <c r="J58" s="110">
        <v>630</v>
      </c>
      <c r="K58" s="110">
        <v>2630</v>
      </c>
      <c r="L58" s="110">
        <v>0</v>
      </c>
      <c r="M58" s="110">
        <v>3000</v>
      </c>
      <c r="N58" s="110">
        <v>3500</v>
      </c>
      <c r="O58" s="110">
        <v>4000</v>
      </c>
      <c r="P58" s="144">
        <f t="shared" si="2"/>
        <v>3.62</v>
      </c>
    </row>
    <row r="59" spans="1:16" s="28" customFormat="1" ht="15" customHeight="1" x14ac:dyDescent="0.25">
      <c r="A59" s="101" t="s">
        <v>105</v>
      </c>
      <c r="B59" s="102" t="s">
        <v>158</v>
      </c>
      <c r="C59" s="119" t="s">
        <v>159</v>
      </c>
      <c r="D59" s="120">
        <v>305285</v>
      </c>
      <c r="E59" s="121">
        <f t="shared" ref="E59:O60" si="25">E60</f>
        <v>312.27</v>
      </c>
      <c r="F59" s="103">
        <f t="shared" si="25"/>
        <v>25</v>
      </c>
      <c r="G59" s="103">
        <f t="shared" si="25"/>
        <v>350000</v>
      </c>
      <c r="H59" s="103">
        <f t="shared" si="25"/>
        <v>360000</v>
      </c>
      <c r="I59" s="103">
        <f t="shared" si="25"/>
        <v>60000</v>
      </c>
      <c r="J59" s="103">
        <f t="shared" si="25"/>
        <v>64830</v>
      </c>
      <c r="K59" s="103">
        <f t="shared" si="25"/>
        <v>254830</v>
      </c>
      <c r="L59" s="103">
        <f t="shared" si="25"/>
        <v>0</v>
      </c>
      <c r="M59" s="103">
        <f t="shared" si="25"/>
        <v>260000</v>
      </c>
      <c r="N59" s="103">
        <f t="shared" si="25"/>
        <v>270000</v>
      </c>
      <c r="O59" s="103">
        <f t="shared" si="25"/>
        <v>280000</v>
      </c>
      <c r="P59" s="148">
        <f t="shared" si="2"/>
        <v>337.27</v>
      </c>
    </row>
    <row r="60" spans="1:16" s="1" customFormat="1" ht="15" customHeight="1" x14ac:dyDescent="0.25">
      <c r="A60" s="101" t="s">
        <v>108</v>
      </c>
      <c r="B60" s="102" t="s">
        <v>161</v>
      </c>
      <c r="C60" s="102" t="s">
        <v>162</v>
      </c>
      <c r="D60" s="103">
        <v>305285</v>
      </c>
      <c r="E60" s="104">
        <f t="shared" si="25"/>
        <v>312.27</v>
      </c>
      <c r="F60" s="103">
        <f t="shared" si="25"/>
        <v>25</v>
      </c>
      <c r="G60" s="103">
        <f t="shared" si="25"/>
        <v>350000</v>
      </c>
      <c r="H60" s="103">
        <f t="shared" si="25"/>
        <v>360000</v>
      </c>
      <c r="I60" s="103">
        <f t="shared" si="25"/>
        <v>60000</v>
      </c>
      <c r="J60" s="103">
        <f t="shared" si="25"/>
        <v>64830</v>
      </c>
      <c r="K60" s="103">
        <f t="shared" si="25"/>
        <v>254830</v>
      </c>
      <c r="L60" s="103">
        <f t="shared" si="25"/>
        <v>0</v>
      </c>
      <c r="M60" s="103">
        <f t="shared" si="25"/>
        <v>260000</v>
      </c>
      <c r="N60" s="103">
        <f t="shared" si="25"/>
        <v>270000</v>
      </c>
      <c r="O60" s="103">
        <f t="shared" si="25"/>
        <v>280000</v>
      </c>
      <c r="P60" s="148">
        <f t="shared" si="2"/>
        <v>337.27</v>
      </c>
    </row>
    <row r="61" spans="1:16" s="1" customFormat="1" ht="15" customHeight="1" x14ac:dyDescent="0.25">
      <c r="A61" s="106" t="s">
        <v>111</v>
      </c>
      <c r="B61" s="122" t="s">
        <v>164</v>
      </c>
      <c r="C61" s="122" t="s">
        <v>165</v>
      </c>
      <c r="D61" s="123">
        <v>305285</v>
      </c>
      <c r="E61" s="124">
        <v>312.27</v>
      </c>
      <c r="F61" s="123">
        <v>25</v>
      </c>
      <c r="G61" s="123">
        <v>350000</v>
      </c>
      <c r="H61" s="123">
        <v>360000</v>
      </c>
      <c r="I61" s="105">
        <v>60000</v>
      </c>
      <c r="J61" s="105">
        <v>64830</v>
      </c>
      <c r="K61" s="105">
        <v>254830</v>
      </c>
      <c r="L61" s="105">
        <v>0</v>
      </c>
      <c r="M61" s="105">
        <v>260000</v>
      </c>
      <c r="N61" s="105">
        <v>270000</v>
      </c>
      <c r="O61" s="105">
        <v>280000</v>
      </c>
      <c r="P61" s="144">
        <f t="shared" si="2"/>
        <v>337.27</v>
      </c>
    </row>
    <row r="62" spans="1:16" s="1" customFormat="1" ht="15" customHeight="1" x14ac:dyDescent="0.25">
      <c r="A62" s="101" t="s">
        <v>114</v>
      </c>
      <c r="B62" s="102" t="s">
        <v>167</v>
      </c>
      <c r="C62" s="102" t="s">
        <v>168</v>
      </c>
      <c r="D62" s="103">
        <v>1137052</v>
      </c>
      <c r="E62" s="104">
        <f>+E63+E64</f>
        <v>1255.1299999999999</v>
      </c>
      <c r="F62" s="103">
        <f>+F63+F64</f>
        <v>156</v>
      </c>
      <c r="G62" s="103">
        <f t="shared" ref="G62:O62" si="26">+G63+G64</f>
        <v>1152780</v>
      </c>
      <c r="H62" s="103">
        <f t="shared" si="26"/>
        <v>1185058</v>
      </c>
      <c r="I62" s="103">
        <f t="shared" si="26"/>
        <v>245000</v>
      </c>
      <c r="J62" s="103">
        <f t="shared" si="26"/>
        <v>255000</v>
      </c>
      <c r="K62" s="103">
        <f t="shared" si="26"/>
        <v>1104500</v>
      </c>
      <c r="L62" s="103">
        <f t="shared" si="26"/>
        <v>0</v>
      </c>
      <c r="M62" s="103">
        <f t="shared" si="26"/>
        <v>1120000</v>
      </c>
      <c r="N62" s="103">
        <f t="shared" si="26"/>
        <v>1220000</v>
      </c>
      <c r="O62" s="103">
        <f t="shared" si="26"/>
        <v>1320000</v>
      </c>
      <c r="P62" s="148">
        <f t="shared" si="2"/>
        <v>1411.1299999999999</v>
      </c>
    </row>
    <row r="63" spans="1:16" s="1" customFormat="1" ht="15" customHeight="1" x14ac:dyDescent="0.25">
      <c r="A63" s="106" t="s">
        <v>117</v>
      </c>
      <c r="B63" s="122" t="s">
        <v>805</v>
      </c>
      <c r="C63" s="125" t="s">
        <v>170</v>
      </c>
      <c r="D63" s="126">
        <v>1116838</v>
      </c>
      <c r="E63" s="127">
        <v>1116.83</v>
      </c>
      <c r="F63" s="123">
        <v>156</v>
      </c>
      <c r="G63" s="123">
        <v>1152780</v>
      </c>
      <c r="H63" s="123">
        <v>1185058</v>
      </c>
      <c r="I63" s="105">
        <v>240000</v>
      </c>
      <c r="J63" s="105">
        <v>250000</v>
      </c>
      <c r="K63" s="105">
        <v>1084500</v>
      </c>
      <c r="L63" s="105">
        <v>0</v>
      </c>
      <c r="M63" s="105">
        <v>1100000</v>
      </c>
      <c r="N63" s="105">
        <v>1200000</v>
      </c>
      <c r="O63" s="105">
        <v>1300000</v>
      </c>
      <c r="P63" s="144">
        <f t="shared" si="2"/>
        <v>1272.83</v>
      </c>
    </row>
    <row r="64" spans="1:16" s="1" customFormat="1" ht="15" customHeight="1" x14ac:dyDescent="0.25">
      <c r="A64" s="106" t="s">
        <v>120</v>
      </c>
      <c r="B64" s="122" t="s">
        <v>804</v>
      </c>
      <c r="C64" s="125" t="s">
        <v>172</v>
      </c>
      <c r="D64" s="126">
        <v>20214</v>
      </c>
      <c r="E64" s="127">
        <v>138.30000000000001</v>
      </c>
      <c r="F64" s="123">
        <v>0</v>
      </c>
      <c r="G64" s="123">
        <v>0</v>
      </c>
      <c r="H64" s="123">
        <v>0</v>
      </c>
      <c r="I64" s="105">
        <v>5000</v>
      </c>
      <c r="J64" s="105">
        <v>5000</v>
      </c>
      <c r="K64" s="105">
        <v>20000</v>
      </c>
      <c r="L64" s="105">
        <v>0</v>
      </c>
      <c r="M64" s="105">
        <v>20000</v>
      </c>
      <c r="N64" s="105">
        <v>20000</v>
      </c>
      <c r="O64" s="105">
        <v>20000</v>
      </c>
      <c r="P64" s="144">
        <f t="shared" si="2"/>
        <v>138.30000000000001</v>
      </c>
    </row>
    <row r="65" spans="1:16" s="1" customFormat="1" ht="15" customHeight="1" x14ac:dyDescent="0.25">
      <c r="A65" s="101" t="s">
        <v>123</v>
      </c>
      <c r="B65" s="102" t="s">
        <v>174</v>
      </c>
      <c r="C65" s="102" t="s">
        <v>175</v>
      </c>
      <c r="D65" s="103">
        <v>-1393818</v>
      </c>
      <c r="E65" s="104">
        <f>E66+E67</f>
        <v>-1685.38</v>
      </c>
      <c r="F65" s="104">
        <f t="shared" ref="F65:P65" si="27">F66+F67</f>
        <v>0</v>
      </c>
      <c r="G65" s="104">
        <f t="shared" si="27"/>
        <v>-1000000</v>
      </c>
      <c r="H65" s="104">
        <f t="shared" si="27"/>
        <v>-1000000</v>
      </c>
      <c r="I65" s="104">
        <f t="shared" si="27"/>
        <v>613040</v>
      </c>
      <c r="J65" s="104">
        <f t="shared" si="27"/>
        <v>-336440</v>
      </c>
      <c r="K65" s="104">
        <f t="shared" si="27"/>
        <v>-591400</v>
      </c>
      <c r="L65" s="104">
        <f t="shared" si="27"/>
        <v>0</v>
      </c>
      <c r="M65" s="104">
        <f t="shared" si="27"/>
        <v>-1140000</v>
      </c>
      <c r="N65" s="104">
        <f t="shared" si="27"/>
        <v>-145000</v>
      </c>
      <c r="O65" s="104">
        <f t="shared" si="27"/>
        <v>-150000</v>
      </c>
      <c r="P65" s="104">
        <f t="shared" si="27"/>
        <v>-1685.38</v>
      </c>
    </row>
    <row r="66" spans="1:16" s="1" customFormat="1" ht="15" customHeight="1" x14ac:dyDescent="0.25">
      <c r="A66" s="106" t="s">
        <v>126</v>
      </c>
      <c r="B66" s="122" t="s">
        <v>177</v>
      </c>
      <c r="C66" s="122" t="s">
        <v>178</v>
      </c>
      <c r="D66" s="123">
        <v>9600</v>
      </c>
      <c r="E66" s="124">
        <v>3</v>
      </c>
      <c r="F66" s="123">
        <v>0</v>
      </c>
      <c r="G66" s="123">
        <v>0</v>
      </c>
      <c r="H66" s="123">
        <v>0</v>
      </c>
      <c r="I66" s="105">
        <v>9600</v>
      </c>
      <c r="J66" s="105">
        <v>0</v>
      </c>
      <c r="K66" s="105">
        <v>9600</v>
      </c>
      <c r="L66" s="105">
        <v>0</v>
      </c>
      <c r="M66" s="105">
        <v>0</v>
      </c>
      <c r="N66" s="105">
        <v>0</v>
      </c>
      <c r="O66" s="105">
        <v>0</v>
      </c>
      <c r="P66" s="144">
        <f t="shared" si="2"/>
        <v>3</v>
      </c>
    </row>
    <row r="67" spans="1:16" s="1" customFormat="1" ht="22.9" customHeight="1" x14ac:dyDescent="0.25">
      <c r="A67" s="106" t="s">
        <v>331</v>
      </c>
      <c r="B67" s="122" t="s">
        <v>180</v>
      </c>
      <c r="C67" s="122" t="s">
        <v>181</v>
      </c>
      <c r="D67" s="123">
        <v>-1403418</v>
      </c>
      <c r="E67" s="115">
        <v>-1688.38</v>
      </c>
      <c r="F67" s="123">
        <v>0</v>
      </c>
      <c r="G67" s="123">
        <v>-1000000</v>
      </c>
      <c r="H67" s="123">
        <v>-1000000</v>
      </c>
      <c r="I67" s="105">
        <v>603440</v>
      </c>
      <c r="J67" s="105">
        <v>-336440</v>
      </c>
      <c r="K67" s="105">
        <v>-601000</v>
      </c>
      <c r="L67" s="105">
        <v>0</v>
      </c>
      <c r="M67" s="105">
        <v>-1140000</v>
      </c>
      <c r="N67" s="105">
        <v>-145000</v>
      </c>
      <c r="O67" s="105">
        <v>-150000</v>
      </c>
      <c r="P67" s="144">
        <f t="shared" si="2"/>
        <v>-1688.38</v>
      </c>
    </row>
    <row r="68" spans="1:16" s="1" customFormat="1" ht="15" customHeight="1" x14ac:dyDescent="0.25">
      <c r="A68" s="101" t="s">
        <v>335</v>
      </c>
      <c r="B68" s="102" t="s">
        <v>195</v>
      </c>
      <c r="C68" s="102" t="s">
        <v>196</v>
      </c>
      <c r="D68" s="103">
        <v>280217</v>
      </c>
      <c r="E68" s="104">
        <f>E69</f>
        <v>186.92</v>
      </c>
      <c r="F68" s="103">
        <f>F69</f>
        <v>0</v>
      </c>
      <c r="G68" s="103">
        <f t="shared" ref="G68:O68" si="28">G69</f>
        <v>211529</v>
      </c>
      <c r="H68" s="103">
        <f t="shared" si="28"/>
        <v>217452</v>
      </c>
      <c r="I68" s="103">
        <f t="shared" si="28"/>
        <v>143300</v>
      </c>
      <c r="J68" s="103">
        <f t="shared" si="28"/>
        <v>39000</v>
      </c>
      <c r="K68" s="103">
        <f t="shared" si="28"/>
        <v>292300</v>
      </c>
      <c r="L68" s="103">
        <f t="shared" si="28"/>
        <v>0</v>
      </c>
      <c r="M68" s="103">
        <f t="shared" si="28"/>
        <v>233000</v>
      </c>
      <c r="N68" s="103">
        <f t="shared" si="28"/>
        <v>243000</v>
      </c>
      <c r="O68" s="103">
        <f t="shared" si="28"/>
        <v>253000</v>
      </c>
      <c r="P68" s="148">
        <f t="shared" si="2"/>
        <v>186.92</v>
      </c>
    </row>
    <row r="69" spans="1:16" s="1" customFormat="1" ht="15" customHeight="1" x14ac:dyDescent="0.25">
      <c r="A69" s="101" t="s">
        <v>129</v>
      </c>
      <c r="B69" s="102" t="s">
        <v>198</v>
      </c>
      <c r="C69" s="102" t="s">
        <v>199</v>
      </c>
      <c r="D69" s="103">
        <v>280217</v>
      </c>
      <c r="E69" s="104">
        <f>E70+E73</f>
        <v>186.92</v>
      </c>
      <c r="F69" s="103">
        <f>F70+F73</f>
        <v>0</v>
      </c>
      <c r="G69" s="103">
        <f t="shared" ref="G69:O69" si="29">G70+G73</f>
        <v>211529</v>
      </c>
      <c r="H69" s="103">
        <f t="shared" si="29"/>
        <v>217452</v>
      </c>
      <c r="I69" s="103">
        <f t="shared" si="29"/>
        <v>143300</v>
      </c>
      <c r="J69" s="103">
        <f t="shared" si="29"/>
        <v>39000</v>
      </c>
      <c r="K69" s="103">
        <f t="shared" si="29"/>
        <v>292300</v>
      </c>
      <c r="L69" s="103">
        <f t="shared" si="29"/>
        <v>0</v>
      </c>
      <c r="M69" s="103">
        <f t="shared" si="29"/>
        <v>233000</v>
      </c>
      <c r="N69" s="103">
        <f t="shared" si="29"/>
        <v>243000</v>
      </c>
      <c r="O69" s="103">
        <f t="shared" si="29"/>
        <v>253000</v>
      </c>
      <c r="P69" s="148">
        <f t="shared" si="2"/>
        <v>186.92</v>
      </c>
    </row>
    <row r="70" spans="1:16" s="1" customFormat="1" ht="57.6" customHeight="1" x14ac:dyDescent="0.25">
      <c r="A70" s="101" t="s">
        <v>663</v>
      </c>
      <c r="B70" s="102" t="s">
        <v>201</v>
      </c>
      <c r="C70" s="102" t="s">
        <v>202</v>
      </c>
      <c r="D70" s="103">
        <v>186922</v>
      </c>
      <c r="E70" s="104">
        <f>+E71+E72</f>
        <v>186.92</v>
      </c>
      <c r="F70" s="103">
        <f>+F71+F72</f>
        <v>0</v>
      </c>
      <c r="G70" s="103">
        <f t="shared" ref="G70:O70" si="30">+G71+G72</f>
        <v>211529</v>
      </c>
      <c r="H70" s="103">
        <f t="shared" si="30"/>
        <v>217452</v>
      </c>
      <c r="I70" s="103">
        <f t="shared" si="30"/>
        <v>50000</v>
      </c>
      <c r="J70" s="103">
        <f t="shared" si="30"/>
        <v>39000</v>
      </c>
      <c r="K70" s="103">
        <f t="shared" si="30"/>
        <v>199000</v>
      </c>
      <c r="L70" s="103">
        <f t="shared" si="30"/>
        <v>0</v>
      </c>
      <c r="M70" s="103">
        <f t="shared" si="30"/>
        <v>233000</v>
      </c>
      <c r="N70" s="103">
        <f t="shared" si="30"/>
        <v>243000</v>
      </c>
      <c r="O70" s="103">
        <f t="shared" si="30"/>
        <v>253000</v>
      </c>
      <c r="P70" s="148">
        <f t="shared" si="2"/>
        <v>186.92</v>
      </c>
    </row>
    <row r="71" spans="1:16" s="1" customFormat="1" ht="22.9" customHeight="1" x14ac:dyDescent="0.25">
      <c r="A71" s="106" t="s">
        <v>485</v>
      </c>
      <c r="B71" s="122" t="s">
        <v>213</v>
      </c>
      <c r="C71" s="122" t="s">
        <v>214</v>
      </c>
      <c r="D71" s="123">
        <v>45220</v>
      </c>
      <c r="E71" s="124">
        <v>45.22</v>
      </c>
      <c r="F71" s="123">
        <v>0</v>
      </c>
      <c r="G71" s="123">
        <v>53148</v>
      </c>
      <c r="H71" s="123">
        <v>54636</v>
      </c>
      <c r="I71" s="105">
        <v>10000</v>
      </c>
      <c r="J71" s="105">
        <v>10000</v>
      </c>
      <c r="K71" s="105">
        <v>50000</v>
      </c>
      <c r="L71" s="105">
        <v>0</v>
      </c>
      <c r="M71" s="105">
        <v>50000</v>
      </c>
      <c r="N71" s="105">
        <v>50000</v>
      </c>
      <c r="O71" s="105">
        <v>50000</v>
      </c>
      <c r="P71" s="144">
        <f t="shared" si="2"/>
        <v>45.22</v>
      </c>
    </row>
    <row r="72" spans="1:16" s="1" customFormat="1" ht="13.9" customHeight="1" x14ac:dyDescent="0.25">
      <c r="A72" s="106" t="s">
        <v>664</v>
      </c>
      <c r="B72" s="122" t="s">
        <v>216</v>
      </c>
      <c r="C72" s="122" t="s">
        <v>217</v>
      </c>
      <c r="D72" s="123">
        <v>141702</v>
      </c>
      <c r="E72" s="124">
        <v>141.69999999999999</v>
      </c>
      <c r="F72" s="123">
        <v>0</v>
      </c>
      <c r="G72" s="123">
        <v>158381</v>
      </c>
      <c r="H72" s="123">
        <v>162816</v>
      </c>
      <c r="I72" s="105">
        <v>40000</v>
      </c>
      <c r="J72" s="105">
        <v>29000</v>
      </c>
      <c r="K72" s="105">
        <v>149000</v>
      </c>
      <c r="L72" s="105">
        <v>0</v>
      </c>
      <c r="M72" s="105">
        <v>183000</v>
      </c>
      <c r="N72" s="105">
        <v>193000</v>
      </c>
      <c r="O72" s="105">
        <v>203000</v>
      </c>
      <c r="P72" s="144">
        <f t="shared" si="2"/>
        <v>141.69999999999999</v>
      </c>
    </row>
    <row r="73" spans="1:16" s="1" customFormat="1" ht="17.45" customHeight="1" x14ac:dyDescent="0.25">
      <c r="A73" s="101" t="s">
        <v>132</v>
      </c>
      <c r="B73" s="102" t="s">
        <v>233</v>
      </c>
      <c r="C73" s="102" t="s">
        <v>234</v>
      </c>
      <c r="D73" s="103">
        <v>93295</v>
      </c>
      <c r="E73" s="104">
        <f>E74</f>
        <v>0</v>
      </c>
      <c r="F73" s="103">
        <f t="shared" ref="F73:O73" si="31">F74</f>
        <v>0</v>
      </c>
      <c r="G73" s="103">
        <f t="shared" si="31"/>
        <v>0</v>
      </c>
      <c r="H73" s="103">
        <f t="shared" si="31"/>
        <v>0</v>
      </c>
      <c r="I73" s="103">
        <f t="shared" si="31"/>
        <v>93300</v>
      </c>
      <c r="J73" s="103">
        <f t="shared" si="31"/>
        <v>0</v>
      </c>
      <c r="K73" s="103">
        <f t="shared" si="31"/>
        <v>93300</v>
      </c>
      <c r="L73" s="103">
        <f t="shared" si="31"/>
        <v>0</v>
      </c>
      <c r="M73" s="103">
        <f t="shared" si="31"/>
        <v>0</v>
      </c>
      <c r="N73" s="103">
        <f t="shared" si="31"/>
        <v>0</v>
      </c>
      <c r="O73" s="103">
        <f t="shared" si="31"/>
        <v>0</v>
      </c>
      <c r="P73" s="148">
        <f t="shared" ref="P73:P136" si="32">E73+F73</f>
        <v>0</v>
      </c>
    </row>
    <row r="74" spans="1:16" s="1" customFormat="1" ht="25.15" customHeight="1" x14ac:dyDescent="0.25">
      <c r="A74" s="106" t="s">
        <v>665</v>
      </c>
      <c r="B74" s="122" t="s">
        <v>235</v>
      </c>
      <c r="C74" s="122" t="s">
        <v>236</v>
      </c>
      <c r="D74" s="123">
        <v>93295</v>
      </c>
      <c r="E74" s="124">
        <v>0</v>
      </c>
      <c r="F74" s="123">
        <v>0</v>
      </c>
      <c r="G74" s="123">
        <v>0</v>
      </c>
      <c r="H74" s="123">
        <v>0</v>
      </c>
      <c r="I74" s="105">
        <v>93300</v>
      </c>
      <c r="J74" s="105">
        <v>0</v>
      </c>
      <c r="K74" s="105">
        <v>93300</v>
      </c>
      <c r="L74" s="105">
        <v>0</v>
      </c>
      <c r="M74" s="105">
        <v>0</v>
      </c>
      <c r="N74" s="105">
        <v>0</v>
      </c>
      <c r="O74" s="105">
        <v>0</v>
      </c>
      <c r="P74" s="144">
        <f t="shared" si="32"/>
        <v>0</v>
      </c>
    </row>
    <row r="75" spans="1:16" s="88" customFormat="1" ht="15" customHeight="1" x14ac:dyDescent="0.2">
      <c r="A75" s="128" t="s">
        <v>666</v>
      </c>
      <c r="B75" s="129" t="s">
        <v>755</v>
      </c>
      <c r="C75" s="129" t="s">
        <v>266</v>
      </c>
      <c r="D75" s="130">
        <f>D76+D77+D78+D79+D80+D83+D88+D89</f>
        <v>17960646</v>
      </c>
      <c r="E75" s="131">
        <f t="shared" ref="E75:O75" si="33">E76+E77+E78+E79+E80+E83+E88+E89</f>
        <v>21299.98</v>
      </c>
      <c r="F75" s="130">
        <f t="shared" si="33"/>
        <v>414</v>
      </c>
      <c r="G75" s="130">
        <f t="shared" si="33"/>
        <v>21185143</v>
      </c>
      <c r="H75" s="130">
        <f t="shared" si="33"/>
        <v>21581932</v>
      </c>
      <c r="I75" s="130">
        <f t="shared" si="33"/>
        <v>1933400</v>
      </c>
      <c r="J75" s="130">
        <f t="shared" si="33"/>
        <v>1467300</v>
      </c>
      <c r="K75" s="130">
        <f t="shared" si="33"/>
        <v>7857000</v>
      </c>
      <c r="L75" s="130">
        <f t="shared" si="33"/>
        <v>0</v>
      </c>
      <c r="M75" s="130">
        <f t="shared" si="33"/>
        <v>9046500</v>
      </c>
      <c r="N75" s="130">
        <f t="shared" si="33"/>
        <v>8239000</v>
      </c>
      <c r="O75" s="130">
        <f t="shared" si="33"/>
        <v>8431500</v>
      </c>
      <c r="P75" s="173">
        <f t="shared" si="32"/>
        <v>21713.98</v>
      </c>
    </row>
    <row r="76" spans="1:16" s="1" customFormat="1" ht="15" customHeight="1" x14ac:dyDescent="0.25">
      <c r="A76" s="101" t="s">
        <v>667</v>
      </c>
      <c r="B76" s="102" t="s">
        <v>756</v>
      </c>
      <c r="C76" s="102" t="s">
        <v>24</v>
      </c>
      <c r="D76" s="103">
        <f>D91+D101+D113+D139+D150+D179</f>
        <v>6845457</v>
      </c>
      <c r="E76" s="104">
        <f t="shared" ref="E76:O76" si="34">E91+E101+E113+E139+E150+E179</f>
        <v>7171.7000000000007</v>
      </c>
      <c r="F76" s="103">
        <f t="shared" si="34"/>
        <v>3.6</v>
      </c>
      <c r="G76" s="103">
        <f t="shared" si="34"/>
        <v>9377126</v>
      </c>
      <c r="H76" s="103">
        <f t="shared" si="34"/>
        <v>9592310</v>
      </c>
      <c r="I76" s="103">
        <f t="shared" si="34"/>
        <v>1098000</v>
      </c>
      <c r="J76" s="103">
        <f t="shared" si="34"/>
        <v>891500</v>
      </c>
      <c r="K76" s="103">
        <f t="shared" si="34"/>
        <v>4204000</v>
      </c>
      <c r="L76" s="103">
        <f t="shared" si="34"/>
        <v>0</v>
      </c>
      <c r="M76" s="103">
        <f t="shared" si="34"/>
        <v>4750000</v>
      </c>
      <c r="N76" s="103">
        <f t="shared" si="34"/>
        <v>4870000</v>
      </c>
      <c r="O76" s="103">
        <f t="shared" si="34"/>
        <v>4990000</v>
      </c>
      <c r="P76" s="148">
        <f t="shared" si="32"/>
        <v>7175.3000000000011</v>
      </c>
    </row>
    <row r="77" spans="1:16" s="1" customFormat="1" ht="15" customHeight="1" x14ac:dyDescent="0.25">
      <c r="A77" s="101" t="s">
        <v>339</v>
      </c>
      <c r="B77" s="102" t="s">
        <v>757</v>
      </c>
      <c r="C77" s="102" t="s">
        <v>267</v>
      </c>
      <c r="D77" s="103">
        <f>D92+D102+D110+D114+D140+D151+D180+D201+D211+D214+D220</f>
        <v>6493207</v>
      </c>
      <c r="E77" s="104">
        <f t="shared" ref="E77:O77" si="35">E92+E102+E110+E114+E140+E151+E180+E201+E211+E214+E220</f>
        <v>7414.48</v>
      </c>
      <c r="F77" s="103">
        <f t="shared" si="35"/>
        <v>410.4</v>
      </c>
      <c r="G77" s="103">
        <f t="shared" si="35"/>
        <v>8440373</v>
      </c>
      <c r="H77" s="103">
        <f t="shared" si="35"/>
        <v>8286473</v>
      </c>
      <c r="I77" s="103">
        <f t="shared" si="35"/>
        <v>514400</v>
      </c>
      <c r="J77" s="103">
        <f t="shared" si="35"/>
        <v>368800</v>
      </c>
      <c r="K77" s="103">
        <f t="shared" si="35"/>
        <v>2280000</v>
      </c>
      <c r="L77" s="103">
        <f t="shared" si="35"/>
        <v>0</v>
      </c>
      <c r="M77" s="103">
        <f t="shared" si="35"/>
        <v>3160000</v>
      </c>
      <c r="N77" s="103">
        <f t="shared" si="35"/>
        <v>2225000</v>
      </c>
      <c r="O77" s="103">
        <f t="shared" si="35"/>
        <v>2290000</v>
      </c>
      <c r="P77" s="148">
        <f t="shared" si="32"/>
        <v>7824.8799999999992</v>
      </c>
    </row>
    <row r="78" spans="1:16" s="1" customFormat="1" ht="15" customHeight="1" x14ac:dyDescent="0.25">
      <c r="A78" s="101" t="s">
        <v>341</v>
      </c>
      <c r="B78" s="102" t="s">
        <v>758</v>
      </c>
      <c r="C78" s="102" t="s">
        <v>66</v>
      </c>
      <c r="D78" s="103">
        <f>D107</f>
        <v>267372</v>
      </c>
      <c r="E78" s="104">
        <f t="shared" ref="E78:O78" si="36">E107</f>
        <v>200</v>
      </c>
      <c r="F78" s="103">
        <f t="shared" si="36"/>
        <v>0</v>
      </c>
      <c r="G78" s="103">
        <f t="shared" si="36"/>
        <v>120000</v>
      </c>
      <c r="H78" s="103">
        <f t="shared" si="36"/>
        <v>120000</v>
      </c>
      <c r="I78" s="103">
        <f t="shared" si="36"/>
        <v>60000</v>
      </c>
      <c r="J78" s="103">
        <f t="shared" si="36"/>
        <v>0</v>
      </c>
      <c r="K78" s="103">
        <f t="shared" si="36"/>
        <v>300000</v>
      </c>
      <c r="L78" s="103">
        <f t="shared" si="36"/>
        <v>0</v>
      </c>
      <c r="M78" s="103">
        <f t="shared" si="36"/>
        <v>400000</v>
      </c>
      <c r="N78" s="103">
        <f t="shared" si="36"/>
        <v>400000</v>
      </c>
      <c r="O78" s="103">
        <f t="shared" si="36"/>
        <v>400000</v>
      </c>
      <c r="P78" s="148">
        <f t="shared" si="32"/>
        <v>200</v>
      </c>
    </row>
    <row r="79" spans="1:16" s="1" customFormat="1" ht="15" customHeight="1" x14ac:dyDescent="0.25">
      <c r="A79" s="101" t="s">
        <v>486</v>
      </c>
      <c r="B79" s="102" t="s">
        <v>759</v>
      </c>
      <c r="C79" s="102" t="s">
        <v>102</v>
      </c>
      <c r="D79" s="103">
        <f>D152</f>
        <v>398254</v>
      </c>
      <c r="E79" s="104">
        <f>E152+E141</f>
        <v>475</v>
      </c>
      <c r="F79" s="103">
        <f t="shared" ref="F79:O79" si="37">F152</f>
        <v>0</v>
      </c>
      <c r="G79" s="103">
        <f t="shared" si="37"/>
        <v>425184</v>
      </c>
      <c r="H79" s="103">
        <f t="shared" si="37"/>
        <v>437089</v>
      </c>
      <c r="I79" s="103">
        <f t="shared" si="37"/>
        <v>0</v>
      </c>
      <c r="J79" s="103">
        <f t="shared" si="37"/>
        <v>0</v>
      </c>
      <c r="K79" s="103">
        <f t="shared" si="37"/>
        <v>0</v>
      </c>
      <c r="L79" s="103">
        <f t="shared" si="37"/>
        <v>0</v>
      </c>
      <c r="M79" s="103">
        <f t="shared" si="37"/>
        <v>0</v>
      </c>
      <c r="N79" s="103">
        <f t="shared" si="37"/>
        <v>0</v>
      </c>
      <c r="O79" s="103">
        <f t="shared" si="37"/>
        <v>0</v>
      </c>
      <c r="P79" s="148">
        <f t="shared" si="32"/>
        <v>475</v>
      </c>
    </row>
    <row r="80" spans="1:16" s="1" customFormat="1" ht="15" customHeight="1" x14ac:dyDescent="0.25">
      <c r="A80" s="101" t="s">
        <v>135</v>
      </c>
      <c r="B80" s="102" t="s">
        <v>760</v>
      </c>
      <c r="C80" s="102" t="s">
        <v>120</v>
      </c>
      <c r="D80" s="103">
        <f>D81+D82</f>
        <v>2756838</v>
      </c>
      <c r="E80" s="104">
        <f t="shared" ref="E80:O80" si="38">E81+E82</f>
        <v>4806.3</v>
      </c>
      <c r="F80" s="103">
        <f t="shared" si="38"/>
        <v>0</v>
      </c>
      <c r="G80" s="103">
        <f t="shared" si="38"/>
        <v>2059148</v>
      </c>
      <c r="H80" s="103">
        <f t="shared" si="38"/>
        <v>2368636</v>
      </c>
      <c r="I80" s="103">
        <f t="shared" si="38"/>
        <v>0</v>
      </c>
      <c r="J80" s="103">
        <f t="shared" si="38"/>
        <v>0</v>
      </c>
      <c r="K80" s="103">
        <f t="shared" si="38"/>
        <v>0</v>
      </c>
      <c r="L80" s="103">
        <f t="shared" si="38"/>
        <v>0</v>
      </c>
      <c r="M80" s="103">
        <f t="shared" si="38"/>
        <v>0</v>
      </c>
      <c r="N80" s="103">
        <f t="shared" si="38"/>
        <v>0</v>
      </c>
      <c r="O80" s="103">
        <f t="shared" si="38"/>
        <v>0</v>
      </c>
      <c r="P80" s="148">
        <f t="shared" si="32"/>
        <v>4806.3</v>
      </c>
    </row>
    <row r="81" spans="1:16" s="1" customFormat="1" ht="15" customHeight="1" x14ac:dyDescent="0.25">
      <c r="A81" s="101" t="s">
        <v>138</v>
      </c>
      <c r="B81" s="102" t="s">
        <v>302</v>
      </c>
      <c r="C81" s="102" t="s">
        <v>303</v>
      </c>
      <c r="D81" s="103">
        <f>D116+D181</f>
        <v>1305835</v>
      </c>
      <c r="E81" s="104">
        <f t="shared" ref="E81:O81" si="39">E116+E181</f>
        <v>1463.3</v>
      </c>
      <c r="F81" s="103">
        <f t="shared" si="39"/>
        <v>0</v>
      </c>
      <c r="G81" s="103">
        <f t="shared" si="39"/>
        <v>2059148</v>
      </c>
      <c r="H81" s="103">
        <f t="shared" si="39"/>
        <v>2368636</v>
      </c>
      <c r="I81" s="103">
        <f t="shared" si="39"/>
        <v>0</v>
      </c>
      <c r="J81" s="103">
        <f t="shared" si="39"/>
        <v>0</v>
      </c>
      <c r="K81" s="103">
        <f t="shared" si="39"/>
        <v>0</v>
      </c>
      <c r="L81" s="103">
        <f t="shared" si="39"/>
        <v>0</v>
      </c>
      <c r="M81" s="103">
        <f t="shared" si="39"/>
        <v>0</v>
      </c>
      <c r="N81" s="103">
        <f t="shared" si="39"/>
        <v>0</v>
      </c>
      <c r="O81" s="103">
        <f t="shared" si="39"/>
        <v>0</v>
      </c>
      <c r="P81" s="148">
        <f t="shared" si="32"/>
        <v>1463.3</v>
      </c>
    </row>
    <row r="82" spans="1:16" s="1" customFormat="1" ht="15" customHeight="1" x14ac:dyDescent="0.25">
      <c r="A82" s="101" t="s">
        <v>141</v>
      </c>
      <c r="B82" s="102" t="s">
        <v>306</v>
      </c>
      <c r="C82" s="102" t="s">
        <v>307</v>
      </c>
      <c r="D82" s="103">
        <f>D132</f>
        <v>1451003</v>
      </c>
      <c r="E82" s="104">
        <f t="shared" ref="E82:O82" si="40">E132</f>
        <v>3343</v>
      </c>
      <c r="F82" s="103">
        <f t="shared" si="40"/>
        <v>0</v>
      </c>
      <c r="G82" s="103">
        <f t="shared" si="40"/>
        <v>0</v>
      </c>
      <c r="H82" s="103">
        <f t="shared" si="40"/>
        <v>0</v>
      </c>
      <c r="I82" s="103">
        <f t="shared" si="40"/>
        <v>0</v>
      </c>
      <c r="J82" s="103">
        <f t="shared" si="40"/>
        <v>0</v>
      </c>
      <c r="K82" s="103">
        <f t="shared" si="40"/>
        <v>0</v>
      </c>
      <c r="L82" s="103">
        <f t="shared" si="40"/>
        <v>0</v>
      </c>
      <c r="M82" s="103">
        <f t="shared" si="40"/>
        <v>0</v>
      </c>
      <c r="N82" s="103">
        <f t="shared" si="40"/>
        <v>0</v>
      </c>
      <c r="O82" s="103">
        <f t="shared" si="40"/>
        <v>0</v>
      </c>
      <c r="P82" s="148">
        <f t="shared" si="32"/>
        <v>3343</v>
      </c>
    </row>
    <row r="83" spans="1:16" s="1" customFormat="1" ht="15" customHeight="1" x14ac:dyDescent="0.25">
      <c r="A83" s="101" t="s">
        <v>668</v>
      </c>
      <c r="B83" s="102" t="s">
        <v>761</v>
      </c>
      <c r="C83" s="102" t="s">
        <v>126</v>
      </c>
      <c r="D83" s="103">
        <f>D84+D85+D86+D87</f>
        <v>434855</v>
      </c>
      <c r="E83" s="104">
        <f t="shared" ref="E83:O83" si="41">E84+E85+E86+E87</f>
        <v>462.5</v>
      </c>
      <c r="F83" s="103">
        <f t="shared" si="41"/>
        <v>0</v>
      </c>
      <c r="G83" s="103">
        <f t="shared" si="41"/>
        <v>463312</v>
      </c>
      <c r="H83" s="103">
        <f t="shared" si="41"/>
        <v>477424</v>
      </c>
      <c r="I83" s="103">
        <f t="shared" si="41"/>
        <v>79000</v>
      </c>
      <c r="J83" s="103">
        <f t="shared" si="41"/>
        <v>19000</v>
      </c>
      <c r="K83" s="103">
        <f t="shared" si="41"/>
        <v>253000</v>
      </c>
      <c r="L83" s="103">
        <f t="shared" si="41"/>
        <v>0</v>
      </c>
      <c r="M83" s="103">
        <f t="shared" si="41"/>
        <v>86500</v>
      </c>
      <c r="N83" s="103">
        <f t="shared" si="41"/>
        <v>94000</v>
      </c>
      <c r="O83" s="103">
        <f t="shared" si="41"/>
        <v>101500</v>
      </c>
      <c r="P83" s="148">
        <f t="shared" si="32"/>
        <v>462.5</v>
      </c>
    </row>
    <row r="84" spans="1:16" s="1" customFormat="1" ht="15" customHeight="1" x14ac:dyDescent="0.25">
      <c r="A84" s="101" t="s">
        <v>487</v>
      </c>
      <c r="B84" s="102" t="s">
        <v>322</v>
      </c>
      <c r="C84" s="102" t="s">
        <v>323</v>
      </c>
      <c r="D84" s="103">
        <f>D94+D154</f>
        <v>126800</v>
      </c>
      <c r="E84" s="104">
        <f t="shared" ref="E84:O84" si="42">E94+E154</f>
        <v>185</v>
      </c>
      <c r="F84" s="103">
        <f t="shared" si="42"/>
        <v>0</v>
      </c>
      <c r="G84" s="103">
        <f t="shared" si="42"/>
        <v>167555</v>
      </c>
      <c r="H84" s="103">
        <f t="shared" si="42"/>
        <v>171127</v>
      </c>
      <c r="I84" s="103">
        <f t="shared" si="42"/>
        <v>20000</v>
      </c>
      <c r="J84" s="103">
        <f t="shared" si="42"/>
        <v>0</v>
      </c>
      <c r="K84" s="103">
        <f t="shared" si="42"/>
        <v>45000</v>
      </c>
      <c r="L84" s="103">
        <f t="shared" si="42"/>
        <v>0</v>
      </c>
      <c r="M84" s="103">
        <f t="shared" si="42"/>
        <v>50000</v>
      </c>
      <c r="N84" s="103">
        <f t="shared" si="42"/>
        <v>55000</v>
      </c>
      <c r="O84" s="103">
        <f t="shared" si="42"/>
        <v>60000</v>
      </c>
      <c r="P84" s="148">
        <f t="shared" si="32"/>
        <v>185</v>
      </c>
    </row>
    <row r="85" spans="1:16" s="1" customFormat="1" ht="15" customHeight="1" x14ac:dyDescent="0.25">
      <c r="A85" s="101" t="s">
        <v>669</v>
      </c>
      <c r="B85" s="102" t="s">
        <v>324</v>
      </c>
      <c r="C85" s="102" t="s">
        <v>325</v>
      </c>
      <c r="D85" s="103">
        <f>D174</f>
        <v>100000</v>
      </c>
      <c r="E85" s="104">
        <f t="shared" ref="E85:O85" si="43">E174</f>
        <v>100</v>
      </c>
      <c r="F85" s="103">
        <f t="shared" si="43"/>
        <v>0</v>
      </c>
      <c r="G85" s="103">
        <f t="shared" si="43"/>
        <v>106296</v>
      </c>
      <c r="H85" s="103">
        <f t="shared" si="43"/>
        <v>109272</v>
      </c>
      <c r="I85" s="103">
        <f t="shared" si="43"/>
        <v>0</v>
      </c>
      <c r="J85" s="103">
        <f t="shared" si="43"/>
        <v>0</v>
      </c>
      <c r="K85" s="103">
        <f t="shared" si="43"/>
        <v>0</v>
      </c>
      <c r="L85" s="103">
        <f t="shared" si="43"/>
        <v>0</v>
      </c>
      <c r="M85" s="103">
        <f t="shared" si="43"/>
        <v>0</v>
      </c>
      <c r="N85" s="103">
        <f t="shared" si="43"/>
        <v>0</v>
      </c>
      <c r="O85" s="103">
        <f t="shared" si="43"/>
        <v>0</v>
      </c>
      <c r="P85" s="148">
        <f t="shared" si="32"/>
        <v>100</v>
      </c>
    </row>
    <row r="86" spans="1:16" s="1" customFormat="1" ht="15" customHeight="1" x14ac:dyDescent="0.25">
      <c r="A86" s="101" t="s">
        <v>143</v>
      </c>
      <c r="B86" s="102" t="s">
        <v>326</v>
      </c>
      <c r="C86" s="102" t="s">
        <v>327</v>
      </c>
      <c r="D86" s="103">
        <f>D95+D104+D142+D156+D182</f>
        <v>78740</v>
      </c>
      <c r="E86" s="104">
        <f t="shared" ref="E86:O86" si="44">E95+E104+E142+E156+E182</f>
        <v>77.5</v>
      </c>
      <c r="F86" s="103">
        <f t="shared" si="44"/>
        <v>0</v>
      </c>
      <c r="G86" s="103">
        <f t="shared" si="44"/>
        <v>89461</v>
      </c>
      <c r="H86" s="103">
        <f t="shared" si="44"/>
        <v>97025</v>
      </c>
      <c r="I86" s="103">
        <f t="shared" si="44"/>
        <v>9000</v>
      </c>
      <c r="J86" s="103">
        <f t="shared" si="44"/>
        <v>5000</v>
      </c>
      <c r="K86" s="103">
        <f t="shared" si="44"/>
        <v>34000</v>
      </c>
      <c r="L86" s="103">
        <f t="shared" si="44"/>
        <v>0</v>
      </c>
      <c r="M86" s="103">
        <f t="shared" si="44"/>
        <v>36500</v>
      </c>
      <c r="N86" s="103">
        <f t="shared" si="44"/>
        <v>39000</v>
      </c>
      <c r="O86" s="103">
        <f t="shared" si="44"/>
        <v>41500</v>
      </c>
      <c r="P86" s="148">
        <f t="shared" si="32"/>
        <v>77.5</v>
      </c>
    </row>
    <row r="87" spans="1:16" s="1" customFormat="1" ht="15" customHeight="1" x14ac:dyDescent="0.25">
      <c r="A87" s="101" t="s">
        <v>670</v>
      </c>
      <c r="B87" s="102" t="s">
        <v>328</v>
      </c>
      <c r="C87" s="102" t="s">
        <v>329</v>
      </c>
      <c r="D87" s="103">
        <f>D96</f>
        <v>129315</v>
      </c>
      <c r="E87" s="104">
        <f t="shared" ref="E87:O87" si="45">E96</f>
        <v>100</v>
      </c>
      <c r="F87" s="103">
        <f t="shared" si="45"/>
        <v>0</v>
      </c>
      <c r="G87" s="103">
        <f t="shared" si="45"/>
        <v>100000</v>
      </c>
      <c r="H87" s="103">
        <f t="shared" si="45"/>
        <v>100000</v>
      </c>
      <c r="I87" s="103">
        <f t="shared" si="45"/>
        <v>50000</v>
      </c>
      <c r="J87" s="103">
        <f t="shared" si="45"/>
        <v>14000</v>
      </c>
      <c r="K87" s="103">
        <f t="shared" si="45"/>
        <v>174000</v>
      </c>
      <c r="L87" s="103">
        <f t="shared" si="45"/>
        <v>0</v>
      </c>
      <c r="M87" s="103">
        <f t="shared" si="45"/>
        <v>0</v>
      </c>
      <c r="N87" s="103">
        <f t="shared" si="45"/>
        <v>0</v>
      </c>
      <c r="O87" s="103">
        <f t="shared" si="45"/>
        <v>0</v>
      </c>
      <c r="P87" s="148">
        <f t="shared" si="32"/>
        <v>100</v>
      </c>
    </row>
    <row r="88" spans="1:16" s="1" customFormat="1" ht="15" customHeight="1" x14ac:dyDescent="0.25">
      <c r="A88" s="101" t="s">
        <v>348</v>
      </c>
      <c r="B88" s="102" t="s">
        <v>762</v>
      </c>
      <c r="C88" s="102" t="s">
        <v>348</v>
      </c>
      <c r="D88" s="103">
        <f>D97</f>
        <v>840292</v>
      </c>
      <c r="E88" s="104">
        <f t="shared" ref="E88:O88" si="46">E97</f>
        <v>770</v>
      </c>
      <c r="F88" s="103">
        <f t="shared" si="46"/>
        <v>0</v>
      </c>
      <c r="G88" s="103">
        <f t="shared" si="46"/>
        <v>300000</v>
      </c>
      <c r="H88" s="103">
        <f t="shared" si="46"/>
        <v>300000</v>
      </c>
      <c r="I88" s="103">
        <f t="shared" si="46"/>
        <v>200000</v>
      </c>
      <c r="J88" s="103">
        <f t="shared" si="46"/>
        <v>200000</v>
      </c>
      <c r="K88" s="103">
        <f t="shared" si="46"/>
        <v>850000</v>
      </c>
      <c r="L88" s="103">
        <f t="shared" si="46"/>
        <v>0</v>
      </c>
      <c r="M88" s="103">
        <f t="shared" si="46"/>
        <v>650000</v>
      </c>
      <c r="N88" s="103">
        <f t="shared" si="46"/>
        <v>650000</v>
      </c>
      <c r="O88" s="103">
        <f t="shared" si="46"/>
        <v>650000</v>
      </c>
      <c r="P88" s="148">
        <f t="shared" si="32"/>
        <v>770</v>
      </c>
    </row>
    <row r="89" spans="1:16" s="1" customFormat="1" ht="13.9" customHeight="1" x14ac:dyDescent="0.25">
      <c r="A89" s="101" t="s">
        <v>488</v>
      </c>
      <c r="B89" s="102" t="s">
        <v>350</v>
      </c>
      <c r="C89" s="102" t="s">
        <v>148</v>
      </c>
      <c r="D89" s="103">
        <f>D98+D191+D202</f>
        <v>-75629</v>
      </c>
      <c r="E89" s="104">
        <f t="shared" ref="E89:O89" si="47">E98+E191+E202</f>
        <v>0</v>
      </c>
      <c r="F89" s="103">
        <f t="shared" si="47"/>
        <v>0</v>
      </c>
      <c r="G89" s="103">
        <f t="shared" si="47"/>
        <v>0</v>
      </c>
      <c r="H89" s="103">
        <f t="shared" si="47"/>
        <v>0</v>
      </c>
      <c r="I89" s="103">
        <f t="shared" si="47"/>
        <v>-18000</v>
      </c>
      <c r="J89" s="103">
        <f t="shared" si="47"/>
        <v>-12000</v>
      </c>
      <c r="K89" s="103">
        <f t="shared" si="47"/>
        <v>-30000</v>
      </c>
      <c r="L89" s="103">
        <f t="shared" si="47"/>
        <v>0</v>
      </c>
      <c r="M89" s="103">
        <f t="shared" si="47"/>
        <v>0</v>
      </c>
      <c r="N89" s="103">
        <f t="shared" si="47"/>
        <v>0</v>
      </c>
      <c r="O89" s="103">
        <f t="shared" si="47"/>
        <v>0</v>
      </c>
      <c r="P89" s="148">
        <f t="shared" si="32"/>
        <v>0</v>
      </c>
    </row>
    <row r="90" spans="1:16" s="26" customFormat="1" ht="15" customHeight="1" x14ac:dyDescent="0.2">
      <c r="A90" s="101" t="s">
        <v>489</v>
      </c>
      <c r="B90" s="133" t="s">
        <v>763</v>
      </c>
      <c r="C90" s="133" t="s">
        <v>277</v>
      </c>
      <c r="D90" s="134">
        <f>D91+D92+D93+D97+D98</f>
        <v>5472102</v>
      </c>
      <c r="E90" s="135">
        <f t="shared" ref="E90:O90" si="48">E91+E92+E93+E97+E98</f>
        <v>5664.2</v>
      </c>
      <c r="F90" s="134">
        <f t="shared" si="48"/>
        <v>50</v>
      </c>
      <c r="G90" s="134">
        <f t="shared" si="48"/>
        <v>5982000</v>
      </c>
      <c r="H90" s="134">
        <f t="shared" si="48"/>
        <v>6094000</v>
      </c>
      <c r="I90" s="134">
        <f t="shared" si="48"/>
        <v>1476000</v>
      </c>
      <c r="J90" s="134">
        <f t="shared" si="48"/>
        <v>1133000</v>
      </c>
      <c r="K90" s="134">
        <f t="shared" si="48"/>
        <v>5772000</v>
      </c>
      <c r="L90" s="134">
        <f t="shared" si="48"/>
        <v>0</v>
      </c>
      <c r="M90" s="134">
        <f t="shared" si="48"/>
        <v>5932000</v>
      </c>
      <c r="N90" s="134">
        <f t="shared" si="48"/>
        <v>6089000</v>
      </c>
      <c r="O90" s="134">
        <f t="shared" si="48"/>
        <v>6246000</v>
      </c>
      <c r="P90" s="151">
        <f t="shared" si="32"/>
        <v>5714.2</v>
      </c>
    </row>
    <row r="91" spans="1:16" s="1" customFormat="1" ht="15" customHeight="1" x14ac:dyDescent="0.25">
      <c r="A91" s="106" t="s">
        <v>146</v>
      </c>
      <c r="B91" s="122" t="s">
        <v>764</v>
      </c>
      <c r="C91" s="122" t="s">
        <v>24</v>
      </c>
      <c r="D91" s="123">
        <v>3676042</v>
      </c>
      <c r="E91" s="115">
        <v>3680.5</v>
      </c>
      <c r="F91" s="123">
        <v>0</v>
      </c>
      <c r="G91" s="123">
        <v>4100000</v>
      </c>
      <c r="H91" s="123">
        <v>4200000</v>
      </c>
      <c r="I91" s="105">
        <v>1002000</v>
      </c>
      <c r="J91" s="105">
        <v>777000</v>
      </c>
      <c r="K91" s="105">
        <v>3776000</v>
      </c>
      <c r="L91" s="105">
        <v>0</v>
      </c>
      <c r="M91" s="105">
        <v>4300000</v>
      </c>
      <c r="N91" s="105">
        <v>4400000</v>
      </c>
      <c r="O91" s="105">
        <v>4500000</v>
      </c>
      <c r="P91" s="144">
        <f t="shared" si="32"/>
        <v>3680.5</v>
      </c>
    </row>
    <row r="92" spans="1:16" s="1" customFormat="1" ht="15" customHeight="1" x14ac:dyDescent="0.25">
      <c r="A92" s="106" t="s">
        <v>148</v>
      </c>
      <c r="B92" s="122" t="s">
        <v>765</v>
      </c>
      <c r="C92" s="122" t="s">
        <v>267</v>
      </c>
      <c r="D92" s="123">
        <v>827122</v>
      </c>
      <c r="E92" s="115">
        <v>1015.7</v>
      </c>
      <c r="F92" s="123">
        <v>50</v>
      </c>
      <c r="G92" s="123">
        <v>1410000</v>
      </c>
      <c r="H92" s="123">
        <v>1420000</v>
      </c>
      <c r="I92" s="105">
        <v>214000</v>
      </c>
      <c r="J92" s="105">
        <v>150000</v>
      </c>
      <c r="K92" s="105">
        <v>927000</v>
      </c>
      <c r="L92" s="105">
        <v>0</v>
      </c>
      <c r="M92" s="105">
        <v>900000</v>
      </c>
      <c r="N92" s="105">
        <v>950000</v>
      </c>
      <c r="O92" s="105">
        <v>1000000</v>
      </c>
      <c r="P92" s="144">
        <f t="shared" si="32"/>
        <v>1065.7</v>
      </c>
    </row>
    <row r="93" spans="1:16" s="1" customFormat="1" ht="15" customHeight="1" x14ac:dyDescent="0.25">
      <c r="A93" s="101" t="s">
        <v>151</v>
      </c>
      <c r="B93" s="102" t="s">
        <v>761</v>
      </c>
      <c r="C93" s="102" t="s">
        <v>126</v>
      </c>
      <c r="D93" s="103">
        <f>D94+D95+D96</f>
        <v>165955</v>
      </c>
      <c r="E93" s="104">
        <f t="shared" ref="E93:O93" si="49">E94+E95+E96</f>
        <v>198</v>
      </c>
      <c r="F93" s="104">
        <f t="shared" si="49"/>
        <v>0</v>
      </c>
      <c r="G93" s="103">
        <f t="shared" si="49"/>
        <v>172000</v>
      </c>
      <c r="H93" s="103">
        <f t="shared" si="49"/>
        <v>174000</v>
      </c>
      <c r="I93" s="103">
        <f t="shared" si="49"/>
        <v>78000</v>
      </c>
      <c r="J93" s="103">
        <f t="shared" si="49"/>
        <v>18000</v>
      </c>
      <c r="K93" s="103">
        <f t="shared" si="49"/>
        <v>249000</v>
      </c>
      <c r="L93" s="103">
        <f t="shared" si="49"/>
        <v>0</v>
      </c>
      <c r="M93" s="103">
        <f t="shared" si="49"/>
        <v>82000</v>
      </c>
      <c r="N93" s="103">
        <f t="shared" si="49"/>
        <v>89000</v>
      </c>
      <c r="O93" s="103">
        <f t="shared" si="49"/>
        <v>96000</v>
      </c>
      <c r="P93" s="148">
        <f t="shared" si="32"/>
        <v>198</v>
      </c>
    </row>
    <row r="94" spans="1:16" s="1" customFormat="1" ht="15" customHeight="1" x14ac:dyDescent="0.25">
      <c r="A94" s="106" t="s">
        <v>154</v>
      </c>
      <c r="B94" s="122" t="s">
        <v>322</v>
      </c>
      <c r="C94" s="122" t="s">
        <v>323</v>
      </c>
      <c r="D94" s="137">
        <v>6800</v>
      </c>
      <c r="E94" s="138">
        <v>65</v>
      </c>
      <c r="F94" s="123">
        <v>0</v>
      </c>
      <c r="G94" s="123">
        <v>40000</v>
      </c>
      <c r="H94" s="123">
        <v>40000</v>
      </c>
      <c r="I94" s="105">
        <v>20000</v>
      </c>
      <c r="J94" s="105">
        <v>0</v>
      </c>
      <c r="K94" s="105">
        <v>45000</v>
      </c>
      <c r="L94" s="105">
        <v>0</v>
      </c>
      <c r="M94" s="105">
        <v>50000</v>
      </c>
      <c r="N94" s="105">
        <v>55000</v>
      </c>
      <c r="O94" s="105">
        <v>60000</v>
      </c>
      <c r="P94" s="144">
        <f t="shared" si="32"/>
        <v>65</v>
      </c>
    </row>
    <row r="95" spans="1:16" s="1" customFormat="1" ht="15" customHeight="1" x14ac:dyDescent="0.25">
      <c r="A95" s="106" t="s">
        <v>157</v>
      </c>
      <c r="B95" s="122" t="s">
        <v>326</v>
      </c>
      <c r="C95" s="122" t="s">
        <v>327</v>
      </c>
      <c r="D95" s="123">
        <v>29840</v>
      </c>
      <c r="E95" s="124">
        <v>33</v>
      </c>
      <c r="F95" s="123">
        <v>0</v>
      </c>
      <c r="G95" s="123">
        <v>32000</v>
      </c>
      <c r="H95" s="123">
        <v>34000</v>
      </c>
      <c r="I95" s="105">
        <v>8000</v>
      </c>
      <c r="J95" s="105">
        <v>4000</v>
      </c>
      <c r="K95" s="105">
        <v>30000</v>
      </c>
      <c r="L95" s="105">
        <v>0</v>
      </c>
      <c r="M95" s="105">
        <v>32000</v>
      </c>
      <c r="N95" s="105">
        <v>34000</v>
      </c>
      <c r="O95" s="105">
        <v>36000</v>
      </c>
      <c r="P95" s="144">
        <f t="shared" si="32"/>
        <v>33</v>
      </c>
    </row>
    <row r="96" spans="1:16" s="1" customFormat="1" ht="15" customHeight="1" x14ac:dyDescent="0.25">
      <c r="A96" s="106" t="s">
        <v>160</v>
      </c>
      <c r="B96" s="122" t="s">
        <v>328</v>
      </c>
      <c r="C96" s="122" t="s">
        <v>329</v>
      </c>
      <c r="D96" s="123">
        <v>129315</v>
      </c>
      <c r="E96" s="124">
        <v>100</v>
      </c>
      <c r="F96" s="123">
        <v>0</v>
      </c>
      <c r="G96" s="123">
        <v>100000</v>
      </c>
      <c r="H96" s="123">
        <v>100000</v>
      </c>
      <c r="I96" s="105">
        <v>50000</v>
      </c>
      <c r="J96" s="105">
        <v>14000</v>
      </c>
      <c r="K96" s="105">
        <v>174000</v>
      </c>
      <c r="L96" s="105">
        <v>0</v>
      </c>
      <c r="M96" s="105">
        <v>0</v>
      </c>
      <c r="N96" s="105">
        <v>0</v>
      </c>
      <c r="O96" s="105">
        <v>0</v>
      </c>
      <c r="P96" s="144">
        <f t="shared" si="32"/>
        <v>100</v>
      </c>
    </row>
    <row r="97" spans="1:16" s="1" customFormat="1" ht="15" customHeight="1" x14ac:dyDescent="0.25">
      <c r="A97" s="106" t="s">
        <v>163</v>
      </c>
      <c r="B97" s="122" t="s">
        <v>766</v>
      </c>
      <c r="C97" s="122" t="s">
        <v>348</v>
      </c>
      <c r="D97" s="123">
        <v>840292</v>
      </c>
      <c r="E97" s="115">
        <v>770</v>
      </c>
      <c r="F97" s="123">
        <v>0</v>
      </c>
      <c r="G97" s="123">
        <v>300000</v>
      </c>
      <c r="H97" s="123">
        <v>300000</v>
      </c>
      <c r="I97" s="105">
        <v>200000</v>
      </c>
      <c r="J97" s="105">
        <v>200000</v>
      </c>
      <c r="K97" s="105">
        <v>850000</v>
      </c>
      <c r="L97" s="105">
        <v>0</v>
      </c>
      <c r="M97" s="105">
        <v>650000</v>
      </c>
      <c r="N97" s="105">
        <v>650000</v>
      </c>
      <c r="O97" s="105">
        <v>650000</v>
      </c>
      <c r="P97" s="144">
        <f t="shared" si="32"/>
        <v>770</v>
      </c>
    </row>
    <row r="98" spans="1:16" s="1" customFormat="1" ht="24" customHeight="1" x14ac:dyDescent="0.25">
      <c r="A98" s="106" t="s">
        <v>516</v>
      </c>
      <c r="B98" s="122" t="s">
        <v>350</v>
      </c>
      <c r="C98" s="122" t="s">
        <v>148</v>
      </c>
      <c r="D98" s="123">
        <v>-37309</v>
      </c>
      <c r="E98" s="124">
        <v>0</v>
      </c>
      <c r="F98" s="123">
        <v>0</v>
      </c>
      <c r="G98" s="123">
        <v>0</v>
      </c>
      <c r="H98" s="123">
        <v>0</v>
      </c>
      <c r="I98" s="105">
        <v>-18000</v>
      </c>
      <c r="J98" s="105">
        <v>-12000</v>
      </c>
      <c r="K98" s="105">
        <v>-30000</v>
      </c>
      <c r="L98" s="105">
        <v>0</v>
      </c>
      <c r="M98" s="105">
        <v>0</v>
      </c>
      <c r="N98" s="105">
        <v>0</v>
      </c>
      <c r="O98" s="105">
        <v>0</v>
      </c>
      <c r="P98" s="144">
        <f t="shared" si="32"/>
        <v>0</v>
      </c>
    </row>
    <row r="99" spans="1:16" s="16" customFormat="1" ht="15" customHeight="1" x14ac:dyDescent="0.25">
      <c r="A99" s="101" t="s">
        <v>517</v>
      </c>
      <c r="B99" s="139" t="s">
        <v>361</v>
      </c>
      <c r="C99" s="139" t="s">
        <v>362</v>
      </c>
      <c r="D99" s="140">
        <f>D90</f>
        <v>5472102</v>
      </c>
      <c r="E99" s="141">
        <f t="shared" ref="E99:O99" si="50">E90</f>
        <v>5664.2</v>
      </c>
      <c r="F99" s="140">
        <f t="shared" si="50"/>
        <v>50</v>
      </c>
      <c r="G99" s="140">
        <f t="shared" si="50"/>
        <v>5982000</v>
      </c>
      <c r="H99" s="140">
        <f t="shared" si="50"/>
        <v>6094000</v>
      </c>
      <c r="I99" s="140">
        <f t="shared" si="50"/>
        <v>1476000</v>
      </c>
      <c r="J99" s="140">
        <f t="shared" si="50"/>
        <v>1133000</v>
      </c>
      <c r="K99" s="140">
        <f t="shared" si="50"/>
        <v>5772000</v>
      </c>
      <c r="L99" s="140">
        <f t="shared" si="50"/>
        <v>0</v>
      </c>
      <c r="M99" s="140">
        <f t="shared" si="50"/>
        <v>5932000</v>
      </c>
      <c r="N99" s="140">
        <f t="shared" si="50"/>
        <v>6089000</v>
      </c>
      <c r="O99" s="140">
        <f t="shared" si="50"/>
        <v>6246000</v>
      </c>
      <c r="P99" s="148">
        <f t="shared" si="32"/>
        <v>5714.2</v>
      </c>
    </row>
    <row r="100" spans="1:16" s="26" customFormat="1" ht="15" customHeight="1" x14ac:dyDescent="0.2">
      <c r="A100" s="101" t="s">
        <v>490</v>
      </c>
      <c r="B100" s="133" t="s">
        <v>767</v>
      </c>
      <c r="C100" s="133" t="s">
        <v>363</v>
      </c>
      <c r="D100" s="134">
        <f>D102+D101+D103</f>
        <v>434320</v>
      </c>
      <c r="E100" s="135">
        <f t="shared" ref="E100:O100" si="51">E102+E101+E103</f>
        <v>483.20000000000005</v>
      </c>
      <c r="F100" s="134">
        <f t="shared" si="51"/>
        <v>0</v>
      </c>
      <c r="G100" s="134">
        <f t="shared" si="51"/>
        <v>490100</v>
      </c>
      <c r="H100" s="134">
        <f t="shared" si="51"/>
        <v>501200</v>
      </c>
      <c r="I100" s="134">
        <f t="shared" si="51"/>
        <v>90400</v>
      </c>
      <c r="J100" s="134">
        <f t="shared" si="51"/>
        <v>116800</v>
      </c>
      <c r="K100" s="134">
        <f t="shared" si="51"/>
        <v>451000</v>
      </c>
      <c r="L100" s="134">
        <f t="shared" si="51"/>
        <v>0</v>
      </c>
      <c r="M100" s="134">
        <f t="shared" si="51"/>
        <v>484500</v>
      </c>
      <c r="N100" s="134">
        <f t="shared" si="51"/>
        <v>515000</v>
      </c>
      <c r="O100" s="134">
        <f t="shared" si="51"/>
        <v>545500</v>
      </c>
      <c r="P100" s="151">
        <f t="shared" si="32"/>
        <v>483.20000000000005</v>
      </c>
    </row>
    <row r="101" spans="1:16" s="1" customFormat="1" ht="15" customHeight="1" x14ac:dyDescent="0.25">
      <c r="A101" s="106" t="s">
        <v>518</v>
      </c>
      <c r="B101" s="122" t="s">
        <v>764</v>
      </c>
      <c r="C101" s="122" t="s">
        <v>24</v>
      </c>
      <c r="D101" s="123">
        <v>414950</v>
      </c>
      <c r="E101" s="124">
        <v>464.6</v>
      </c>
      <c r="F101" s="123">
        <v>0</v>
      </c>
      <c r="G101" s="123">
        <v>470000</v>
      </c>
      <c r="H101" s="123">
        <v>480000</v>
      </c>
      <c r="I101" s="105">
        <v>96000</v>
      </c>
      <c r="J101" s="105">
        <v>114500</v>
      </c>
      <c r="K101" s="105">
        <v>428000</v>
      </c>
      <c r="L101" s="105">
        <v>0</v>
      </c>
      <c r="M101" s="105">
        <v>450000</v>
      </c>
      <c r="N101" s="105">
        <v>470000</v>
      </c>
      <c r="O101" s="105">
        <v>490000</v>
      </c>
      <c r="P101" s="144">
        <f t="shared" si="32"/>
        <v>464.6</v>
      </c>
    </row>
    <row r="102" spans="1:16" s="1" customFormat="1" ht="15" customHeight="1" x14ac:dyDescent="0.25">
      <c r="A102" s="106" t="s">
        <v>166</v>
      </c>
      <c r="B102" s="122" t="s">
        <v>757</v>
      </c>
      <c r="C102" s="122" t="s">
        <v>267</v>
      </c>
      <c r="D102" s="123">
        <v>15834</v>
      </c>
      <c r="E102" s="124">
        <v>14.8</v>
      </c>
      <c r="F102" s="123">
        <v>0</v>
      </c>
      <c r="G102" s="123">
        <v>16000</v>
      </c>
      <c r="H102" s="123">
        <v>17000</v>
      </c>
      <c r="I102" s="105">
        <v>-6600</v>
      </c>
      <c r="J102" s="105">
        <v>1300</v>
      </c>
      <c r="K102" s="105">
        <v>19000</v>
      </c>
      <c r="L102" s="105">
        <v>0</v>
      </c>
      <c r="M102" s="105">
        <v>30000</v>
      </c>
      <c r="N102" s="105">
        <v>40000</v>
      </c>
      <c r="O102" s="105">
        <v>50000</v>
      </c>
      <c r="P102" s="144">
        <f t="shared" si="32"/>
        <v>14.8</v>
      </c>
    </row>
    <row r="103" spans="1:16" s="1" customFormat="1" ht="15" customHeight="1" x14ac:dyDescent="0.25">
      <c r="A103" s="101" t="s">
        <v>519</v>
      </c>
      <c r="B103" s="102" t="s">
        <v>761</v>
      </c>
      <c r="C103" s="102" t="s">
        <v>126</v>
      </c>
      <c r="D103" s="103">
        <f>D104</f>
        <v>3536</v>
      </c>
      <c r="E103" s="104">
        <f t="shared" ref="E103:O103" si="52">E104</f>
        <v>3.8</v>
      </c>
      <c r="F103" s="103">
        <f t="shared" si="52"/>
        <v>0</v>
      </c>
      <c r="G103" s="103">
        <f t="shared" si="52"/>
        <v>4100</v>
      </c>
      <c r="H103" s="103">
        <f t="shared" si="52"/>
        <v>4200</v>
      </c>
      <c r="I103" s="103">
        <f t="shared" si="52"/>
        <v>1000</v>
      </c>
      <c r="J103" s="103">
        <f t="shared" si="52"/>
        <v>1000</v>
      </c>
      <c r="K103" s="103">
        <f t="shared" si="52"/>
        <v>4000</v>
      </c>
      <c r="L103" s="103">
        <f t="shared" si="52"/>
        <v>0</v>
      </c>
      <c r="M103" s="103">
        <f t="shared" si="52"/>
        <v>4500</v>
      </c>
      <c r="N103" s="103">
        <f t="shared" si="52"/>
        <v>5000</v>
      </c>
      <c r="O103" s="103">
        <f t="shared" si="52"/>
        <v>5500</v>
      </c>
      <c r="P103" s="148">
        <f t="shared" si="32"/>
        <v>3.8</v>
      </c>
    </row>
    <row r="104" spans="1:16" s="1" customFormat="1" ht="15" customHeight="1" x14ac:dyDescent="0.25">
      <c r="A104" s="106" t="s">
        <v>491</v>
      </c>
      <c r="B104" s="122" t="s">
        <v>326</v>
      </c>
      <c r="C104" s="122" t="s">
        <v>327</v>
      </c>
      <c r="D104" s="123">
        <v>3536</v>
      </c>
      <c r="E104" s="124">
        <v>3.8</v>
      </c>
      <c r="F104" s="123">
        <v>0</v>
      </c>
      <c r="G104" s="123">
        <v>4100</v>
      </c>
      <c r="H104" s="123">
        <v>4200</v>
      </c>
      <c r="I104" s="105">
        <v>1000</v>
      </c>
      <c r="J104" s="105">
        <v>1000</v>
      </c>
      <c r="K104" s="105">
        <v>4000</v>
      </c>
      <c r="L104" s="105">
        <v>0</v>
      </c>
      <c r="M104" s="105">
        <v>4500</v>
      </c>
      <c r="N104" s="105">
        <v>5000</v>
      </c>
      <c r="O104" s="105">
        <v>5500</v>
      </c>
      <c r="P104" s="144">
        <f t="shared" si="32"/>
        <v>3.8</v>
      </c>
    </row>
    <row r="105" spans="1:16" s="16" customFormat="1" ht="15" customHeight="1" x14ac:dyDescent="0.25">
      <c r="A105" s="101" t="s">
        <v>671</v>
      </c>
      <c r="B105" s="139" t="s">
        <v>367</v>
      </c>
      <c r="C105" s="139" t="s">
        <v>368</v>
      </c>
      <c r="D105" s="140">
        <f>D100</f>
        <v>434320</v>
      </c>
      <c r="E105" s="141">
        <f t="shared" ref="E105:O105" si="53">E100</f>
        <v>483.20000000000005</v>
      </c>
      <c r="F105" s="140">
        <f t="shared" si="53"/>
        <v>0</v>
      </c>
      <c r="G105" s="140">
        <f t="shared" si="53"/>
        <v>490100</v>
      </c>
      <c r="H105" s="140">
        <f t="shared" si="53"/>
        <v>501200</v>
      </c>
      <c r="I105" s="140">
        <f t="shared" si="53"/>
        <v>90400</v>
      </c>
      <c r="J105" s="140">
        <f t="shared" si="53"/>
        <v>116800</v>
      </c>
      <c r="K105" s="140">
        <f t="shared" si="53"/>
        <v>451000</v>
      </c>
      <c r="L105" s="140">
        <f t="shared" si="53"/>
        <v>0</v>
      </c>
      <c r="M105" s="140">
        <f t="shared" si="53"/>
        <v>484500</v>
      </c>
      <c r="N105" s="140">
        <f t="shared" si="53"/>
        <v>515000</v>
      </c>
      <c r="O105" s="140">
        <f t="shared" si="53"/>
        <v>545500</v>
      </c>
      <c r="P105" s="172">
        <f t="shared" si="32"/>
        <v>483.20000000000005</v>
      </c>
    </row>
    <row r="106" spans="1:16" s="26" customFormat="1" ht="15" customHeight="1" x14ac:dyDescent="0.2">
      <c r="A106" s="101" t="s">
        <v>169</v>
      </c>
      <c r="B106" s="133" t="s">
        <v>370</v>
      </c>
      <c r="C106" s="133" t="s">
        <v>369</v>
      </c>
      <c r="D106" s="134">
        <f>D107</f>
        <v>267372</v>
      </c>
      <c r="E106" s="135">
        <f t="shared" ref="E106:O106" si="54">E107</f>
        <v>200</v>
      </c>
      <c r="F106" s="134">
        <f t="shared" si="54"/>
        <v>0</v>
      </c>
      <c r="G106" s="134">
        <f t="shared" si="54"/>
        <v>120000</v>
      </c>
      <c r="H106" s="134">
        <f t="shared" si="54"/>
        <v>120000</v>
      </c>
      <c r="I106" s="134">
        <f t="shared" si="54"/>
        <v>60000</v>
      </c>
      <c r="J106" s="134">
        <f t="shared" si="54"/>
        <v>0</v>
      </c>
      <c r="K106" s="134">
        <f t="shared" si="54"/>
        <v>300000</v>
      </c>
      <c r="L106" s="134">
        <f t="shared" si="54"/>
        <v>0</v>
      </c>
      <c r="M106" s="134">
        <f t="shared" si="54"/>
        <v>400000</v>
      </c>
      <c r="N106" s="134">
        <f t="shared" si="54"/>
        <v>400000</v>
      </c>
      <c r="O106" s="134">
        <f t="shared" si="54"/>
        <v>400000</v>
      </c>
      <c r="P106" s="151">
        <f t="shared" si="32"/>
        <v>200</v>
      </c>
    </row>
    <row r="107" spans="1:16" s="1" customFormat="1" ht="15" customHeight="1" x14ac:dyDescent="0.25">
      <c r="A107" s="106" t="s">
        <v>672</v>
      </c>
      <c r="B107" s="122" t="s">
        <v>758</v>
      </c>
      <c r="C107" s="122" t="s">
        <v>66</v>
      </c>
      <c r="D107" s="123">
        <v>267372</v>
      </c>
      <c r="E107" s="115">
        <v>200</v>
      </c>
      <c r="F107" s="123">
        <v>0</v>
      </c>
      <c r="G107" s="123">
        <v>120000</v>
      </c>
      <c r="H107" s="123">
        <v>120000</v>
      </c>
      <c r="I107" s="105">
        <v>60000</v>
      </c>
      <c r="J107" s="105">
        <v>0</v>
      </c>
      <c r="K107" s="105">
        <v>300000</v>
      </c>
      <c r="L107" s="105">
        <v>0</v>
      </c>
      <c r="M107" s="105">
        <v>400000</v>
      </c>
      <c r="N107" s="105">
        <v>400000</v>
      </c>
      <c r="O107" s="105">
        <v>400000</v>
      </c>
      <c r="P107" s="144">
        <f t="shared" si="32"/>
        <v>200</v>
      </c>
    </row>
    <row r="108" spans="1:16" s="16" customFormat="1" ht="15" customHeight="1" x14ac:dyDescent="0.25">
      <c r="A108" s="101" t="s">
        <v>673</v>
      </c>
      <c r="B108" s="139" t="s">
        <v>370</v>
      </c>
      <c r="C108" s="139" t="s">
        <v>371</v>
      </c>
      <c r="D108" s="140">
        <f>D106</f>
        <v>267372</v>
      </c>
      <c r="E108" s="141">
        <f t="shared" ref="E108:O108" si="55">E106</f>
        <v>200</v>
      </c>
      <c r="F108" s="140">
        <f t="shared" si="55"/>
        <v>0</v>
      </c>
      <c r="G108" s="140">
        <f t="shared" si="55"/>
        <v>120000</v>
      </c>
      <c r="H108" s="140">
        <f t="shared" si="55"/>
        <v>120000</v>
      </c>
      <c r="I108" s="140">
        <f t="shared" si="55"/>
        <v>60000</v>
      </c>
      <c r="J108" s="140">
        <f t="shared" si="55"/>
        <v>0</v>
      </c>
      <c r="K108" s="140">
        <f t="shared" si="55"/>
        <v>300000</v>
      </c>
      <c r="L108" s="140">
        <f t="shared" si="55"/>
        <v>0</v>
      </c>
      <c r="M108" s="140">
        <f t="shared" si="55"/>
        <v>400000</v>
      </c>
      <c r="N108" s="140">
        <f t="shared" si="55"/>
        <v>400000</v>
      </c>
      <c r="O108" s="140">
        <f t="shared" si="55"/>
        <v>400000</v>
      </c>
      <c r="P108" s="172">
        <f t="shared" si="32"/>
        <v>200</v>
      </c>
    </row>
    <row r="109" spans="1:16" s="26" customFormat="1" ht="15" customHeight="1" x14ac:dyDescent="0.2">
      <c r="A109" s="101" t="s">
        <v>492</v>
      </c>
      <c r="B109" s="133" t="s">
        <v>768</v>
      </c>
      <c r="C109" s="133" t="s">
        <v>373</v>
      </c>
      <c r="D109" s="134">
        <f>D110</f>
        <v>0</v>
      </c>
      <c r="E109" s="135">
        <f t="shared" ref="E109:O109" si="56">E110</f>
        <v>24</v>
      </c>
      <c r="F109" s="134">
        <f t="shared" si="56"/>
        <v>0</v>
      </c>
      <c r="G109" s="134">
        <f t="shared" si="56"/>
        <v>30000</v>
      </c>
      <c r="H109" s="134">
        <f t="shared" si="56"/>
        <v>30000</v>
      </c>
      <c r="I109" s="134">
        <f t="shared" si="56"/>
        <v>5000</v>
      </c>
      <c r="J109" s="134">
        <f t="shared" si="56"/>
        <v>5000</v>
      </c>
      <c r="K109" s="134">
        <f t="shared" si="56"/>
        <v>15000</v>
      </c>
      <c r="L109" s="134">
        <f t="shared" si="56"/>
        <v>0</v>
      </c>
      <c r="M109" s="134">
        <f t="shared" si="56"/>
        <v>20000</v>
      </c>
      <c r="N109" s="134">
        <f t="shared" si="56"/>
        <v>25000</v>
      </c>
      <c r="O109" s="134">
        <f t="shared" si="56"/>
        <v>30000</v>
      </c>
      <c r="P109" s="151">
        <f t="shared" si="32"/>
        <v>24</v>
      </c>
    </row>
    <row r="110" spans="1:16" s="1" customFormat="1" ht="15" customHeight="1" x14ac:dyDescent="0.25">
      <c r="A110" s="106" t="s">
        <v>493</v>
      </c>
      <c r="B110" s="122" t="s">
        <v>765</v>
      </c>
      <c r="C110" s="122" t="s">
        <v>267</v>
      </c>
      <c r="D110" s="123">
        <v>0</v>
      </c>
      <c r="E110" s="124">
        <v>24</v>
      </c>
      <c r="F110" s="123">
        <v>0</v>
      </c>
      <c r="G110" s="123">
        <v>30000</v>
      </c>
      <c r="H110" s="123">
        <v>30000</v>
      </c>
      <c r="I110" s="105">
        <v>5000</v>
      </c>
      <c r="J110" s="105">
        <v>5000</v>
      </c>
      <c r="K110" s="105">
        <v>15000</v>
      </c>
      <c r="L110" s="105">
        <v>0</v>
      </c>
      <c r="M110" s="105">
        <v>20000</v>
      </c>
      <c r="N110" s="105">
        <v>25000</v>
      </c>
      <c r="O110" s="105">
        <v>30000</v>
      </c>
      <c r="P110" s="144">
        <f t="shared" si="32"/>
        <v>24</v>
      </c>
    </row>
    <row r="111" spans="1:16" s="1" customFormat="1" ht="15" customHeight="1" x14ac:dyDescent="0.25">
      <c r="A111" s="101" t="s">
        <v>494</v>
      </c>
      <c r="B111" s="143" t="s">
        <v>376</v>
      </c>
      <c r="C111" s="143" t="s">
        <v>377</v>
      </c>
      <c r="D111" s="140">
        <f>D109</f>
        <v>0</v>
      </c>
      <c r="E111" s="141">
        <f t="shared" ref="E111:O111" si="57">E109</f>
        <v>24</v>
      </c>
      <c r="F111" s="140">
        <f t="shared" si="57"/>
        <v>0</v>
      </c>
      <c r="G111" s="140">
        <f t="shared" si="57"/>
        <v>30000</v>
      </c>
      <c r="H111" s="140">
        <f t="shared" si="57"/>
        <v>30000</v>
      </c>
      <c r="I111" s="140">
        <f t="shared" si="57"/>
        <v>5000</v>
      </c>
      <c r="J111" s="140">
        <f t="shared" si="57"/>
        <v>5000</v>
      </c>
      <c r="K111" s="140">
        <f t="shared" si="57"/>
        <v>15000</v>
      </c>
      <c r="L111" s="140">
        <f t="shared" si="57"/>
        <v>0</v>
      </c>
      <c r="M111" s="140">
        <f t="shared" si="57"/>
        <v>20000</v>
      </c>
      <c r="N111" s="140">
        <f t="shared" si="57"/>
        <v>25000</v>
      </c>
      <c r="O111" s="140">
        <f t="shared" si="57"/>
        <v>30000</v>
      </c>
      <c r="P111" s="172">
        <f t="shared" si="32"/>
        <v>24</v>
      </c>
    </row>
    <row r="112" spans="1:16" s="26" customFormat="1" ht="15" customHeight="1" x14ac:dyDescent="0.2">
      <c r="A112" s="101" t="s">
        <v>495</v>
      </c>
      <c r="B112" s="133" t="s">
        <v>769</v>
      </c>
      <c r="C112" s="133" t="s">
        <v>381</v>
      </c>
      <c r="D112" s="134">
        <f>D113+D114+D115</f>
        <v>2768976</v>
      </c>
      <c r="E112" s="135">
        <f t="shared" ref="E112:H112" si="58">E113+E114+E115</f>
        <v>4878.3</v>
      </c>
      <c r="F112" s="134">
        <f t="shared" si="58"/>
        <v>0</v>
      </c>
      <c r="G112" s="134">
        <f t="shared" si="58"/>
        <v>1622250</v>
      </c>
      <c r="H112" s="134">
        <f t="shared" si="58"/>
        <v>1664950</v>
      </c>
      <c r="I112" s="136" t="e">
        <f>#REF!+#REF!+#REF!+I133+I135</f>
        <v>#REF!</v>
      </c>
      <c r="J112" s="136" t="e">
        <f>#REF!+#REF!+#REF!+J133+J135</f>
        <v>#REF!</v>
      </c>
      <c r="K112" s="136" t="e">
        <f>#REF!+#REF!+#REF!+K133+K135</f>
        <v>#REF!</v>
      </c>
      <c r="L112" s="136" t="e">
        <f>#REF!+#REF!+#REF!+L133+L135</f>
        <v>#REF!</v>
      </c>
      <c r="M112" s="136" t="e">
        <f>#REF!+#REF!+#REF!+M133+M135</f>
        <v>#REF!</v>
      </c>
      <c r="N112" s="136" t="e">
        <f>#REF!+#REF!+#REF!+N133+N135</f>
        <v>#REF!</v>
      </c>
      <c r="O112" s="136" t="e">
        <f>#REF!+#REF!+#REF!+O133+O135</f>
        <v>#REF!</v>
      </c>
      <c r="P112" s="151">
        <f t="shared" si="32"/>
        <v>4878.3</v>
      </c>
    </row>
    <row r="113" spans="1:16" s="1" customFormat="1" ht="15" customHeight="1" x14ac:dyDescent="0.25">
      <c r="A113" s="101" t="s">
        <v>674</v>
      </c>
      <c r="B113" s="102" t="s">
        <v>756</v>
      </c>
      <c r="C113" s="102" t="s">
        <v>24</v>
      </c>
      <c r="D113" s="103">
        <f>D120+D126+D136</f>
        <v>77626</v>
      </c>
      <c r="E113" s="104">
        <f t="shared" ref="E113:O113" si="59">E120+E126+E136</f>
        <v>85</v>
      </c>
      <c r="F113" s="103">
        <f t="shared" si="59"/>
        <v>0</v>
      </c>
      <c r="G113" s="103">
        <f t="shared" si="59"/>
        <v>89250</v>
      </c>
      <c r="H113" s="103">
        <f t="shared" si="59"/>
        <v>90950</v>
      </c>
      <c r="I113" s="103">
        <f t="shared" si="59"/>
        <v>0</v>
      </c>
      <c r="J113" s="103">
        <f t="shared" si="59"/>
        <v>0</v>
      </c>
      <c r="K113" s="103">
        <f t="shared" si="59"/>
        <v>0</v>
      </c>
      <c r="L113" s="103">
        <f t="shared" si="59"/>
        <v>0</v>
      </c>
      <c r="M113" s="103">
        <f t="shared" si="59"/>
        <v>0</v>
      </c>
      <c r="N113" s="103">
        <f t="shared" si="59"/>
        <v>0</v>
      </c>
      <c r="O113" s="103">
        <f t="shared" si="59"/>
        <v>0</v>
      </c>
      <c r="P113" s="148">
        <f t="shared" si="32"/>
        <v>85</v>
      </c>
    </row>
    <row r="114" spans="1:16" s="1" customFormat="1" ht="15" customHeight="1" x14ac:dyDescent="0.25">
      <c r="A114" s="101" t="s">
        <v>675</v>
      </c>
      <c r="B114" s="102" t="s">
        <v>757</v>
      </c>
      <c r="C114" s="102" t="s">
        <v>267</v>
      </c>
      <c r="D114" s="103">
        <f>D121+D127+D134+D137</f>
        <v>1078735</v>
      </c>
      <c r="E114" s="104">
        <f t="shared" ref="E114:O114" si="60">E121+E127+E134+E137</f>
        <v>1160</v>
      </c>
      <c r="F114" s="103">
        <f t="shared" si="60"/>
        <v>0</v>
      </c>
      <c r="G114" s="103">
        <f t="shared" si="60"/>
        <v>1227000</v>
      </c>
      <c r="H114" s="103">
        <f t="shared" si="60"/>
        <v>1260000</v>
      </c>
      <c r="I114" s="103">
        <f t="shared" si="60"/>
        <v>0</v>
      </c>
      <c r="J114" s="103">
        <f t="shared" si="60"/>
        <v>0</v>
      </c>
      <c r="K114" s="103">
        <f t="shared" si="60"/>
        <v>0</v>
      </c>
      <c r="L114" s="103">
        <f t="shared" si="60"/>
        <v>0</v>
      </c>
      <c r="M114" s="103">
        <f t="shared" si="60"/>
        <v>0</v>
      </c>
      <c r="N114" s="103">
        <f t="shared" si="60"/>
        <v>0</v>
      </c>
      <c r="O114" s="103">
        <f t="shared" si="60"/>
        <v>0</v>
      </c>
      <c r="P114" s="148">
        <f t="shared" si="32"/>
        <v>1160</v>
      </c>
    </row>
    <row r="115" spans="1:16" s="1" customFormat="1" ht="15" customHeight="1" x14ac:dyDescent="0.25">
      <c r="A115" s="101" t="s">
        <v>676</v>
      </c>
      <c r="B115" s="102" t="s">
        <v>770</v>
      </c>
      <c r="C115" s="102" t="s">
        <v>120</v>
      </c>
      <c r="D115" s="103">
        <f>D116+D117+D118</f>
        <v>1612615</v>
      </c>
      <c r="E115" s="104">
        <f t="shared" ref="E115:O115" si="61">E116+E117+E118</f>
        <v>3633.3</v>
      </c>
      <c r="F115" s="103">
        <f t="shared" si="61"/>
        <v>0</v>
      </c>
      <c r="G115" s="103">
        <f t="shared" si="61"/>
        <v>306000</v>
      </c>
      <c r="H115" s="103">
        <f t="shared" si="61"/>
        <v>314000</v>
      </c>
      <c r="I115" s="103">
        <f t="shared" si="61"/>
        <v>0</v>
      </c>
      <c r="J115" s="103">
        <f t="shared" si="61"/>
        <v>0</v>
      </c>
      <c r="K115" s="103">
        <f t="shared" si="61"/>
        <v>0</v>
      </c>
      <c r="L115" s="103">
        <f t="shared" si="61"/>
        <v>0</v>
      </c>
      <c r="M115" s="103">
        <f t="shared" si="61"/>
        <v>0</v>
      </c>
      <c r="N115" s="103">
        <f t="shared" si="61"/>
        <v>0</v>
      </c>
      <c r="O115" s="103">
        <f t="shared" si="61"/>
        <v>0</v>
      </c>
      <c r="P115" s="148">
        <f t="shared" si="32"/>
        <v>3633.3</v>
      </c>
    </row>
    <row r="116" spans="1:16" s="1" customFormat="1" ht="15" customHeight="1" x14ac:dyDescent="0.25">
      <c r="A116" s="101" t="s">
        <v>677</v>
      </c>
      <c r="B116" s="102" t="s">
        <v>302</v>
      </c>
      <c r="C116" s="102" t="s">
        <v>303</v>
      </c>
      <c r="D116" s="103">
        <f>D124+D130</f>
        <v>161612</v>
      </c>
      <c r="E116" s="104">
        <f t="shared" ref="E116:O116" si="62">E124+E130</f>
        <v>290.3</v>
      </c>
      <c r="F116" s="103">
        <f t="shared" si="62"/>
        <v>0</v>
      </c>
      <c r="G116" s="103">
        <f t="shared" si="62"/>
        <v>306000</v>
      </c>
      <c r="H116" s="103">
        <f t="shared" si="62"/>
        <v>314000</v>
      </c>
      <c r="I116" s="103">
        <f t="shared" si="62"/>
        <v>0</v>
      </c>
      <c r="J116" s="103">
        <f t="shared" si="62"/>
        <v>0</v>
      </c>
      <c r="K116" s="103">
        <f t="shared" si="62"/>
        <v>0</v>
      </c>
      <c r="L116" s="103">
        <f t="shared" si="62"/>
        <v>0</v>
      </c>
      <c r="M116" s="103">
        <f t="shared" si="62"/>
        <v>0</v>
      </c>
      <c r="N116" s="103">
        <f t="shared" si="62"/>
        <v>0</v>
      </c>
      <c r="O116" s="103">
        <f t="shared" si="62"/>
        <v>0</v>
      </c>
      <c r="P116" s="148">
        <f t="shared" si="32"/>
        <v>290.3</v>
      </c>
    </row>
    <row r="117" spans="1:16" s="1" customFormat="1" ht="15" customHeight="1" x14ac:dyDescent="0.25">
      <c r="A117" s="101" t="s">
        <v>171</v>
      </c>
      <c r="B117" s="102" t="s">
        <v>304</v>
      </c>
      <c r="C117" s="102" t="s">
        <v>305</v>
      </c>
      <c r="D117" s="103">
        <f t="shared" ref="D117" si="63">E117+F117+G117+H117</f>
        <v>0</v>
      </c>
      <c r="E117" s="104">
        <v>0</v>
      </c>
      <c r="F117" s="103">
        <v>0</v>
      </c>
      <c r="G117" s="103">
        <v>0</v>
      </c>
      <c r="H117" s="103">
        <v>0</v>
      </c>
      <c r="I117" s="103">
        <v>0</v>
      </c>
      <c r="J117" s="103">
        <v>0</v>
      </c>
      <c r="K117" s="103">
        <v>0</v>
      </c>
      <c r="L117" s="103">
        <v>0</v>
      </c>
      <c r="M117" s="103">
        <v>0</v>
      </c>
      <c r="N117" s="103">
        <v>0</v>
      </c>
      <c r="O117" s="103">
        <v>0</v>
      </c>
      <c r="P117" s="148">
        <f t="shared" si="32"/>
        <v>0</v>
      </c>
    </row>
    <row r="118" spans="1:16" s="1" customFormat="1" ht="15" customHeight="1" x14ac:dyDescent="0.25">
      <c r="A118" s="101" t="s">
        <v>173</v>
      </c>
      <c r="B118" s="102" t="s">
        <v>306</v>
      </c>
      <c r="C118" s="102" t="s">
        <v>307</v>
      </c>
      <c r="D118" s="103">
        <f>D132</f>
        <v>1451003</v>
      </c>
      <c r="E118" s="104">
        <f t="shared" ref="E118:O118" si="64">E132</f>
        <v>3343</v>
      </c>
      <c r="F118" s="103">
        <f t="shared" si="64"/>
        <v>0</v>
      </c>
      <c r="G118" s="103">
        <f t="shared" si="64"/>
        <v>0</v>
      </c>
      <c r="H118" s="103">
        <f t="shared" si="64"/>
        <v>0</v>
      </c>
      <c r="I118" s="103">
        <f t="shared" si="64"/>
        <v>0</v>
      </c>
      <c r="J118" s="103">
        <f t="shared" si="64"/>
        <v>0</v>
      </c>
      <c r="K118" s="103">
        <f t="shared" si="64"/>
        <v>0</v>
      </c>
      <c r="L118" s="103">
        <f t="shared" si="64"/>
        <v>0</v>
      </c>
      <c r="M118" s="103">
        <f t="shared" si="64"/>
        <v>0</v>
      </c>
      <c r="N118" s="103">
        <f t="shared" si="64"/>
        <v>0</v>
      </c>
      <c r="O118" s="103">
        <f t="shared" si="64"/>
        <v>0</v>
      </c>
      <c r="P118" s="148">
        <f t="shared" si="32"/>
        <v>3343</v>
      </c>
    </row>
    <row r="119" spans="1:16" s="15" customFormat="1" ht="15" customHeight="1" x14ac:dyDescent="0.25">
      <c r="A119" s="101" t="s">
        <v>176</v>
      </c>
      <c r="B119" s="143" t="s">
        <v>771</v>
      </c>
      <c r="C119" s="143" t="s">
        <v>386</v>
      </c>
      <c r="D119" s="103">
        <f>D120+D121+D124</f>
        <v>139315</v>
      </c>
      <c r="E119" s="104">
        <f t="shared" ref="E119:O119" si="65">E120+E121+E124</f>
        <v>0</v>
      </c>
      <c r="F119" s="103">
        <f t="shared" si="65"/>
        <v>0</v>
      </c>
      <c r="G119" s="103">
        <f t="shared" si="65"/>
        <v>0</v>
      </c>
      <c r="H119" s="103">
        <f t="shared" si="65"/>
        <v>0</v>
      </c>
      <c r="I119" s="103">
        <f t="shared" si="65"/>
        <v>0</v>
      </c>
      <c r="J119" s="103">
        <f t="shared" si="65"/>
        <v>0</v>
      </c>
      <c r="K119" s="103">
        <f t="shared" si="65"/>
        <v>0</v>
      </c>
      <c r="L119" s="103">
        <f t="shared" si="65"/>
        <v>0</v>
      </c>
      <c r="M119" s="103">
        <f t="shared" si="65"/>
        <v>0</v>
      </c>
      <c r="N119" s="103">
        <f t="shared" si="65"/>
        <v>0</v>
      </c>
      <c r="O119" s="103">
        <f t="shared" si="65"/>
        <v>0</v>
      </c>
      <c r="P119" s="148">
        <f t="shared" si="32"/>
        <v>0</v>
      </c>
    </row>
    <row r="120" spans="1:16" s="56" customFormat="1" ht="15" customHeight="1" x14ac:dyDescent="0.25">
      <c r="A120" s="106" t="s">
        <v>179</v>
      </c>
      <c r="B120" s="125" t="s">
        <v>772</v>
      </c>
      <c r="C120" s="111" t="s">
        <v>24</v>
      </c>
      <c r="D120" s="144">
        <v>1902</v>
      </c>
      <c r="E120" s="115">
        <v>0</v>
      </c>
      <c r="F120" s="144">
        <v>0</v>
      </c>
      <c r="G120" s="144">
        <v>0</v>
      </c>
      <c r="H120" s="144">
        <v>0</v>
      </c>
      <c r="I120" s="145"/>
      <c r="J120" s="145"/>
      <c r="K120" s="145"/>
      <c r="L120" s="145"/>
      <c r="M120" s="145"/>
      <c r="N120" s="145"/>
      <c r="O120" s="145"/>
      <c r="P120" s="144">
        <f t="shared" si="32"/>
        <v>0</v>
      </c>
    </row>
    <row r="121" spans="1:16" s="56" customFormat="1" ht="15" customHeight="1" x14ac:dyDescent="0.25">
      <c r="A121" s="106" t="s">
        <v>182</v>
      </c>
      <c r="B121" s="125" t="s">
        <v>757</v>
      </c>
      <c r="C121" s="111" t="s">
        <v>267</v>
      </c>
      <c r="D121" s="144">
        <f>D122+D123</f>
        <v>132925</v>
      </c>
      <c r="E121" s="115">
        <f t="shared" ref="E121:H121" si="66">E122+E123</f>
        <v>0</v>
      </c>
      <c r="F121" s="144">
        <f t="shared" si="66"/>
        <v>0</v>
      </c>
      <c r="G121" s="144">
        <f t="shared" si="66"/>
        <v>0</v>
      </c>
      <c r="H121" s="144">
        <f t="shared" si="66"/>
        <v>0</v>
      </c>
      <c r="I121" s="145"/>
      <c r="J121" s="145"/>
      <c r="K121" s="145"/>
      <c r="L121" s="145"/>
      <c r="M121" s="145"/>
      <c r="N121" s="145"/>
      <c r="O121" s="145"/>
      <c r="P121" s="144">
        <f t="shared" si="32"/>
        <v>0</v>
      </c>
    </row>
    <row r="122" spans="1:16" s="58" customFormat="1" ht="15" customHeight="1" x14ac:dyDescent="0.2">
      <c r="A122" s="106" t="s">
        <v>678</v>
      </c>
      <c r="B122" s="125" t="s">
        <v>793</v>
      </c>
      <c r="C122" s="111"/>
      <c r="D122" s="144">
        <v>82925</v>
      </c>
      <c r="E122" s="115">
        <v>0</v>
      </c>
      <c r="F122" s="144">
        <v>0</v>
      </c>
      <c r="G122" s="144">
        <v>0</v>
      </c>
      <c r="H122" s="144">
        <v>0</v>
      </c>
      <c r="I122" s="145"/>
      <c r="J122" s="145"/>
      <c r="K122" s="145"/>
      <c r="L122" s="145"/>
      <c r="M122" s="145"/>
      <c r="N122" s="145"/>
      <c r="O122" s="145"/>
      <c r="P122" s="144">
        <f t="shared" si="32"/>
        <v>0</v>
      </c>
    </row>
    <row r="123" spans="1:16" s="58" customFormat="1" ht="15" customHeight="1" x14ac:dyDescent="0.2">
      <c r="A123" s="106" t="s">
        <v>679</v>
      </c>
      <c r="B123" s="125" t="s">
        <v>794</v>
      </c>
      <c r="C123" s="111"/>
      <c r="D123" s="144">
        <v>50000</v>
      </c>
      <c r="E123" s="115">
        <v>0</v>
      </c>
      <c r="F123" s="144">
        <v>0</v>
      </c>
      <c r="G123" s="144">
        <v>0</v>
      </c>
      <c r="H123" s="144">
        <v>0</v>
      </c>
      <c r="I123" s="145"/>
      <c r="J123" s="145"/>
      <c r="K123" s="145"/>
      <c r="L123" s="145"/>
      <c r="M123" s="145"/>
      <c r="N123" s="145"/>
      <c r="O123" s="145"/>
      <c r="P123" s="144">
        <f t="shared" si="32"/>
        <v>0</v>
      </c>
    </row>
    <row r="124" spans="1:16" s="56" customFormat="1" ht="15" customHeight="1" x14ac:dyDescent="0.25">
      <c r="A124" s="106" t="s">
        <v>185</v>
      </c>
      <c r="B124" s="125" t="s">
        <v>773</v>
      </c>
      <c r="C124" s="111" t="s">
        <v>120</v>
      </c>
      <c r="D124" s="144">
        <v>4488</v>
      </c>
      <c r="E124" s="115">
        <v>0</v>
      </c>
      <c r="F124" s="144">
        <v>0</v>
      </c>
      <c r="G124" s="144">
        <v>0</v>
      </c>
      <c r="H124" s="144">
        <v>0</v>
      </c>
      <c r="I124" s="145"/>
      <c r="J124" s="145"/>
      <c r="K124" s="145"/>
      <c r="L124" s="145"/>
      <c r="M124" s="145"/>
      <c r="N124" s="145"/>
      <c r="O124" s="145"/>
      <c r="P124" s="144">
        <f t="shared" si="32"/>
        <v>0</v>
      </c>
    </row>
    <row r="125" spans="1:16" s="15" customFormat="1" ht="15" customHeight="1" x14ac:dyDescent="0.25">
      <c r="A125" s="101" t="s">
        <v>188</v>
      </c>
      <c r="B125" s="143" t="s">
        <v>389</v>
      </c>
      <c r="C125" s="143" t="s">
        <v>390</v>
      </c>
      <c r="D125" s="140">
        <f>D126+D127+D130</f>
        <v>1130932</v>
      </c>
      <c r="E125" s="141">
        <f t="shared" ref="E125:O125" si="67">E126+E127+E130</f>
        <v>1535.3</v>
      </c>
      <c r="F125" s="140">
        <f t="shared" si="67"/>
        <v>0</v>
      </c>
      <c r="G125" s="140">
        <f t="shared" si="67"/>
        <v>1622250</v>
      </c>
      <c r="H125" s="140">
        <f t="shared" si="67"/>
        <v>1664950</v>
      </c>
      <c r="I125" s="140">
        <f t="shared" si="67"/>
        <v>0</v>
      </c>
      <c r="J125" s="140">
        <f t="shared" si="67"/>
        <v>0</v>
      </c>
      <c r="K125" s="140">
        <f t="shared" si="67"/>
        <v>0</v>
      </c>
      <c r="L125" s="140">
        <f t="shared" si="67"/>
        <v>0</v>
      </c>
      <c r="M125" s="140">
        <f t="shared" si="67"/>
        <v>0</v>
      </c>
      <c r="N125" s="140">
        <f t="shared" si="67"/>
        <v>0</v>
      </c>
      <c r="O125" s="140">
        <f t="shared" si="67"/>
        <v>0</v>
      </c>
      <c r="P125" s="172">
        <f t="shared" si="32"/>
        <v>1535.3</v>
      </c>
    </row>
    <row r="126" spans="1:16" s="59" customFormat="1" ht="15" customHeight="1" x14ac:dyDescent="0.25">
      <c r="A126" s="106" t="s">
        <v>496</v>
      </c>
      <c r="B126" s="125" t="s">
        <v>772</v>
      </c>
      <c r="C126" s="111" t="s">
        <v>24</v>
      </c>
      <c r="D126" s="144">
        <v>65678</v>
      </c>
      <c r="E126" s="115">
        <v>85</v>
      </c>
      <c r="F126" s="144">
        <v>0</v>
      </c>
      <c r="G126" s="144">
        <v>89250</v>
      </c>
      <c r="H126" s="144">
        <v>90950</v>
      </c>
      <c r="I126" s="146"/>
      <c r="J126" s="146"/>
      <c r="K126" s="146"/>
      <c r="L126" s="146"/>
      <c r="M126" s="146"/>
      <c r="N126" s="146"/>
      <c r="O126" s="146"/>
      <c r="P126" s="144">
        <f t="shared" si="32"/>
        <v>85</v>
      </c>
    </row>
    <row r="127" spans="1:16" s="59" customFormat="1" ht="15" customHeight="1" x14ac:dyDescent="0.25">
      <c r="A127" s="106" t="s">
        <v>497</v>
      </c>
      <c r="B127" s="125" t="s">
        <v>757</v>
      </c>
      <c r="C127" s="111" t="s">
        <v>267</v>
      </c>
      <c r="D127" s="144">
        <f>D128+D129</f>
        <v>908130</v>
      </c>
      <c r="E127" s="115">
        <f t="shared" ref="E127:H127" si="68">E128+E129</f>
        <v>1160</v>
      </c>
      <c r="F127" s="144">
        <v>0</v>
      </c>
      <c r="G127" s="144">
        <f t="shared" si="68"/>
        <v>1227000</v>
      </c>
      <c r="H127" s="144">
        <f t="shared" si="68"/>
        <v>1260000</v>
      </c>
      <c r="I127" s="146"/>
      <c r="J127" s="146"/>
      <c r="K127" s="146"/>
      <c r="L127" s="146"/>
      <c r="M127" s="146"/>
      <c r="N127" s="146"/>
      <c r="O127" s="146"/>
      <c r="P127" s="144">
        <f t="shared" si="32"/>
        <v>1160</v>
      </c>
    </row>
    <row r="128" spans="1:16" s="59" customFormat="1" ht="15" customHeight="1" x14ac:dyDescent="0.25">
      <c r="A128" s="106" t="s">
        <v>680</v>
      </c>
      <c r="B128" s="125" t="s">
        <v>793</v>
      </c>
      <c r="C128" s="111"/>
      <c r="D128" s="144">
        <v>843130</v>
      </c>
      <c r="E128" s="115">
        <v>1040</v>
      </c>
      <c r="F128" s="144">
        <v>0</v>
      </c>
      <c r="G128" s="144">
        <v>1107000</v>
      </c>
      <c r="H128" s="144">
        <v>1140000</v>
      </c>
      <c r="I128" s="146"/>
      <c r="J128" s="146"/>
      <c r="K128" s="146"/>
      <c r="L128" s="146"/>
      <c r="M128" s="146"/>
      <c r="N128" s="146"/>
      <c r="O128" s="146"/>
      <c r="P128" s="144">
        <f t="shared" si="32"/>
        <v>1040</v>
      </c>
    </row>
    <row r="129" spans="1:16" s="59" customFormat="1" ht="15" customHeight="1" x14ac:dyDescent="0.25">
      <c r="A129" s="106" t="s">
        <v>191</v>
      </c>
      <c r="B129" s="125" t="s">
        <v>794</v>
      </c>
      <c r="C129" s="111"/>
      <c r="D129" s="144">
        <v>65000</v>
      </c>
      <c r="E129" s="115">
        <v>120</v>
      </c>
      <c r="F129" s="144">
        <v>0</v>
      </c>
      <c r="G129" s="144">
        <v>120000</v>
      </c>
      <c r="H129" s="144">
        <v>120000</v>
      </c>
      <c r="I129" s="146"/>
      <c r="J129" s="146"/>
      <c r="K129" s="146"/>
      <c r="L129" s="146"/>
      <c r="M129" s="146"/>
      <c r="N129" s="146"/>
      <c r="O129" s="146"/>
      <c r="P129" s="144">
        <f t="shared" si="32"/>
        <v>120</v>
      </c>
    </row>
    <row r="130" spans="1:16" s="59" customFormat="1" ht="15" customHeight="1" x14ac:dyDescent="0.25">
      <c r="A130" s="106" t="s">
        <v>681</v>
      </c>
      <c r="B130" s="125" t="s">
        <v>773</v>
      </c>
      <c r="C130" s="111" t="s">
        <v>120</v>
      </c>
      <c r="D130" s="144">
        <v>157124</v>
      </c>
      <c r="E130" s="115">
        <v>290.3</v>
      </c>
      <c r="F130" s="144">
        <v>0</v>
      </c>
      <c r="G130" s="144">
        <v>306000</v>
      </c>
      <c r="H130" s="144">
        <v>314000</v>
      </c>
      <c r="I130" s="146"/>
      <c r="J130" s="146"/>
      <c r="K130" s="146"/>
      <c r="L130" s="146"/>
      <c r="M130" s="146"/>
      <c r="N130" s="146"/>
      <c r="O130" s="146"/>
      <c r="P130" s="144">
        <f t="shared" si="32"/>
        <v>290.3</v>
      </c>
    </row>
    <row r="131" spans="1:16" s="59" customFormat="1" ht="15" customHeight="1" x14ac:dyDescent="0.25">
      <c r="A131" s="101" t="s">
        <v>498</v>
      </c>
      <c r="B131" s="147" t="s">
        <v>391</v>
      </c>
      <c r="C131" s="147" t="s">
        <v>392</v>
      </c>
      <c r="D131" s="148">
        <f>D132</f>
        <v>1451003</v>
      </c>
      <c r="E131" s="149">
        <f t="shared" ref="E131:O131" si="69">E132</f>
        <v>3343</v>
      </c>
      <c r="F131" s="148">
        <f t="shared" si="69"/>
        <v>0</v>
      </c>
      <c r="G131" s="148">
        <f t="shared" si="69"/>
        <v>0</v>
      </c>
      <c r="H131" s="148">
        <f t="shared" si="69"/>
        <v>0</v>
      </c>
      <c r="I131" s="148">
        <f t="shared" si="69"/>
        <v>0</v>
      </c>
      <c r="J131" s="148">
        <f t="shared" si="69"/>
        <v>0</v>
      </c>
      <c r="K131" s="148">
        <f t="shared" si="69"/>
        <v>0</v>
      </c>
      <c r="L131" s="148">
        <f t="shared" si="69"/>
        <v>0</v>
      </c>
      <c r="M131" s="148">
        <f t="shared" si="69"/>
        <v>0</v>
      </c>
      <c r="N131" s="148">
        <f t="shared" si="69"/>
        <v>0</v>
      </c>
      <c r="O131" s="148">
        <f t="shared" si="69"/>
        <v>0</v>
      </c>
      <c r="P131" s="148">
        <f t="shared" si="32"/>
        <v>3343</v>
      </c>
    </row>
    <row r="132" spans="1:16" s="59" customFormat="1" ht="15" customHeight="1" x14ac:dyDescent="0.25">
      <c r="A132" s="106" t="s">
        <v>682</v>
      </c>
      <c r="B132" s="125" t="s">
        <v>774</v>
      </c>
      <c r="C132" s="150" t="s">
        <v>120</v>
      </c>
      <c r="D132" s="144">
        <v>1451003</v>
      </c>
      <c r="E132" s="115">
        <v>3343</v>
      </c>
      <c r="F132" s="144">
        <v>0</v>
      </c>
      <c r="G132" s="144">
        <v>0</v>
      </c>
      <c r="H132" s="144">
        <v>0</v>
      </c>
      <c r="I132" s="146"/>
      <c r="J132" s="146"/>
      <c r="K132" s="146"/>
      <c r="L132" s="146"/>
      <c r="M132" s="146"/>
      <c r="N132" s="146"/>
      <c r="O132" s="146"/>
      <c r="P132" s="144">
        <f t="shared" si="32"/>
        <v>3343</v>
      </c>
    </row>
    <row r="133" spans="1:16" s="15" customFormat="1" ht="15" customHeight="1" x14ac:dyDescent="0.25">
      <c r="A133" s="101" t="s">
        <v>683</v>
      </c>
      <c r="B133" s="143" t="s">
        <v>775</v>
      </c>
      <c r="C133" s="143" t="s">
        <v>393</v>
      </c>
      <c r="D133" s="103">
        <f>D134</f>
        <v>19836</v>
      </c>
      <c r="E133" s="104">
        <f t="shared" ref="E133:O133" si="70">E134</f>
        <v>0</v>
      </c>
      <c r="F133" s="103">
        <f t="shared" si="70"/>
        <v>0</v>
      </c>
      <c r="G133" s="103">
        <f t="shared" si="70"/>
        <v>0</v>
      </c>
      <c r="H133" s="103">
        <f t="shared" si="70"/>
        <v>0</v>
      </c>
      <c r="I133" s="103">
        <f t="shared" si="70"/>
        <v>0</v>
      </c>
      <c r="J133" s="103">
        <f t="shared" si="70"/>
        <v>0</v>
      </c>
      <c r="K133" s="103">
        <f t="shared" si="70"/>
        <v>0</v>
      </c>
      <c r="L133" s="103">
        <f t="shared" si="70"/>
        <v>0</v>
      </c>
      <c r="M133" s="103">
        <f t="shared" si="70"/>
        <v>0</v>
      </c>
      <c r="N133" s="103">
        <f t="shared" si="70"/>
        <v>0</v>
      </c>
      <c r="O133" s="103">
        <f t="shared" si="70"/>
        <v>0</v>
      </c>
      <c r="P133" s="148">
        <f t="shared" si="32"/>
        <v>0</v>
      </c>
    </row>
    <row r="134" spans="1:16" s="59" customFormat="1" ht="15" customHeight="1" x14ac:dyDescent="0.25">
      <c r="A134" s="106" t="s">
        <v>684</v>
      </c>
      <c r="B134" s="125" t="s">
        <v>757</v>
      </c>
      <c r="C134" s="111" t="s">
        <v>267</v>
      </c>
      <c r="D134" s="144">
        <v>19836</v>
      </c>
      <c r="E134" s="115">
        <v>0</v>
      </c>
      <c r="F134" s="144">
        <v>0</v>
      </c>
      <c r="G134" s="144">
        <v>0</v>
      </c>
      <c r="H134" s="144">
        <v>0</v>
      </c>
      <c r="I134" s="146"/>
      <c r="J134" s="146"/>
      <c r="K134" s="146"/>
      <c r="L134" s="146"/>
      <c r="M134" s="146"/>
      <c r="N134" s="146"/>
      <c r="O134" s="146"/>
      <c r="P134" s="144">
        <f t="shared" si="32"/>
        <v>0</v>
      </c>
    </row>
    <row r="135" spans="1:16" s="59" customFormat="1" ht="15" customHeight="1" x14ac:dyDescent="0.25">
      <c r="A135" s="101" t="s">
        <v>685</v>
      </c>
      <c r="B135" s="147" t="s">
        <v>776</v>
      </c>
      <c r="C135" s="147" t="s">
        <v>394</v>
      </c>
      <c r="D135" s="148">
        <f>D136+D137</f>
        <v>27890</v>
      </c>
      <c r="E135" s="149">
        <f t="shared" ref="E135" si="71">E136+E137</f>
        <v>0</v>
      </c>
      <c r="F135" s="148">
        <v>0</v>
      </c>
      <c r="G135" s="148">
        <v>0</v>
      </c>
      <c r="H135" s="148">
        <v>0</v>
      </c>
      <c r="I135" s="148">
        <v>0</v>
      </c>
      <c r="J135" s="148">
        <v>0</v>
      </c>
      <c r="K135" s="148">
        <v>0</v>
      </c>
      <c r="L135" s="148">
        <v>0</v>
      </c>
      <c r="M135" s="148">
        <v>0</v>
      </c>
      <c r="N135" s="148">
        <v>0</v>
      </c>
      <c r="O135" s="148">
        <v>0</v>
      </c>
      <c r="P135" s="148">
        <f t="shared" si="32"/>
        <v>0</v>
      </c>
    </row>
    <row r="136" spans="1:16" s="59" customFormat="1" ht="15" customHeight="1" x14ac:dyDescent="0.25">
      <c r="A136" s="106" t="s">
        <v>686</v>
      </c>
      <c r="B136" s="125" t="s">
        <v>756</v>
      </c>
      <c r="C136" s="111" t="s">
        <v>24</v>
      </c>
      <c r="D136" s="144">
        <v>10046</v>
      </c>
      <c r="E136" s="115">
        <v>0</v>
      </c>
      <c r="F136" s="144">
        <v>0</v>
      </c>
      <c r="G136" s="144">
        <v>0</v>
      </c>
      <c r="H136" s="144">
        <v>0</v>
      </c>
      <c r="I136" s="146"/>
      <c r="J136" s="146"/>
      <c r="K136" s="146"/>
      <c r="L136" s="146"/>
      <c r="M136" s="146"/>
      <c r="N136" s="146"/>
      <c r="O136" s="146"/>
      <c r="P136" s="144">
        <f t="shared" si="32"/>
        <v>0</v>
      </c>
    </row>
    <row r="137" spans="1:16" s="59" customFormat="1" ht="15" customHeight="1" x14ac:dyDescent="0.25">
      <c r="A137" s="106" t="s">
        <v>520</v>
      </c>
      <c r="B137" s="125" t="s">
        <v>757</v>
      </c>
      <c r="C137" s="111" t="s">
        <v>267</v>
      </c>
      <c r="D137" s="144">
        <v>17844</v>
      </c>
      <c r="E137" s="115">
        <v>0</v>
      </c>
      <c r="F137" s="144">
        <v>0</v>
      </c>
      <c r="G137" s="144">
        <v>0</v>
      </c>
      <c r="H137" s="144">
        <v>0</v>
      </c>
      <c r="I137" s="146"/>
      <c r="J137" s="146"/>
      <c r="K137" s="146"/>
      <c r="L137" s="146"/>
      <c r="M137" s="146"/>
      <c r="N137" s="146"/>
      <c r="O137" s="146"/>
      <c r="P137" s="144">
        <f t="shared" ref="P137:P202" si="72">E137+F137</f>
        <v>0</v>
      </c>
    </row>
    <row r="138" spans="1:16" s="68" customFormat="1" ht="15" customHeight="1" x14ac:dyDescent="0.2">
      <c r="A138" s="101" t="s">
        <v>687</v>
      </c>
      <c r="B138" s="133" t="s">
        <v>777</v>
      </c>
      <c r="C138" s="133" t="s">
        <v>396</v>
      </c>
      <c r="D138" s="151">
        <f>D139+D140+D142+D141</f>
        <v>88186</v>
      </c>
      <c r="E138" s="152">
        <f t="shared" ref="E138:O138" si="73">E139+E140+E142+E141</f>
        <v>153.5</v>
      </c>
      <c r="F138" s="151">
        <f t="shared" si="73"/>
        <v>0</v>
      </c>
      <c r="G138" s="151">
        <f t="shared" si="73"/>
        <v>153700</v>
      </c>
      <c r="H138" s="151">
        <f t="shared" si="73"/>
        <v>157800</v>
      </c>
      <c r="I138" s="151">
        <f t="shared" si="73"/>
        <v>0</v>
      </c>
      <c r="J138" s="151">
        <f t="shared" si="73"/>
        <v>0</v>
      </c>
      <c r="K138" s="151">
        <f t="shared" si="73"/>
        <v>0</v>
      </c>
      <c r="L138" s="151">
        <f t="shared" si="73"/>
        <v>0</v>
      </c>
      <c r="M138" s="151">
        <f t="shared" si="73"/>
        <v>0</v>
      </c>
      <c r="N138" s="151">
        <f t="shared" si="73"/>
        <v>0</v>
      </c>
      <c r="O138" s="151">
        <f t="shared" si="73"/>
        <v>0</v>
      </c>
      <c r="P138" s="151">
        <f t="shared" si="72"/>
        <v>153.5</v>
      </c>
    </row>
    <row r="139" spans="1:16" s="56" customFormat="1" ht="15" customHeight="1" x14ac:dyDescent="0.25">
      <c r="A139" s="101" t="s">
        <v>688</v>
      </c>
      <c r="B139" s="119" t="s">
        <v>756</v>
      </c>
      <c r="C139" s="119" t="s">
        <v>24</v>
      </c>
      <c r="D139" s="148">
        <f>D144</f>
        <v>45377</v>
      </c>
      <c r="E139" s="149">
        <f t="shared" ref="E139:O139" si="74">E144</f>
        <v>48</v>
      </c>
      <c r="F139" s="148">
        <f t="shared" si="74"/>
        <v>3.6</v>
      </c>
      <c r="G139" s="148">
        <f t="shared" si="74"/>
        <v>44000</v>
      </c>
      <c r="H139" s="148">
        <f t="shared" si="74"/>
        <v>46000</v>
      </c>
      <c r="I139" s="148">
        <f t="shared" si="74"/>
        <v>0</v>
      </c>
      <c r="J139" s="148">
        <f t="shared" si="74"/>
        <v>0</v>
      </c>
      <c r="K139" s="148">
        <f t="shared" si="74"/>
        <v>0</v>
      </c>
      <c r="L139" s="148">
        <f t="shared" si="74"/>
        <v>0</v>
      </c>
      <c r="M139" s="148">
        <f t="shared" si="74"/>
        <v>0</v>
      </c>
      <c r="N139" s="148">
        <f t="shared" si="74"/>
        <v>0</v>
      </c>
      <c r="O139" s="148">
        <f t="shared" si="74"/>
        <v>0</v>
      </c>
      <c r="P139" s="148">
        <f t="shared" si="72"/>
        <v>51.6</v>
      </c>
    </row>
    <row r="140" spans="1:16" s="56" customFormat="1" ht="15" customHeight="1" x14ac:dyDescent="0.25">
      <c r="A140" s="101" t="s">
        <v>689</v>
      </c>
      <c r="B140" s="119" t="s">
        <v>765</v>
      </c>
      <c r="C140" s="119" t="s">
        <v>267</v>
      </c>
      <c r="D140" s="148">
        <f>D145</f>
        <v>42080</v>
      </c>
      <c r="E140" s="149">
        <f t="shared" ref="E140:O140" si="75">E145</f>
        <v>30</v>
      </c>
      <c r="F140" s="148">
        <f t="shared" si="75"/>
        <v>-3.6</v>
      </c>
      <c r="G140" s="148">
        <f t="shared" si="75"/>
        <v>34000</v>
      </c>
      <c r="H140" s="148">
        <f t="shared" si="75"/>
        <v>36000</v>
      </c>
      <c r="I140" s="148">
        <f t="shared" si="75"/>
        <v>0</v>
      </c>
      <c r="J140" s="148">
        <f t="shared" si="75"/>
        <v>0</v>
      </c>
      <c r="K140" s="148">
        <f t="shared" si="75"/>
        <v>0</v>
      </c>
      <c r="L140" s="148">
        <f t="shared" si="75"/>
        <v>0</v>
      </c>
      <c r="M140" s="148">
        <f t="shared" si="75"/>
        <v>0</v>
      </c>
      <c r="N140" s="148">
        <f t="shared" si="75"/>
        <v>0</v>
      </c>
      <c r="O140" s="148">
        <f t="shared" si="75"/>
        <v>0</v>
      </c>
      <c r="P140" s="148">
        <f t="shared" si="72"/>
        <v>26.4</v>
      </c>
    </row>
    <row r="141" spans="1:16" s="56" customFormat="1" ht="15" customHeight="1" x14ac:dyDescent="0.25">
      <c r="A141" s="101" t="s">
        <v>690</v>
      </c>
      <c r="B141" s="119" t="s">
        <v>759</v>
      </c>
      <c r="C141" s="153" t="s">
        <v>102</v>
      </c>
      <c r="D141" s="148">
        <f>D148</f>
        <v>0</v>
      </c>
      <c r="E141" s="149">
        <f t="shared" ref="E141:O141" si="76">E148</f>
        <v>75</v>
      </c>
      <c r="F141" s="148">
        <f t="shared" si="76"/>
        <v>0</v>
      </c>
      <c r="G141" s="148">
        <f t="shared" si="76"/>
        <v>75000</v>
      </c>
      <c r="H141" s="148">
        <f t="shared" si="76"/>
        <v>75000</v>
      </c>
      <c r="I141" s="148">
        <f t="shared" si="76"/>
        <v>0</v>
      </c>
      <c r="J141" s="148">
        <f t="shared" si="76"/>
        <v>0</v>
      </c>
      <c r="K141" s="148">
        <f t="shared" si="76"/>
        <v>0</v>
      </c>
      <c r="L141" s="148">
        <f t="shared" si="76"/>
        <v>0</v>
      </c>
      <c r="M141" s="148">
        <f t="shared" si="76"/>
        <v>0</v>
      </c>
      <c r="N141" s="148">
        <f t="shared" si="76"/>
        <v>0</v>
      </c>
      <c r="O141" s="148">
        <f t="shared" si="76"/>
        <v>0</v>
      </c>
      <c r="P141" s="148">
        <f t="shared" si="72"/>
        <v>75</v>
      </c>
    </row>
    <row r="142" spans="1:16" s="56" customFormat="1" ht="15" customHeight="1" x14ac:dyDescent="0.25">
      <c r="A142" s="101" t="s">
        <v>691</v>
      </c>
      <c r="B142" s="119" t="s">
        <v>761</v>
      </c>
      <c r="C142" s="119" t="s">
        <v>126</v>
      </c>
      <c r="D142" s="148">
        <f>D146</f>
        <v>729</v>
      </c>
      <c r="E142" s="149">
        <f t="shared" ref="E142:O142" si="77">E146</f>
        <v>0.5</v>
      </c>
      <c r="F142" s="148">
        <f t="shared" si="77"/>
        <v>0</v>
      </c>
      <c r="G142" s="148">
        <f t="shared" si="77"/>
        <v>700</v>
      </c>
      <c r="H142" s="148">
        <f t="shared" si="77"/>
        <v>800</v>
      </c>
      <c r="I142" s="148">
        <f t="shared" si="77"/>
        <v>0</v>
      </c>
      <c r="J142" s="148">
        <f t="shared" si="77"/>
        <v>0</v>
      </c>
      <c r="K142" s="148">
        <f t="shared" si="77"/>
        <v>0</v>
      </c>
      <c r="L142" s="148">
        <f t="shared" si="77"/>
        <v>0</v>
      </c>
      <c r="M142" s="148">
        <f t="shared" si="77"/>
        <v>0</v>
      </c>
      <c r="N142" s="148">
        <f t="shared" si="77"/>
        <v>0</v>
      </c>
      <c r="O142" s="148">
        <f t="shared" si="77"/>
        <v>0</v>
      </c>
      <c r="P142" s="148">
        <f t="shared" si="72"/>
        <v>0.5</v>
      </c>
    </row>
    <row r="143" spans="1:16" s="70" customFormat="1" ht="15" customHeight="1" x14ac:dyDescent="0.25">
      <c r="A143" s="101" t="s">
        <v>692</v>
      </c>
      <c r="B143" s="147" t="s">
        <v>778</v>
      </c>
      <c r="C143" s="147" t="s">
        <v>402</v>
      </c>
      <c r="D143" s="154">
        <f>D138</f>
        <v>88186</v>
      </c>
      <c r="E143" s="155">
        <f>E144+E145+E146</f>
        <v>78.5</v>
      </c>
      <c r="F143" s="154">
        <f t="shared" ref="F143:O143" si="78">F144+F145+F146</f>
        <v>0</v>
      </c>
      <c r="G143" s="154">
        <f t="shared" si="78"/>
        <v>78700</v>
      </c>
      <c r="H143" s="154">
        <f t="shared" si="78"/>
        <v>82800</v>
      </c>
      <c r="I143" s="154">
        <f t="shared" si="78"/>
        <v>0</v>
      </c>
      <c r="J143" s="154">
        <f t="shared" si="78"/>
        <v>0</v>
      </c>
      <c r="K143" s="154">
        <f t="shared" si="78"/>
        <v>0</v>
      </c>
      <c r="L143" s="154">
        <f t="shared" si="78"/>
        <v>0</v>
      </c>
      <c r="M143" s="154">
        <f t="shared" si="78"/>
        <v>0</v>
      </c>
      <c r="N143" s="154">
        <f t="shared" si="78"/>
        <v>0</v>
      </c>
      <c r="O143" s="154">
        <f t="shared" si="78"/>
        <v>0</v>
      </c>
      <c r="P143" s="172">
        <f t="shared" si="72"/>
        <v>78.5</v>
      </c>
    </row>
    <row r="144" spans="1:16" s="70" customFormat="1" ht="15" customHeight="1" x14ac:dyDescent="0.25">
      <c r="A144" s="106" t="s">
        <v>693</v>
      </c>
      <c r="B144" s="111" t="s">
        <v>756</v>
      </c>
      <c r="C144" s="125" t="s">
        <v>24</v>
      </c>
      <c r="D144" s="112">
        <v>45377</v>
      </c>
      <c r="E144" s="113">
        <v>48</v>
      </c>
      <c r="F144" s="112">
        <v>3.6</v>
      </c>
      <c r="G144" s="112">
        <v>44000</v>
      </c>
      <c r="H144" s="112">
        <v>46000</v>
      </c>
      <c r="I144" s="156"/>
      <c r="J144" s="156"/>
      <c r="K144" s="156"/>
      <c r="L144" s="156"/>
      <c r="M144" s="156"/>
      <c r="N144" s="156"/>
      <c r="O144" s="156"/>
      <c r="P144" s="144">
        <f t="shared" si="72"/>
        <v>51.6</v>
      </c>
    </row>
    <row r="145" spans="1:16" s="70" customFormat="1" ht="15" customHeight="1" x14ac:dyDescent="0.25">
      <c r="A145" s="106" t="s">
        <v>694</v>
      </c>
      <c r="B145" s="111" t="s">
        <v>765</v>
      </c>
      <c r="C145" s="125" t="s">
        <v>267</v>
      </c>
      <c r="D145" s="112">
        <v>42080</v>
      </c>
      <c r="E145" s="113">
        <v>30</v>
      </c>
      <c r="F145" s="112">
        <v>-3.6</v>
      </c>
      <c r="G145" s="112">
        <v>34000</v>
      </c>
      <c r="H145" s="112">
        <v>36000</v>
      </c>
      <c r="I145" s="156"/>
      <c r="J145" s="156"/>
      <c r="K145" s="156"/>
      <c r="L145" s="156"/>
      <c r="M145" s="156"/>
      <c r="N145" s="156"/>
      <c r="O145" s="156"/>
      <c r="P145" s="144">
        <f t="shared" si="72"/>
        <v>26.4</v>
      </c>
    </row>
    <row r="146" spans="1:16" s="70" customFormat="1" ht="15" customHeight="1" x14ac:dyDescent="0.25">
      <c r="A146" s="106" t="s">
        <v>499</v>
      </c>
      <c r="B146" s="111" t="s">
        <v>761</v>
      </c>
      <c r="C146" s="125" t="s">
        <v>126</v>
      </c>
      <c r="D146" s="112">
        <v>729</v>
      </c>
      <c r="E146" s="113">
        <v>0.5</v>
      </c>
      <c r="F146" s="112">
        <v>0</v>
      </c>
      <c r="G146" s="112">
        <v>700</v>
      </c>
      <c r="H146" s="112">
        <v>800</v>
      </c>
      <c r="I146" s="156"/>
      <c r="J146" s="156"/>
      <c r="K146" s="156"/>
      <c r="L146" s="156"/>
      <c r="M146" s="156"/>
      <c r="N146" s="156"/>
      <c r="O146" s="156"/>
      <c r="P146" s="144">
        <f t="shared" si="72"/>
        <v>0.5</v>
      </c>
    </row>
    <row r="147" spans="1:16" s="70" customFormat="1" ht="15" customHeight="1" x14ac:dyDescent="0.25">
      <c r="A147" s="101" t="s">
        <v>194</v>
      </c>
      <c r="B147" s="147" t="s">
        <v>399</v>
      </c>
      <c r="C147" s="147" t="s">
        <v>400</v>
      </c>
      <c r="D147" s="154">
        <f>D148</f>
        <v>0</v>
      </c>
      <c r="E147" s="155">
        <f t="shared" ref="E147:O147" si="79">E148</f>
        <v>75</v>
      </c>
      <c r="F147" s="154">
        <f t="shared" si="79"/>
        <v>0</v>
      </c>
      <c r="G147" s="154">
        <f t="shared" si="79"/>
        <v>75000</v>
      </c>
      <c r="H147" s="154">
        <f t="shared" si="79"/>
        <v>75000</v>
      </c>
      <c r="I147" s="154">
        <f t="shared" si="79"/>
        <v>0</v>
      </c>
      <c r="J147" s="154">
        <f t="shared" si="79"/>
        <v>0</v>
      </c>
      <c r="K147" s="154">
        <f t="shared" si="79"/>
        <v>0</v>
      </c>
      <c r="L147" s="154">
        <f t="shared" si="79"/>
        <v>0</v>
      </c>
      <c r="M147" s="154">
        <f t="shared" si="79"/>
        <v>0</v>
      </c>
      <c r="N147" s="154">
        <f t="shared" si="79"/>
        <v>0</v>
      </c>
      <c r="O147" s="154">
        <f t="shared" si="79"/>
        <v>0</v>
      </c>
      <c r="P147" s="172">
        <f t="shared" si="72"/>
        <v>75</v>
      </c>
    </row>
    <row r="148" spans="1:16" s="56" customFormat="1" ht="15" customHeight="1" x14ac:dyDescent="0.25">
      <c r="A148" s="106" t="s">
        <v>197</v>
      </c>
      <c r="B148" s="111" t="s">
        <v>759</v>
      </c>
      <c r="C148" s="157" t="s">
        <v>102</v>
      </c>
      <c r="D148" s="144">
        <v>0</v>
      </c>
      <c r="E148" s="115">
        <v>75</v>
      </c>
      <c r="F148" s="144">
        <v>0</v>
      </c>
      <c r="G148" s="144">
        <v>75000</v>
      </c>
      <c r="H148" s="144">
        <v>75000</v>
      </c>
      <c r="I148" s="145"/>
      <c r="J148" s="145"/>
      <c r="K148" s="145"/>
      <c r="L148" s="145"/>
      <c r="M148" s="145"/>
      <c r="N148" s="145"/>
      <c r="O148" s="145"/>
      <c r="P148" s="144">
        <f t="shared" si="72"/>
        <v>75</v>
      </c>
    </row>
    <row r="149" spans="1:16" s="68" customFormat="1" ht="15" customHeight="1" x14ac:dyDescent="0.2">
      <c r="A149" s="101" t="s">
        <v>200</v>
      </c>
      <c r="B149" s="133" t="s">
        <v>779</v>
      </c>
      <c r="C149" s="133" t="s">
        <v>404</v>
      </c>
      <c r="D149" s="151">
        <f>D150+D151+D152+D153</f>
        <v>1981443</v>
      </c>
      <c r="E149" s="152">
        <f t="shared" ref="E149:O149" si="80">E150+E151+E152+E153</f>
        <v>2082.1</v>
      </c>
      <c r="F149" s="151">
        <f t="shared" si="80"/>
        <v>0</v>
      </c>
      <c r="G149" s="151">
        <f t="shared" si="80"/>
        <v>2221762</v>
      </c>
      <c r="H149" s="151">
        <f t="shared" si="80"/>
        <v>2283843</v>
      </c>
      <c r="I149" s="151">
        <f t="shared" si="80"/>
        <v>0</v>
      </c>
      <c r="J149" s="151">
        <f t="shared" si="80"/>
        <v>0</v>
      </c>
      <c r="K149" s="151">
        <f t="shared" si="80"/>
        <v>0</v>
      </c>
      <c r="L149" s="151">
        <f t="shared" si="80"/>
        <v>0</v>
      </c>
      <c r="M149" s="151">
        <f t="shared" si="80"/>
        <v>0</v>
      </c>
      <c r="N149" s="151">
        <f t="shared" si="80"/>
        <v>0</v>
      </c>
      <c r="O149" s="151">
        <f t="shared" si="80"/>
        <v>0</v>
      </c>
      <c r="P149" s="151">
        <f t="shared" si="72"/>
        <v>2082.1</v>
      </c>
    </row>
    <row r="150" spans="1:16" s="56" customFormat="1" ht="15" customHeight="1" x14ac:dyDescent="0.25">
      <c r="A150" s="101" t="s">
        <v>695</v>
      </c>
      <c r="B150" s="119" t="s">
        <v>756</v>
      </c>
      <c r="C150" s="119" t="s">
        <v>24</v>
      </c>
      <c r="D150" s="148">
        <f>D160+D166+D171</f>
        <v>874738</v>
      </c>
      <c r="E150" s="149">
        <f t="shared" ref="E150:O150" si="81">E160+E166+E171</f>
        <v>895</v>
      </c>
      <c r="F150" s="148">
        <f t="shared" si="81"/>
        <v>0</v>
      </c>
      <c r="G150" s="148">
        <f t="shared" si="81"/>
        <v>934183</v>
      </c>
      <c r="H150" s="148">
        <f t="shared" si="81"/>
        <v>960340</v>
      </c>
      <c r="I150" s="148">
        <f t="shared" si="81"/>
        <v>0</v>
      </c>
      <c r="J150" s="148">
        <f t="shared" si="81"/>
        <v>0</v>
      </c>
      <c r="K150" s="148">
        <f t="shared" si="81"/>
        <v>0</v>
      </c>
      <c r="L150" s="148">
        <f t="shared" si="81"/>
        <v>0</v>
      </c>
      <c r="M150" s="148">
        <f t="shared" si="81"/>
        <v>0</v>
      </c>
      <c r="N150" s="148">
        <f t="shared" si="81"/>
        <v>0</v>
      </c>
      <c r="O150" s="148">
        <f t="shared" si="81"/>
        <v>0</v>
      </c>
      <c r="P150" s="148">
        <f t="shared" si="72"/>
        <v>895</v>
      </c>
    </row>
    <row r="151" spans="1:16" s="56" customFormat="1" ht="15" customHeight="1" x14ac:dyDescent="0.25">
      <c r="A151" s="101" t="s">
        <v>696</v>
      </c>
      <c r="B151" s="119" t="s">
        <v>757</v>
      </c>
      <c r="C151" s="119" t="s">
        <v>267</v>
      </c>
      <c r="D151" s="148">
        <f>D158+D161+D164+D167+D176</f>
        <v>475305</v>
      </c>
      <c r="E151" s="149">
        <f t="shared" ref="E151:O151" si="82">E158+E161+E164+E167+E176</f>
        <v>553</v>
      </c>
      <c r="F151" s="148">
        <f t="shared" si="82"/>
        <v>0</v>
      </c>
      <c r="G151" s="148">
        <f t="shared" si="82"/>
        <v>613647</v>
      </c>
      <c r="H151" s="148">
        <f t="shared" si="82"/>
        <v>630831</v>
      </c>
      <c r="I151" s="148">
        <f t="shared" si="82"/>
        <v>0</v>
      </c>
      <c r="J151" s="148">
        <f t="shared" si="82"/>
        <v>0</v>
      </c>
      <c r="K151" s="148">
        <f t="shared" si="82"/>
        <v>0</v>
      </c>
      <c r="L151" s="148">
        <f t="shared" si="82"/>
        <v>0</v>
      </c>
      <c r="M151" s="148">
        <f t="shared" si="82"/>
        <v>0</v>
      </c>
      <c r="N151" s="148">
        <f t="shared" si="82"/>
        <v>0</v>
      </c>
      <c r="O151" s="148">
        <f t="shared" si="82"/>
        <v>0</v>
      </c>
      <c r="P151" s="148">
        <f t="shared" si="72"/>
        <v>553</v>
      </c>
    </row>
    <row r="152" spans="1:16" s="56" customFormat="1" ht="15" customHeight="1" x14ac:dyDescent="0.25">
      <c r="A152" s="101" t="s">
        <v>697</v>
      </c>
      <c r="B152" s="119" t="s">
        <v>780</v>
      </c>
      <c r="C152" s="119" t="s">
        <v>102</v>
      </c>
      <c r="D152" s="148">
        <f>D168</f>
        <v>398254</v>
      </c>
      <c r="E152" s="149">
        <f t="shared" ref="E152:O152" si="83">E168</f>
        <v>400</v>
      </c>
      <c r="F152" s="148">
        <f t="shared" si="83"/>
        <v>0</v>
      </c>
      <c r="G152" s="148">
        <f t="shared" si="83"/>
        <v>425184</v>
      </c>
      <c r="H152" s="148">
        <f t="shared" si="83"/>
        <v>437089</v>
      </c>
      <c r="I152" s="148">
        <f t="shared" si="83"/>
        <v>0</v>
      </c>
      <c r="J152" s="148">
        <f t="shared" si="83"/>
        <v>0</v>
      </c>
      <c r="K152" s="148">
        <f t="shared" si="83"/>
        <v>0</v>
      </c>
      <c r="L152" s="148">
        <f t="shared" si="83"/>
        <v>0</v>
      </c>
      <c r="M152" s="148">
        <f t="shared" si="83"/>
        <v>0</v>
      </c>
      <c r="N152" s="148">
        <f t="shared" si="83"/>
        <v>0</v>
      </c>
      <c r="O152" s="148">
        <f t="shared" si="83"/>
        <v>0</v>
      </c>
      <c r="P152" s="148">
        <f t="shared" si="72"/>
        <v>400</v>
      </c>
    </row>
    <row r="153" spans="1:16" s="56" customFormat="1" ht="15" customHeight="1" x14ac:dyDescent="0.25">
      <c r="A153" s="101" t="s">
        <v>698</v>
      </c>
      <c r="B153" s="119" t="s">
        <v>781</v>
      </c>
      <c r="C153" s="119" t="s">
        <v>126</v>
      </c>
      <c r="D153" s="148">
        <f>D154+D155+D156</f>
        <v>233146</v>
      </c>
      <c r="E153" s="121">
        <f t="shared" ref="E153:O153" si="84">E154+E155+E156</f>
        <v>234.1</v>
      </c>
      <c r="F153" s="148">
        <f t="shared" si="84"/>
        <v>0</v>
      </c>
      <c r="G153" s="148">
        <f t="shared" si="84"/>
        <v>248748</v>
      </c>
      <c r="H153" s="148">
        <f t="shared" si="84"/>
        <v>255583</v>
      </c>
      <c r="I153" s="148">
        <f t="shared" si="84"/>
        <v>0</v>
      </c>
      <c r="J153" s="148">
        <f t="shared" si="84"/>
        <v>0</v>
      </c>
      <c r="K153" s="148">
        <f t="shared" si="84"/>
        <v>0</v>
      </c>
      <c r="L153" s="148">
        <f t="shared" si="84"/>
        <v>0</v>
      </c>
      <c r="M153" s="148">
        <f t="shared" si="84"/>
        <v>0</v>
      </c>
      <c r="N153" s="148">
        <f t="shared" si="84"/>
        <v>0</v>
      </c>
      <c r="O153" s="148">
        <f t="shared" si="84"/>
        <v>0</v>
      </c>
      <c r="P153" s="148">
        <f t="shared" si="72"/>
        <v>234.1</v>
      </c>
    </row>
    <row r="154" spans="1:16" s="56" customFormat="1" ht="15" customHeight="1" x14ac:dyDescent="0.25">
      <c r="A154" s="101" t="s">
        <v>699</v>
      </c>
      <c r="B154" s="119" t="s">
        <v>322</v>
      </c>
      <c r="C154" s="119" t="s">
        <v>323</v>
      </c>
      <c r="D154" s="148">
        <f>D177</f>
        <v>120000</v>
      </c>
      <c r="E154" s="121">
        <f t="shared" ref="E154:O154" si="85">E177</f>
        <v>120</v>
      </c>
      <c r="F154" s="148">
        <f t="shared" si="85"/>
        <v>0</v>
      </c>
      <c r="G154" s="148">
        <f t="shared" si="85"/>
        <v>127555</v>
      </c>
      <c r="H154" s="148">
        <f t="shared" si="85"/>
        <v>131127</v>
      </c>
      <c r="I154" s="148">
        <f t="shared" si="85"/>
        <v>0</v>
      </c>
      <c r="J154" s="148">
        <f t="shared" si="85"/>
        <v>0</v>
      </c>
      <c r="K154" s="148">
        <f t="shared" si="85"/>
        <v>0</v>
      </c>
      <c r="L154" s="148">
        <f t="shared" si="85"/>
        <v>0</v>
      </c>
      <c r="M154" s="148">
        <f t="shared" si="85"/>
        <v>0</v>
      </c>
      <c r="N154" s="148">
        <f t="shared" si="85"/>
        <v>0</v>
      </c>
      <c r="O154" s="148">
        <f t="shared" si="85"/>
        <v>0</v>
      </c>
      <c r="P154" s="148">
        <f t="shared" si="72"/>
        <v>120</v>
      </c>
    </row>
    <row r="155" spans="1:16" s="56" customFormat="1" ht="15" customHeight="1" x14ac:dyDescent="0.25">
      <c r="A155" s="101" t="s">
        <v>700</v>
      </c>
      <c r="B155" s="119" t="s">
        <v>324</v>
      </c>
      <c r="C155" s="119" t="s">
        <v>325</v>
      </c>
      <c r="D155" s="148">
        <f>D174</f>
        <v>100000</v>
      </c>
      <c r="E155" s="149">
        <f t="shared" ref="E155:O155" si="86">E174</f>
        <v>100</v>
      </c>
      <c r="F155" s="148">
        <f t="shared" si="86"/>
        <v>0</v>
      </c>
      <c r="G155" s="148">
        <f t="shared" si="86"/>
        <v>106296</v>
      </c>
      <c r="H155" s="148">
        <f t="shared" si="86"/>
        <v>109272</v>
      </c>
      <c r="I155" s="148">
        <f t="shared" si="86"/>
        <v>0</v>
      </c>
      <c r="J155" s="148">
        <f t="shared" si="86"/>
        <v>0</v>
      </c>
      <c r="K155" s="148">
        <f t="shared" si="86"/>
        <v>0</v>
      </c>
      <c r="L155" s="148">
        <f t="shared" si="86"/>
        <v>0</v>
      </c>
      <c r="M155" s="148">
        <f t="shared" si="86"/>
        <v>0</v>
      </c>
      <c r="N155" s="148">
        <f t="shared" si="86"/>
        <v>0</v>
      </c>
      <c r="O155" s="148">
        <f t="shared" si="86"/>
        <v>0</v>
      </c>
      <c r="P155" s="148">
        <f t="shared" si="72"/>
        <v>100</v>
      </c>
    </row>
    <row r="156" spans="1:16" s="1" customFormat="1" ht="15" customHeight="1" x14ac:dyDescent="0.25">
      <c r="A156" s="101" t="s">
        <v>500</v>
      </c>
      <c r="B156" s="102" t="s">
        <v>326</v>
      </c>
      <c r="C156" s="102" t="s">
        <v>327</v>
      </c>
      <c r="D156" s="103">
        <f>D162+D169+D172</f>
        <v>13146</v>
      </c>
      <c r="E156" s="104">
        <f t="shared" ref="E156:O156" si="87">E162+E169+E172</f>
        <v>14.1</v>
      </c>
      <c r="F156" s="103">
        <f t="shared" si="87"/>
        <v>0</v>
      </c>
      <c r="G156" s="103">
        <f t="shared" si="87"/>
        <v>14897</v>
      </c>
      <c r="H156" s="103">
        <f t="shared" si="87"/>
        <v>15184</v>
      </c>
      <c r="I156" s="103">
        <f t="shared" si="87"/>
        <v>0</v>
      </c>
      <c r="J156" s="103">
        <f t="shared" si="87"/>
        <v>0</v>
      </c>
      <c r="K156" s="103">
        <f t="shared" si="87"/>
        <v>0</v>
      </c>
      <c r="L156" s="103">
        <f t="shared" si="87"/>
        <v>0</v>
      </c>
      <c r="M156" s="103">
        <f t="shared" si="87"/>
        <v>0</v>
      </c>
      <c r="N156" s="103">
        <f t="shared" si="87"/>
        <v>0</v>
      </c>
      <c r="O156" s="103">
        <f t="shared" si="87"/>
        <v>0</v>
      </c>
      <c r="P156" s="148">
        <f t="shared" si="72"/>
        <v>14.1</v>
      </c>
    </row>
    <row r="157" spans="1:16" s="16" customFormat="1" ht="15" customHeight="1" x14ac:dyDescent="0.25">
      <c r="A157" s="101" t="s">
        <v>701</v>
      </c>
      <c r="B157" s="143" t="s">
        <v>407</v>
      </c>
      <c r="C157" s="143" t="s">
        <v>408</v>
      </c>
      <c r="D157" s="140">
        <f>D158</f>
        <v>7943</v>
      </c>
      <c r="E157" s="141">
        <f t="shared" ref="E157:O157" si="88">E158</f>
        <v>10</v>
      </c>
      <c r="F157" s="140">
        <f t="shared" si="88"/>
        <v>0</v>
      </c>
      <c r="G157" s="140">
        <f t="shared" si="88"/>
        <v>9566</v>
      </c>
      <c r="H157" s="140">
        <f t="shared" si="88"/>
        <v>9835</v>
      </c>
      <c r="I157" s="140">
        <f t="shared" si="88"/>
        <v>0</v>
      </c>
      <c r="J157" s="140">
        <f t="shared" si="88"/>
        <v>0</v>
      </c>
      <c r="K157" s="140">
        <f t="shared" si="88"/>
        <v>0</v>
      </c>
      <c r="L157" s="140">
        <f t="shared" si="88"/>
        <v>0</v>
      </c>
      <c r="M157" s="140">
        <f t="shared" si="88"/>
        <v>0</v>
      </c>
      <c r="N157" s="140">
        <f t="shared" si="88"/>
        <v>0</v>
      </c>
      <c r="O157" s="140">
        <f t="shared" si="88"/>
        <v>0</v>
      </c>
      <c r="P157" s="172">
        <f t="shared" si="72"/>
        <v>10</v>
      </c>
    </row>
    <row r="158" spans="1:16" s="1" customFormat="1" ht="15" customHeight="1" x14ac:dyDescent="0.25">
      <c r="A158" s="106" t="s">
        <v>702</v>
      </c>
      <c r="B158" s="158" t="s">
        <v>757</v>
      </c>
      <c r="C158" s="158" t="s">
        <v>267</v>
      </c>
      <c r="D158" s="123">
        <v>7943</v>
      </c>
      <c r="E158" s="124">
        <v>10</v>
      </c>
      <c r="F158" s="123">
        <v>0</v>
      </c>
      <c r="G158" s="123">
        <v>9566</v>
      </c>
      <c r="H158" s="123">
        <v>9835</v>
      </c>
      <c r="I158" s="159"/>
      <c r="J158" s="159"/>
      <c r="K158" s="159"/>
      <c r="L158" s="159"/>
      <c r="M158" s="159"/>
      <c r="N158" s="159"/>
      <c r="O158" s="159"/>
      <c r="P158" s="144">
        <f t="shared" si="72"/>
        <v>10</v>
      </c>
    </row>
    <row r="159" spans="1:16" s="16" customFormat="1" ht="15" customHeight="1" x14ac:dyDescent="0.25">
      <c r="A159" s="101" t="s">
        <v>703</v>
      </c>
      <c r="B159" s="143" t="s">
        <v>411</v>
      </c>
      <c r="C159" s="143" t="s">
        <v>412</v>
      </c>
      <c r="D159" s="140">
        <f>D160+D161+D162</f>
        <v>321606</v>
      </c>
      <c r="E159" s="141">
        <f t="shared" ref="E159:O159" si="89">E160+E161+E162</f>
        <v>360</v>
      </c>
      <c r="F159" s="140">
        <f t="shared" si="89"/>
        <v>0</v>
      </c>
      <c r="G159" s="140">
        <f t="shared" si="89"/>
        <v>351308</v>
      </c>
      <c r="H159" s="140">
        <f t="shared" si="89"/>
        <v>361146</v>
      </c>
      <c r="I159" s="140">
        <f t="shared" si="89"/>
        <v>0</v>
      </c>
      <c r="J159" s="140">
        <f t="shared" si="89"/>
        <v>0</v>
      </c>
      <c r="K159" s="140">
        <f t="shared" si="89"/>
        <v>0</v>
      </c>
      <c r="L159" s="140">
        <f t="shared" si="89"/>
        <v>0</v>
      </c>
      <c r="M159" s="140">
        <f t="shared" si="89"/>
        <v>0</v>
      </c>
      <c r="N159" s="140">
        <f t="shared" si="89"/>
        <v>0</v>
      </c>
      <c r="O159" s="140">
        <f t="shared" si="89"/>
        <v>0</v>
      </c>
      <c r="P159" s="172">
        <f t="shared" si="72"/>
        <v>360</v>
      </c>
    </row>
    <row r="160" spans="1:16" s="1" customFormat="1" ht="15" customHeight="1" x14ac:dyDescent="0.25">
      <c r="A160" s="106" t="s">
        <v>704</v>
      </c>
      <c r="B160" s="158" t="s">
        <v>756</v>
      </c>
      <c r="C160" s="158" t="s">
        <v>24</v>
      </c>
      <c r="D160" s="123">
        <v>200808</v>
      </c>
      <c r="E160" s="124">
        <v>203</v>
      </c>
      <c r="F160" s="123">
        <v>0</v>
      </c>
      <c r="G160" s="123">
        <v>215249</v>
      </c>
      <c r="H160" s="123">
        <v>221277</v>
      </c>
      <c r="I160" s="159"/>
      <c r="J160" s="159"/>
      <c r="K160" s="159"/>
      <c r="L160" s="159"/>
      <c r="M160" s="159"/>
      <c r="N160" s="159"/>
      <c r="O160" s="159"/>
      <c r="P160" s="144">
        <f t="shared" si="72"/>
        <v>203</v>
      </c>
    </row>
    <row r="161" spans="1:16" s="1" customFormat="1" ht="15" customHeight="1" x14ac:dyDescent="0.25">
      <c r="A161" s="106" t="s">
        <v>705</v>
      </c>
      <c r="B161" s="158" t="s">
        <v>765</v>
      </c>
      <c r="C161" s="158" t="s">
        <v>267</v>
      </c>
      <c r="D161" s="123">
        <v>118112</v>
      </c>
      <c r="E161" s="124">
        <v>154</v>
      </c>
      <c r="F161" s="123">
        <v>0</v>
      </c>
      <c r="G161" s="123">
        <v>132870</v>
      </c>
      <c r="H161" s="123">
        <v>136591</v>
      </c>
      <c r="I161" s="159"/>
      <c r="J161" s="159"/>
      <c r="K161" s="159"/>
      <c r="L161" s="159"/>
      <c r="M161" s="159"/>
      <c r="N161" s="159"/>
      <c r="O161" s="159"/>
      <c r="P161" s="144">
        <f t="shared" si="72"/>
        <v>154</v>
      </c>
    </row>
    <row r="162" spans="1:16" s="1" customFormat="1" ht="15" customHeight="1" x14ac:dyDescent="0.25">
      <c r="A162" s="106" t="s">
        <v>203</v>
      </c>
      <c r="B162" s="158" t="s">
        <v>761</v>
      </c>
      <c r="C162" s="158" t="s">
        <v>327</v>
      </c>
      <c r="D162" s="123">
        <v>2686</v>
      </c>
      <c r="E162" s="124">
        <v>3</v>
      </c>
      <c r="F162" s="123">
        <v>0</v>
      </c>
      <c r="G162" s="123">
        <v>3189</v>
      </c>
      <c r="H162" s="123">
        <v>3278</v>
      </c>
      <c r="I162" s="159"/>
      <c r="J162" s="159"/>
      <c r="K162" s="159"/>
      <c r="L162" s="159"/>
      <c r="M162" s="159"/>
      <c r="N162" s="159"/>
      <c r="O162" s="159"/>
      <c r="P162" s="144">
        <f t="shared" si="72"/>
        <v>3</v>
      </c>
    </row>
    <row r="163" spans="1:16" s="16" customFormat="1" ht="15" customHeight="1" x14ac:dyDescent="0.25">
      <c r="A163" s="101" t="s">
        <v>706</v>
      </c>
      <c r="B163" s="143" t="s">
        <v>413</v>
      </c>
      <c r="C163" s="143" t="s">
        <v>414</v>
      </c>
      <c r="D163" s="140">
        <f>D164</f>
        <v>4459</v>
      </c>
      <c r="E163" s="141">
        <f t="shared" ref="E163:O163" si="90">E164</f>
        <v>6</v>
      </c>
      <c r="F163" s="140">
        <f t="shared" si="90"/>
        <v>0</v>
      </c>
      <c r="G163" s="140">
        <f t="shared" si="90"/>
        <v>5315</v>
      </c>
      <c r="H163" s="140">
        <f t="shared" si="90"/>
        <v>5464</v>
      </c>
      <c r="I163" s="140">
        <f t="shared" si="90"/>
        <v>0</v>
      </c>
      <c r="J163" s="140">
        <f t="shared" si="90"/>
        <v>0</v>
      </c>
      <c r="K163" s="140">
        <f t="shared" si="90"/>
        <v>0</v>
      </c>
      <c r="L163" s="140">
        <f t="shared" si="90"/>
        <v>0</v>
      </c>
      <c r="M163" s="140">
        <f t="shared" si="90"/>
        <v>0</v>
      </c>
      <c r="N163" s="140">
        <f t="shared" si="90"/>
        <v>0</v>
      </c>
      <c r="O163" s="140">
        <f t="shared" si="90"/>
        <v>0</v>
      </c>
      <c r="P163" s="172">
        <f t="shared" si="72"/>
        <v>6</v>
      </c>
    </row>
    <row r="164" spans="1:16" s="1" customFormat="1" ht="15" customHeight="1" x14ac:dyDescent="0.25">
      <c r="A164" s="106" t="s">
        <v>707</v>
      </c>
      <c r="B164" s="158" t="s">
        <v>765</v>
      </c>
      <c r="C164" s="158" t="s">
        <v>267</v>
      </c>
      <c r="D164" s="123">
        <v>4459</v>
      </c>
      <c r="E164" s="124">
        <v>6</v>
      </c>
      <c r="F164" s="123">
        <v>0</v>
      </c>
      <c r="G164" s="123">
        <v>5315</v>
      </c>
      <c r="H164" s="123">
        <v>5464</v>
      </c>
      <c r="I164" s="159"/>
      <c r="J164" s="159"/>
      <c r="K164" s="159"/>
      <c r="L164" s="159"/>
      <c r="M164" s="159"/>
      <c r="N164" s="159"/>
      <c r="O164" s="159"/>
      <c r="P164" s="144">
        <f t="shared" si="72"/>
        <v>6</v>
      </c>
    </row>
    <row r="165" spans="1:16" s="16" customFormat="1" ht="15" customHeight="1" x14ac:dyDescent="0.25">
      <c r="A165" s="101" t="s">
        <v>501</v>
      </c>
      <c r="B165" s="143" t="s">
        <v>419</v>
      </c>
      <c r="C165" s="143" t="s">
        <v>420</v>
      </c>
      <c r="D165" s="140">
        <f>D166+D167+D168+D169</f>
        <v>604621</v>
      </c>
      <c r="E165" s="141">
        <f t="shared" ref="E165:O165" si="91">E166+E167+E168+E169</f>
        <v>611.1</v>
      </c>
      <c r="F165" s="140">
        <f t="shared" si="91"/>
        <v>0</v>
      </c>
      <c r="G165" s="140">
        <f t="shared" si="91"/>
        <v>646280</v>
      </c>
      <c r="H165" s="140">
        <f t="shared" si="91"/>
        <v>664376</v>
      </c>
      <c r="I165" s="140">
        <f t="shared" si="91"/>
        <v>0</v>
      </c>
      <c r="J165" s="140">
        <f t="shared" si="91"/>
        <v>0</v>
      </c>
      <c r="K165" s="140">
        <f t="shared" si="91"/>
        <v>0</v>
      </c>
      <c r="L165" s="140">
        <f t="shared" si="91"/>
        <v>0</v>
      </c>
      <c r="M165" s="140">
        <f t="shared" si="91"/>
        <v>0</v>
      </c>
      <c r="N165" s="140">
        <f t="shared" si="91"/>
        <v>0</v>
      </c>
      <c r="O165" s="140">
        <f t="shared" si="91"/>
        <v>0</v>
      </c>
      <c r="P165" s="172">
        <f t="shared" si="72"/>
        <v>611.1</v>
      </c>
    </row>
    <row r="166" spans="1:16" s="14" customFormat="1" ht="15" customHeight="1" x14ac:dyDescent="0.25">
      <c r="A166" s="106" t="s">
        <v>708</v>
      </c>
      <c r="B166" s="158" t="s">
        <v>756</v>
      </c>
      <c r="C166" s="158" t="s">
        <v>24</v>
      </c>
      <c r="D166" s="123">
        <v>175255</v>
      </c>
      <c r="E166" s="160">
        <v>178</v>
      </c>
      <c r="F166" s="132">
        <v>0</v>
      </c>
      <c r="G166" s="132">
        <v>187081</v>
      </c>
      <c r="H166" s="132">
        <v>192319</v>
      </c>
      <c r="I166" s="161"/>
      <c r="J166" s="161"/>
      <c r="K166" s="161"/>
      <c r="L166" s="161"/>
      <c r="M166" s="161"/>
      <c r="N166" s="161"/>
      <c r="O166" s="161"/>
      <c r="P166" s="144">
        <f t="shared" si="72"/>
        <v>178</v>
      </c>
    </row>
    <row r="167" spans="1:16" s="14" customFormat="1" ht="15" customHeight="1" x14ac:dyDescent="0.25">
      <c r="A167" s="106" t="s">
        <v>709</v>
      </c>
      <c r="B167" s="158" t="s">
        <v>765</v>
      </c>
      <c r="C167" s="158" t="s">
        <v>267</v>
      </c>
      <c r="D167" s="123">
        <v>28029</v>
      </c>
      <c r="E167" s="160">
        <v>30</v>
      </c>
      <c r="F167" s="132">
        <v>0</v>
      </c>
      <c r="G167" s="132">
        <v>30507</v>
      </c>
      <c r="H167" s="132">
        <v>31362</v>
      </c>
      <c r="I167" s="161"/>
      <c r="J167" s="161"/>
      <c r="K167" s="161"/>
      <c r="L167" s="161"/>
      <c r="M167" s="161"/>
      <c r="N167" s="161"/>
      <c r="O167" s="161"/>
      <c r="P167" s="144">
        <f t="shared" si="72"/>
        <v>30</v>
      </c>
    </row>
    <row r="168" spans="1:16" s="22" customFormat="1" ht="15" customHeight="1" x14ac:dyDescent="0.2">
      <c r="A168" s="106" t="s">
        <v>521</v>
      </c>
      <c r="B168" s="162" t="s">
        <v>782</v>
      </c>
      <c r="C168" s="163">
        <v>51</v>
      </c>
      <c r="D168" s="123">
        <v>398254</v>
      </c>
      <c r="E168" s="160">
        <v>400</v>
      </c>
      <c r="F168" s="132">
        <v>0</v>
      </c>
      <c r="G168" s="132">
        <v>425184</v>
      </c>
      <c r="H168" s="132">
        <v>437089</v>
      </c>
      <c r="I168" s="159"/>
      <c r="J168" s="159"/>
      <c r="K168" s="159"/>
      <c r="L168" s="159"/>
      <c r="M168" s="159"/>
      <c r="N168" s="159"/>
      <c r="O168" s="159"/>
      <c r="P168" s="144">
        <f t="shared" si="72"/>
        <v>400</v>
      </c>
    </row>
    <row r="169" spans="1:16" s="14" customFormat="1" ht="15" customHeight="1" x14ac:dyDescent="0.25">
      <c r="A169" s="106" t="s">
        <v>710</v>
      </c>
      <c r="B169" s="158" t="s">
        <v>761</v>
      </c>
      <c r="C169" s="158" t="s">
        <v>327</v>
      </c>
      <c r="D169" s="123">
        <v>3083</v>
      </c>
      <c r="E169" s="160">
        <v>3.1</v>
      </c>
      <c r="F169" s="132">
        <v>0</v>
      </c>
      <c r="G169" s="132">
        <v>3508</v>
      </c>
      <c r="H169" s="132">
        <v>3606</v>
      </c>
      <c r="I169" s="161"/>
      <c r="J169" s="161"/>
      <c r="K169" s="161"/>
      <c r="L169" s="161"/>
      <c r="M169" s="161"/>
      <c r="N169" s="161"/>
      <c r="O169" s="161"/>
      <c r="P169" s="144">
        <f t="shared" si="72"/>
        <v>3.1</v>
      </c>
    </row>
    <row r="170" spans="1:16" s="16" customFormat="1" ht="15" customHeight="1" x14ac:dyDescent="0.25">
      <c r="A170" s="101" t="s">
        <v>522</v>
      </c>
      <c r="B170" s="139" t="s">
        <v>421</v>
      </c>
      <c r="C170" s="139" t="s">
        <v>422</v>
      </c>
      <c r="D170" s="140">
        <f>D171+D172</f>
        <v>506052</v>
      </c>
      <c r="E170" s="141">
        <f t="shared" ref="E170:O170" si="92">E171+E172</f>
        <v>522</v>
      </c>
      <c r="F170" s="140">
        <f t="shared" si="92"/>
        <v>0</v>
      </c>
      <c r="G170" s="140">
        <f t="shared" si="92"/>
        <v>540053</v>
      </c>
      <c r="H170" s="140">
        <f t="shared" si="92"/>
        <v>555044</v>
      </c>
      <c r="I170" s="140">
        <f t="shared" si="92"/>
        <v>0</v>
      </c>
      <c r="J170" s="140">
        <f t="shared" si="92"/>
        <v>0</v>
      </c>
      <c r="K170" s="140">
        <f t="shared" si="92"/>
        <v>0</v>
      </c>
      <c r="L170" s="140">
        <f t="shared" si="92"/>
        <v>0</v>
      </c>
      <c r="M170" s="140">
        <f t="shared" si="92"/>
        <v>0</v>
      </c>
      <c r="N170" s="140">
        <f t="shared" si="92"/>
        <v>0</v>
      </c>
      <c r="O170" s="140">
        <f t="shared" si="92"/>
        <v>0</v>
      </c>
      <c r="P170" s="172">
        <f t="shared" si="72"/>
        <v>522</v>
      </c>
    </row>
    <row r="171" spans="1:16" s="1" customFormat="1" ht="15" customHeight="1" x14ac:dyDescent="0.25">
      <c r="A171" s="106" t="s">
        <v>711</v>
      </c>
      <c r="B171" s="158" t="s">
        <v>756</v>
      </c>
      <c r="C171" s="158" t="s">
        <v>24</v>
      </c>
      <c r="D171" s="123">
        <v>498675</v>
      </c>
      <c r="E171" s="124">
        <v>514</v>
      </c>
      <c r="F171" s="123">
        <v>0</v>
      </c>
      <c r="G171" s="123">
        <v>531853</v>
      </c>
      <c r="H171" s="123">
        <v>546744</v>
      </c>
      <c r="I171" s="159"/>
      <c r="J171" s="159"/>
      <c r="K171" s="159"/>
      <c r="L171" s="159"/>
      <c r="M171" s="159"/>
      <c r="N171" s="159"/>
      <c r="O171" s="159"/>
      <c r="P171" s="144">
        <f t="shared" si="72"/>
        <v>514</v>
      </c>
    </row>
    <row r="172" spans="1:16" s="1" customFormat="1" ht="15" customHeight="1" x14ac:dyDescent="0.25">
      <c r="A172" s="106" t="s">
        <v>206</v>
      </c>
      <c r="B172" s="158" t="s">
        <v>761</v>
      </c>
      <c r="C172" s="158" t="s">
        <v>327</v>
      </c>
      <c r="D172" s="123">
        <v>7377</v>
      </c>
      <c r="E172" s="124">
        <v>8</v>
      </c>
      <c r="F172" s="123">
        <v>0</v>
      </c>
      <c r="G172" s="123">
        <v>8200</v>
      </c>
      <c r="H172" s="123">
        <v>8300</v>
      </c>
      <c r="I172" s="159"/>
      <c r="J172" s="159"/>
      <c r="K172" s="159"/>
      <c r="L172" s="159"/>
      <c r="M172" s="159"/>
      <c r="N172" s="159"/>
      <c r="O172" s="159"/>
      <c r="P172" s="144">
        <f t="shared" si="72"/>
        <v>8</v>
      </c>
    </row>
    <row r="173" spans="1:16" s="16" customFormat="1" ht="15" customHeight="1" x14ac:dyDescent="0.25">
      <c r="A173" s="101" t="s">
        <v>712</v>
      </c>
      <c r="B173" s="139" t="s">
        <v>423</v>
      </c>
      <c r="C173" s="139" t="s">
        <v>424</v>
      </c>
      <c r="D173" s="140">
        <f>D174</f>
        <v>100000</v>
      </c>
      <c r="E173" s="141">
        <f t="shared" ref="E173:O173" si="93">E174</f>
        <v>100</v>
      </c>
      <c r="F173" s="140">
        <f t="shared" si="93"/>
        <v>0</v>
      </c>
      <c r="G173" s="140">
        <f t="shared" si="93"/>
        <v>106296</v>
      </c>
      <c r="H173" s="140">
        <f t="shared" si="93"/>
        <v>109272</v>
      </c>
      <c r="I173" s="140">
        <f t="shared" si="93"/>
        <v>0</v>
      </c>
      <c r="J173" s="140">
        <f t="shared" si="93"/>
        <v>0</v>
      </c>
      <c r="K173" s="140">
        <f t="shared" si="93"/>
        <v>0</v>
      </c>
      <c r="L173" s="140">
        <f t="shared" si="93"/>
        <v>0</v>
      </c>
      <c r="M173" s="140">
        <f t="shared" si="93"/>
        <v>0</v>
      </c>
      <c r="N173" s="140">
        <f t="shared" si="93"/>
        <v>0</v>
      </c>
      <c r="O173" s="140">
        <f t="shared" si="93"/>
        <v>0</v>
      </c>
      <c r="P173" s="172">
        <f t="shared" si="72"/>
        <v>100</v>
      </c>
    </row>
    <row r="174" spans="1:16" s="1" customFormat="1" ht="15" customHeight="1" x14ac:dyDescent="0.25">
      <c r="A174" s="106" t="s">
        <v>502</v>
      </c>
      <c r="B174" s="158" t="s">
        <v>761</v>
      </c>
      <c r="C174" s="158" t="s">
        <v>325</v>
      </c>
      <c r="D174" s="123">
        <v>100000</v>
      </c>
      <c r="E174" s="124">
        <v>100</v>
      </c>
      <c r="F174" s="123">
        <v>0</v>
      </c>
      <c r="G174" s="123">
        <v>106296</v>
      </c>
      <c r="H174" s="123">
        <v>109272</v>
      </c>
      <c r="I174" s="159"/>
      <c r="J174" s="159"/>
      <c r="K174" s="159"/>
      <c r="L174" s="159"/>
      <c r="M174" s="159"/>
      <c r="N174" s="159"/>
      <c r="O174" s="159"/>
      <c r="P174" s="144">
        <f t="shared" si="72"/>
        <v>100</v>
      </c>
    </row>
    <row r="175" spans="1:16" s="16" customFormat="1" ht="15" customHeight="1" x14ac:dyDescent="0.25">
      <c r="A175" s="101" t="s">
        <v>209</v>
      </c>
      <c r="B175" s="139" t="s">
        <v>425</v>
      </c>
      <c r="C175" s="139" t="s">
        <v>426</v>
      </c>
      <c r="D175" s="140">
        <f>D176+D177</f>
        <v>436762</v>
      </c>
      <c r="E175" s="141">
        <f t="shared" ref="E175:O175" si="94">E176+E177</f>
        <v>473</v>
      </c>
      <c r="F175" s="140">
        <f t="shared" si="94"/>
        <v>0</v>
      </c>
      <c r="G175" s="140">
        <f t="shared" si="94"/>
        <v>562944</v>
      </c>
      <c r="H175" s="140">
        <f t="shared" si="94"/>
        <v>578706</v>
      </c>
      <c r="I175" s="140">
        <f t="shared" si="94"/>
        <v>0</v>
      </c>
      <c r="J175" s="140">
        <f t="shared" si="94"/>
        <v>0</v>
      </c>
      <c r="K175" s="140">
        <f t="shared" si="94"/>
        <v>0</v>
      </c>
      <c r="L175" s="140">
        <f t="shared" si="94"/>
        <v>0</v>
      </c>
      <c r="M175" s="140">
        <f t="shared" si="94"/>
        <v>0</v>
      </c>
      <c r="N175" s="140">
        <f t="shared" si="94"/>
        <v>0</v>
      </c>
      <c r="O175" s="140">
        <f t="shared" si="94"/>
        <v>0</v>
      </c>
      <c r="P175" s="172">
        <f t="shared" si="72"/>
        <v>473</v>
      </c>
    </row>
    <row r="176" spans="1:16" s="1" customFormat="1" ht="15" customHeight="1" x14ac:dyDescent="0.25">
      <c r="A176" s="106" t="s">
        <v>713</v>
      </c>
      <c r="B176" s="158" t="s">
        <v>765</v>
      </c>
      <c r="C176" s="158" t="s">
        <v>267</v>
      </c>
      <c r="D176" s="123">
        <v>316762</v>
      </c>
      <c r="E176" s="124">
        <v>353</v>
      </c>
      <c r="F176" s="123">
        <v>0</v>
      </c>
      <c r="G176" s="123">
        <v>435389</v>
      </c>
      <c r="H176" s="123">
        <v>447579</v>
      </c>
      <c r="I176" s="159"/>
      <c r="J176" s="159"/>
      <c r="K176" s="159"/>
      <c r="L176" s="159"/>
      <c r="M176" s="159"/>
      <c r="N176" s="159"/>
      <c r="O176" s="159"/>
      <c r="P176" s="144">
        <f t="shared" si="72"/>
        <v>353</v>
      </c>
    </row>
    <row r="177" spans="1:16" s="1" customFormat="1" ht="15" customHeight="1" x14ac:dyDescent="0.25">
      <c r="A177" s="106" t="s">
        <v>714</v>
      </c>
      <c r="B177" s="158" t="s">
        <v>783</v>
      </c>
      <c r="C177" s="158" t="s">
        <v>323</v>
      </c>
      <c r="D177" s="123">
        <v>120000</v>
      </c>
      <c r="E177" s="124">
        <v>120</v>
      </c>
      <c r="F177" s="123">
        <v>0</v>
      </c>
      <c r="G177" s="123">
        <v>127555</v>
      </c>
      <c r="H177" s="123">
        <v>131127</v>
      </c>
      <c r="I177" s="159"/>
      <c r="J177" s="159"/>
      <c r="K177" s="159"/>
      <c r="L177" s="159"/>
      <c r="M177" s="159"/>
      <c r="N177" s="159"/>
      <c r="O177" s="159"/>
      <c r="P177" s="144">
        <f t="shared" si="72"/>
        <v>120</v>
      </c>
    </row>
    <row r="178" spans="1:16" s="26" customFormat="1" ht="15" customHeight="1" x14ac:dyDescent="0.2">
      <c r="A178" s="101" t="s">
        <v>715</v>
      </c>
      <c r="B178" s="133" t="s">
        <v>784</v>
      </c>
      <c r="C178" s="133" t="s">
        <v>427</v>
      </c>
      <c r="D178" s="134">
        <f>D179+D180+D181+D182+D183</f>
        <v>2923436</v>
      </c>
      <c r="E178" s="135">
        <f t="shared" ref="E178:O178" si="95">E179+E180+E181+E182+E183</f>
        <v>3300.7</v>
      </c>
      <c r="F178" s="134">
        <f t="shared" si="95"/>
        <v>0</v>
      </c>
      <c r="G178" s="134">
        <f t="shared" si="95"/>
        <v>6630395</v>
      </c>
      <c r="H178" s="134">
        <f t="shared" si="95"/>
        <v>6731085</v>
      </c>
      <c r="I178" s="134">
        <f t="shared" si="95"/>
        <v>0</v>
      </c>
      <c r="J178" s="134">
        <f t="shared" si="95"/>
        <v>0</v>
      </c>
      <c r="K178" s="134">
        <f t="shared" si="95"/>
        <v>0</v>
      </c>
      <c r="L178" s="134">
        <f t="shared" si="95"/>
        <v>0</v>
      </c>
      <c r="M178" s="134">
        <f t="shared" si="95"/>
        <v>0</v>
      </c>
      <c r="N178" s="134">
        <f t="shared" si="95"/>
        <v>0</v>
      </c>
      <c r="O178" s="134">
        <f t="shared" si="95"/>
        <v>0</v>
      </c>
      <c r="P178" s="151">
        <f t="shared" si="72"/>
        <v>3300.7</v>
      </c>
    </row>
    <row r="179" spans="1:16" s="1" customFormat="1" ht="15" customHeight="1" x14ac:dyDescent="0.25">
      <c r="A179" s="101" t="s">
        <v>716</v>
      </c>
      <c r="B179" s="102" t="s">
        <v>756</v>
      </c>
      <c r="C179" s="102" t="s">
        <v>24</v>
      </c>
      <c r="D179" s="103">
        <f>D185+D188+D197</f>
        <v>1756724</v>
      </c>
      <c r="E179" s="104">
        <f>E185+E188+E197+E193</f>
        <v>1998.6</v>
      </c>
      <c r="F179" s="104">
        <f t="shared" ref="F179:P179" si="96">F185+F188+F197+F193</f>
        <v>0</v>
      </c>
      <c r="G179" s="104">
        <f t="shared" si="96"/>
        <v>3739693</v>
      </c>
      <c r="H179" s="104">
        <f t="shared" si="96"/>
        <v>3815020</v>
      </c>
      <c r="I179" s="104">
        <f t="shared" si="96"/>
        <v>0</v>
      </c>
      <c r="J179" s="104">
        <f t="shared" si="96"/>
        <v>0</v>
      </c>
      <c r="K179" s="104">
        <f t="shared" si="96"/>
        <v>0</v>
      </c>
      <c r="L179" s="104">
        <f t="shared" si="96"/>
        <v>0</v>
      </c>
      <c r="M179" s="104">
        <f t="shared" si="96"/>
        <v>0</v>
      </c>
      <c r="N179" s="104">
        <f t="shared" si="96"/>
        <v>0</v>
      </c>
      <c r="O179" s="104">
        <f t="shared" si="96"/>
        <v>0</v>
      </c>
      <c r="P179" s="104">
        <f t="shared" si="96"/>
        <v>1998.6</v>
      </c>
    </row>
    <row r="180" spans="1:16" s="1" customFormat="1" ht="15" customHeight="1" x14ac:dyDescent="0.25">
      <c r="A180" s="101" t="s">
        <v>717</v>
      </c>
      <c r="B180" s="102" t="s">
        <v>757</v>
      </c>
      <c r="C180" s="102" t="s">
        <v>267</v>
      </c>
      <c r="D180" s="103">
        <f>D186+D198</f>
        <v>3000</v>
      </c>
      <c r="E180" s="104">
        <f t="shared" ref="E180:O180" si="97">E186+E198</f>
        <v>103</v>
      </c>
      <c r="F180" s="103">
        <f t="shared" si="97"/>
        <v>0</v>
      </c>
      <c r="G180" s="103">
        <f t="shared" si="97"/>
        <v>1099790</v>
      </c>
      <c r="H180" s="103">
        <f t="shared" si="97"/>
        <v>818588</v>
      </c>
      <c r="I180" s="103">
        <f t="shared" si="97"/>
        <v>0</v>
      </c>
      <c r="J180" s="103">
        <f t="shared" si="97"/>
        <v>0</v>
      </c>
      <c r="K180" s="103">
        <f t="shared" si="97"/>
        <v>0</v>
      </c>
      <c r="L180" s="103">
        <f t="shared" si="97"/>
        <v>0</v>
      </c>
      <c r="M180" s="103">
        <f t="shared" si="97"/>
        <v>0</v>
      </c>
      <c r="N180" s="103">
        <f t="shared" si="97"/>
        <v>0</v>
      </c>
      <c r="O180" s="103">
        <f t="shared" si="97"/>
        <v>0</v>
      </c>
      <c r="P180" s="148">
        <f t="shared" si="72"/>
        <v>103</v>
      </c>
    </row>
    <row r="181" spans="1:16" s="1" customFormat="1" ht="15" customHeight="1" x14ac:dyDescent="0.25">
      <c r="A181" s="101" t="s">
        <v>718</v>
      </c>
      <c r="B181" s="102" t="s">
        <v>770</v>
      </c>
      <c r="C181" s="102" t="s">
        <v>120</v>
      </c>
      <c r="D181" s="103">
        <f>D189+D195</f>
        <v>1144223</v>
      </c>
      <c r="E181" s="104">
        <f t="shared" ref="E181:O181" si="98">E189+E195</f>
        <v>1173</v>
      </c>
      <c r="F181" s="103">
        <f t="shared" si="98"/>
        <v>0</v>
      </c>
      <c r="G181" s="103">
        <f t="shared" si="98"/>
        <v>1753148</v>
      </c>
      <c r="H181" s="103">
        <f t="shared" si="98"/>
        <v>2054636</v>
      </c>
      <c r="I181" s="103">
        <f t="shared" si="98"/>
        <v>0</v>
      </c>
      <c r="J181" s="103">
        <f t="shared" si="98"/>
        <v>0</v>
      </c>
      <c r="K181" s="103">
        <f t="shared" si="98"/>
        <v>0</v>
      </c>
      <c r="L181" s="103">
        <f t="shared" si="98"/>
        <v>0</v>
      </c>
      <c r="M181" s="103">
        <f t="shared" si="98"/>
        <v>0</v>
      </c>
      <c r="N181" s="103">
        <f t="shared" si="98"/>
        <v>0</v>
      </c>
      <c r="O181" s="103">
        <f t="shared" si="98"/>
        <v>0</v>
      </c>
      <c r="P181" s="148">
        <f t="shared" si="72"/>
        <v>1173</v>
      </c>
    </row>
    <row r="182" spans="1:16" s="1" customFormat="1" ht="15" customHeight="1" x14ac:dyDescent="0.25">
      <c r="A182" s="101" t="s">
        <v>719</v>
      </c>
      <c r="B182" s="102" t="s">
        <v>761</v>
      </c>
      <c r="C182" s="102" t="s">
        <v>126</v>
      </c>
      <c r="D182" s="103">
        <f>D190+D199</f>
        <v>31489</v>
      </c>
      <c r="E182" s="104">
        <f t="shared" ref="E182:O182" si="99">E190+E199</f>
        <v>26.1</v>
      </c>
      <c r="F182" s="103">
        <f t="shared" si="99"/>
        <v>0</v>
      </c>
      <c r="G182" s="103">
        <f t="shared" si="99"/>
        <v>37764</v>
      </c>
      <c r="H182" s="103">
        <f t="shared" si="99"/>
        <v>42841</v>
      </c>
      <c r="I182" s="103">
        <f t="shared" si="99"/>
        <v>0</v>
      </c>
      <c r="J182" s="103">
        <f t="shared" si="99"/>
        <v>0</v>
      </c>
      <c r="K182" s="103">
        <f t="shared" si="99"/>
        <v>0</v>
      </c>
      <c r="L182" s="103">
        <f t="shared" si="99"/>
        <v>0</v>
      </c>
      <c r="M182" s="103">
        <f t="shared" si="99"/>
        <v>0</v>
      </c>
      <c r="N182" s="103">
        <f t="shared" si="99"/>
        <v>0</v>
      </c>
      <c r="O182" s="103">
        <f t="shared" si="99"/>
        <v>0</v>
      </c>
      <c r="P182" s="148">
        <f t="shared" si="72"/>
        <v>26.1</v>
      </c>
    </row>
    <row r="183" spans="1:16" s="1" customFormat="1" ht="15" customHeight="1" x14ac:dyDescent="0.25">
      <c r="A183" s="101" t="s">
        <v>720</v>
      </c>
      <c r="B183" s="102" t="s">
        <v>350</v>
      </c>
      <c r="C183" s="102" t="s">
        <v>148</v>
      </c>
      <c r="D183" s="103">
        <f>D191</f>
        <v>-12000</v>
      </c>
      <c r="E183" s="104">
        <f t="shared" ref="E183:O183" si="100">E191</f>
        <v>0</v>
      </c>
      <c r="F183" s="103">
        <f t="shared" si="100"/>
        <v>0</v>
      </c>
      <c r="G183" s="103">
        <f t="shared" si="100"/>
        <v>0</v>
      </c>
      <c r="H183" s="103">
        <f t="shared" si="100"/>
        <v>0</v>
      </c>
      <c r="I183" s="103">
        <f t="shared" si="100"/>
        <v>0</v>
      </c>
      <c r="J183" s="103">
        <f t="shared" si="100"/>
        <v>0</v>
      </c>
      <c r="K183" s="103">
        <f t="shared" si="100"/>
        <v>0</v>
      </c>
      <c r="L183" s="103">
        <f t="shared" si="100"/>
        <v>0</v>
      </c>
      <c r="M183" s="103">
        <f t="shared" si="100"/>
        <v>0</v>
      </c>
      <c r="N183" s="103">
        <f t="shared" si="100"/>
        <v>0</v>
      </c>
      <c r="O183" s="103">
        <f t="shared" si="100"/>
        <v>0</v>
      </c>
      <c r="P183" s="148">
        <f t="shared" si="72"/>
        <v>0</v>
      </c>
    </row>
    <row r="184" spans="1:16" s="16" customFormat="1" ht="15" customHeight="1" x14ac:dyDescent="0.25">
      <c r="A184" s="101" t="s">
        <v>721</v>
      </c>
      <c r="B184" s="139" t="s">
        <v>795</v>
      </c>
      <c r="C184" s="139" t="s">
        <v>428</v>
      </c>
      <c r="D184" s="140">
        <f>D185+D186</f>
        <v>4463</v>
      </c>
      <c r="E184" s="141">
        <f t="shared" ref="E184:O184" si="101">E185+E186</f>
        <v>400</v>
      </c>
      <c r="F184" s="140">
        <f t="shared" si="101"/>
        <v>0</v>
      </c>
      <c r="G184" s="140">
        <f t="shared" si="101"/>
        <v>2096070</v>
      </c>
      <c r="H184" s="140">
        <f t="shared" si="101"/>
        <v>1814763</v>
      </c>
      <c r="I184" s="140">
        <f t="shared" si="101"/>
        <v>0</v>
      </c>
      <c r="J184" s="140">
        <f t="shared" si="101"/>
        <v>0</v>
      </c>
      <c r="K184" s="140">
        <f t="shared" si="101"/>
        <v>0</v>
      </c>
      <c r="L184" s="140">
        <f t="shared" si="101"/>
        <v>0</v>
      </c>
      <c r="M184" s="140">
        <f t="shared" si="101"/>
        <v>0</v>
      </c>
      <c r="N184" s="140">
        <f t="shared" si="101"/>
        <v>0</v>
      </c>
      <c r="O184" s="140">
        <f t="shared" si="101"/>
        <v>0</v>
      </c>
      <c r="P184" s="172">
        <f t="shared" si="72"/>
        <v>400</v>
      </c>
    </row>
    <row r="185" spans="1:16" s="1" customFormat="1" ht="15" customHeight="1" x14ac:dyDescent="0.25">
      <c r="A185" s="106" t="s">
        <v>722</v>
      </c>
      <c r="B185" s="158" t="s">
        <v>756</v>
      </c>
      <c r="C185" s="158" t="s">
        <v>24</v>
      </c>
      <c r="D185" s="123">
        <v>4463</v>
      </c>
      <c r="E185" s="124">
        <v>300</v>
      </c>
      <c r="F185" s="123">
        <v>0</v>
      </c>
      <c r="G185" s="123">
        <v>1000000</v>
      </c>
      <c r="H185" s="123">
        <v>1000000</v>
      </c>
      <c r="I185" s="159"/>
      <c r="J185" s="159"/>
      <c r="K185" s="159"/>
      <c r="L185" s="159"/>
      <c r="M185" s="159"/>
      <c r="N185" s="159"/>
      <c r="O185" s="159"/>
      <c r="P185" s="144">
        <f t="shared" si="72"/>
        <v>300</v>
      </c>
    </row>
    <row r="186" spans="1:16" s="1" customFormat="1" ht="15" customHeight="1" x14ac:dyDescent="0.25">
      <c r="A186" s="106" t="s">
        <v>212</v>
      </c>
      <c r="B186" s="158" t="s">
        <v>757</v>
      </c>
      <c r="C186" s="158" t="s">
        <v>267</v>
      </c>
      <c r="D186" s="123">
        <v>0</v>
      </c>
      <c r="E186" s="115">
        <v>100</v>
      </c>
      <c r="F186" s="123">
        <v>0</v>
      </c>
      <c r="G186" s="123">
        <v>1096070</v>
      </c>
      <c r="H186" s="123">
        <v>814763</v>
      </c>
      <c r="I186" s="159"/>
      <c r="J186" s="159"/>
      <c r="K186" s="159"/>
      <c r="L186" s="159"/>
      <c r="M186" s="159"/>
      <c r="N186" s="159"/>
      <c r="O186" s="159"/>
      <c r="P186" s="144">
        <f t="shared" si="72"/>
        <v>100</v>
      </c>
    </row>
    <row r="187" spans="1:16" s="16" customFormat="1" ht="15" customHeight="1" x14ac:dyDescent="0.25">
      <c r="A187" s="101" t="s">
        <v>723</v>
      </c>
      <c r="B187" s="139" t="s">
        <v>429</v>
      </c>
      <c r="C187" s="139" t="s">
        <v>430</v>
      </c>
      <c r="D187" s="140">
        <f>D188+D189+D190+D191</f>
        <v>2721427</v>
      </c>
      <c r="E187" s="141">
        <f t="shared" ref="E187:O187" si="102">E188+E189+E190+E191</f>
        <v>2670.6</v>
      </c>
      <c r="F187" s="140">
        <f t="shared" si="102"/>
        <v>0</v>
      </c>
      <c r="G187" s="140">
        <f t="shared" si="102"/>
        <v>4303000</v>
      </c>
      <c r="H187" s="140">
        <f t="shared" si="102"/>
        <v>4680000</v>
      </c>
      <c r="I187" s="140">
        <f t="shared" si="102"/>
        <v>0</v>
      </c>
      <c r="J187" s="140">
        <f t="shared" si="102"/>
        <v>0</v>
      </c>
      <c r="K187" s="140">
        <f t="shared" si="102"/>
        <v>0</v>
      </c>
      <c r="L187" s="140">
        <f t="shared" si="102"/>
        <v>0</v>
      </c>
      <c r="M187" s="140">
        <f t="shared" si="102"/>
        <v>0</v>
      </c>
      <c r="N187" s="140">
        <f t="shared" si="102"/>
        <v>0</v>
      </c>
      <c r="O187" s="140">
        <f t="shared" si="102"/>
        <v>0</v>
      </c>
      <c r="P187" s="172">
        <f t="shared" si="72"/>
        <v>2670.6</v>
      </c>
    </row>
    <row r="188" spans="1:16" s="1" customFormat="1" ht="15" customHeight="1" x14ac:dyDescent="0.25">
      <c r="A188" s="106" t="s">
        <v>724</v>
      </c>
      <c r="B188" s="158" t="s">
        <v>785</v>
      </c>
      <c r="C188" s="158" t="s">
        <v>24</v>
      </c>
      <c r="D188" s="123">
        <v>1604939</v>
      </c>
      <c r="E188" s="124">
        <v>1523.6</v>
      </c>
      <c r="F188" s="123">
        <v>0</v>
      </c>
      <c r="G188" s="123">
        <v>2568000</v>
      </c>
      <c r="H188" s="123">
        <v>2640000</v>
      </c>
      <c r="I188" s="159"/>
      <c r="J188" s="159"/>
      <c r="K188" s="159"/>
      <c r="L188" s="159"/>
      <c r="M188" s="159"/>
      <c r="N188" s="159"/>
      <c r="O188" s="159"/>
      <c r="P188" s="144">
        <f t="shared" si="72"/>
        <v>1523.6</v>
      </c>
    </row>
    <row r="189" spans="1:16" s="1" customFormat="1" ht="15" customHeight="1" x14ac:dyDescent="0.25">
      <c r="A189" s="106" t="s">
        <v>725</v>
      </c>
      <c r="B189" s="158" t="s">
        <v>786</v>
      </c>
      <c r="C189" s="158" t="s">
        <v>120</v>
      </c>
      <c r="D189" s="123">
        <v>1099003</v>
      </c>
      <c r="E189" s="124">
        <v>1123</v>
      </c>
      <c r="F189" s="123">
        <v>0</v>
      </c>
      <c r="G189" s="123">
        <v>1700000</v>
      </c>
      <c r="H189" s="123">
        <v>2000000</v>
      </c>
      <c r="I189" s="159"/>
      <c r="J189" s="159"/>
      <c r="K189" s="159"/>
      <c r="L189" s="159"/>
      <c r="M189" s="159"/>
      <c r="N189" s="159"/>
      <c r="O189" s="159"/>
      <c r="P189" s="144">
        <f t="shared" si="72"/>
        <v>1123</v>
      </c>
    </row>
    <row r="190" spans="1:16" s="1" customFormat="1" ht="15" customHeight="1" x14ac:dyDescent="0.25">
      <c r="A190" s="106" t="s">
        <v>726</v>
      </c>
      <c r="B190" s="158" t="s">
        <v>787</v>
      </c>
      <c r="C190" s="158" t="s">
        <v>126</v>
      </c>
      <c r="D190" s="123">
        <v>29485</v>
      </c>
      <c r="E190" s="124">
        <v>24</v>
      </c>
      <c r="F190" s="123">
        <v>0</v>
      </c>
      <c r="G190" s="123">
        <v>35000</v>
      </c>
      <c r="H190" s="123">
        <v>40000</v>
      </c>
      <c r="I190" s="159"/>
      <c r="J190" s="159"/>
      <c r="K190" s="159"/>
      <c r="L190" s="159"/>
      <c r="M190" s="159"/>
      <c r="N190" s="159"/>
      <c r="O190" s="159"/>
      <c r="P190" s="144">
        <f t="shared" si="72"/>
        <v>24</v>
      </c>
    </row>
    <row r="191" spans="1:16" s="1" customFormat="1" ht="23.45" customHeight="1" x14ac:dyDescent="0.25">
      <c r="A191" s="106" t="s">
        <v>727</v>
      </c>
      <c r="B191" s="158" t="s">
        <v>350</v>
      </c>
      <c r="C191" s="158" t="s">
        <v>148</v>
      </c>
      <c r="D191" s="123">
        <v>-12000</v>
      </c>
      <c r="E191" s="124">
        <v>0</v>
      </c>
      <c r="F191" s="123">
        <v>0</v>
      </c>
      <c r="G191" s="123">
        <v>0</v>
      </c>
      <c r="H191" s="123">
        <v>0</v>
      </c>
      <c r="I191" s="159"/>
      <c r="J191" s="159"/>
      <c r="K191" s="159"/>
      <c r="L191" s="159"/>
      <c r="M191" s="159"/>
      <c r="N191" s="159"/>
      <c r="O191" s="159"/>
      <c r="P191" s="144">
        <f t="shared" si="72"/>
        <v>0</v>
      </c>
    </row>
    <row r="192" spans="1:16" s="1" customFormat="1" ht="15" customHeight="1" x14ac:dyDescent="0.25">
      <c r="A192" s="178" t="s">
        <v>728</v>
      </c>
      <c r="B192" s="179" t="s">
        <v>817</v>
      </c>
      <c r="C192" s="180" t="s">
        <v>818</v>
      </c>
      <c r="D192" s="181"/>
      <c r="E192" s="182">
        <v>26</v>
      </c>
      <c r="F192" s="182">
        <f t="shared" ref="F192:O192" si="103">F193</f>
        <v>0</v>
      </c>
      <c r="G192" s="182">
        <f t="shared" si="103"/>
        <v>0</v>
      </c>
      <c r="H192" s="182">
        <f t="shared" si="103"/>
        <v>0</v>
      </c>
      <c r="I192" s="182">
        <f t="shared" si="103"/>
        <v>0</v>
      </c>
      <c r="J192" s="182">
        <f t="shared" si="103"/>
        <v>0</v>
      </c>
      <c r="K192" s="182">
        <f t="shared" si="103"/>
        <v>0</v>
      </c>
      <c r="L192" s="182">
        <f t="shared" si="103"/>
        <v>0</v>
      </c>
      <c r="M192" s="182">
        <f t="shared" si="103"/>
        <v>0</v>
      </c>
      <c r="N192" s="182">
        <f t="shared" si="103"/>
        <v>0</v>
      </c>
      <c r="O192" s="182">
        <f t="shared" si="103"/>
        <v>0</v>
      </c>
      <c r="P192" s="183">
        <f t="shared" si="72"/>
        <v>26</v>
      </c>
    </row>
    <row r="193" spans="1:40" s="1" customFormat="1" ht="15" customHeight="1" x14ac:dyDescent="0.25">
      <c r="A193" s="106" t="s">
        <v>729</v>
      </c>
      <c r="B193" s="158" t="s">
        <v>756</v>
      </c>
      <c r="C193" s="158" t="s">
        <v>24</v>
      </c>
      <c r="D193" s="123"/>
      <c r="E193" s="124">
        <v>26</v>
      </c>
      <c r="F193" s="123">
        <v>0</v>
      </c>
      <c r="G193" s="123"/>
      <c r="H193" s="123"/>
      <c r="I193" s="159"/>
      <c r="J193" s="159"/>
      <c r="K193" s="159"/>
      <c r="L193" s="159"/>
      <c r="M193" s="159"/>
      <c r="N193" s="159"/>
      <c r="O193" s="159"/>
      <c r="P193" s="144">
        <f t="shared" si="72"/>
        <v>26</v>
      </c>
    </row>
    <row r="194" spans="1:40" s="16" customFormat="1" ht="15" customHeight="1" x14ac:dyDescent="0.25">
      <c r="A194" s="101" t="s">
        <v>728</v>
      </c>
      <c r="B194" s="139" t="s">
        <v>431</v>
      </c>
      <c r="C194" s="139" t="s">
        <v>432</v>
      </c>
      <c r="D194" s="140">
        <f>D195</f>
        <v>45220</v>
      </c>
      <c r="E194" s="141">
        <f t="shared" ref="E194:O194" si="104">E195</f>
        <v>50</v>
      </c>
      <c r="F194" s="140">
        <f t="shared" si="104"/>
        <v>0</v>
      </c>
      <c r="G194" s="140">
        <f t="shared" si="104"/>
        <v>53148</v>
      </c>
      <c r="H194" s="140">
        <f t="shared" si="104"/>
        <v>54636</v>
      </c>
      <c r="I194" s="140">
        <f t="shared" si="104"/>
        <v>0</v>
      </c>
      <c r="J194" s="140">
        <f t="shared" si="104"/>
        <v>0</v>
      </c>
      <c r="K194" s="140">
        <f t="shared" si="104"/>
        <v>0</v>
      </c>
      <c r="L194" s="140">
        <f t="shared" si="104"/>
        <v>0</v>
      </c>
      <c r="M194" s="140">
        <f t="shared" si="104"/>
        <v>0</v>
      </c>
      <c r="N194" s="140">
        <f t="shared" si="104"/>
        <v>0</v>
      </c>
      <c r="O194" s="140">
        <f t="shared" si="104"/>
        <v>0</v>
      </c>
      <c r="P194" s="172">
        <f t="shared" si="72"/>
        <v>50</v>
      </c>
    </row>
    <row r="195" spans="1:40" s="1" customFormat="1" ht="15" customHeight="1" x14ac:dyDescent="0.25">
      <c r="A195" s="106" t="s">
        <v>729</v>
      </c>
      <c r="B195" s="158" t="s">
        <v>770</v>
      </c>
      <c r="C195" s="158" t="s">
        <v>120</v>
      </c>
      <c r="D195" s="123">
        <v>45220</v>
      </c>
      <c r="E195" s="124">
        <v>50</v>
      </c>
      <c r="F195" s="123">
        <v>0</v>
      </c>
      <c r="G195" s="123">
        <v>53148</v>
      </c>
      <c r="H195" s="123">
        <v>54636</v>
      </c>
      <c r="I195" s="159"/>
      <c r="J195" s="159"/>
      <c r="K195" s="159"/>
      <c r="L195" s="159"/>
      <c r="M195" s="159"/>
      <c r="N195" s="159"/>
      <c r="O195" s="159"/>
      <c r="P195" s="144">
        <f t="shared" si="72"/>
        <v>50</v>
      </c>
    </row>
    <row r="196" spans="1:40" s="16" customFormat="1" ht="15" customHeight="1" x14ac:dyDescent="0.25">
      <c r="A196" s="101" t="s">
        <v>730</v>
      </c>
      <c r="B196" s="139" t="s">
        <v>788</v>
      </c>
      <c r="C196" s="139" t="s">
        <v>433</v>
      </c>
      <c r="D196" s="140">
        <f>D197+D198+D199</f>
        <v>152326</v>
      </c>
      <c r="E196" s="141">
        <f t="shared" ref="E196:O196" si="105">E197+E198+E199</f>
        <v>154.1</v>
      </c>
      <c r="F196" s="140">
        <f t="shared" si="105"/>
        <v>0</v>
      </c>
      <c r="G196" s="140">
        <f t="shared" si="105"/>
        <v>178177</v>
      </c>
      <c r="H196" s="140">
        <f t="shared" si="105"/>
        <v>181686</v>
      </c>
      <c r="I196" s="140">
        <f t="shared" si="105"/>
        <v>0</v>
      </c>
      <c r="J196" s="140">
        <f t="shared" si="105"/>
        <v>0</v>
      </c>
      <c r="K196" s="140">
        <f t="shared" si="105"/>
        <v>0</v>
      </c>
      <c r="L196" s="140">
        <f t="shared" si="105"/>
        <v>0</v>
      </c>
      <c r="M196" s="140">
        <f t="shared" si="105"/>
        <v>0</v>
      </c>
      <c r="N196" s="140">
        <f t="shared" si="105"/>
        <v>0</v>
      </c>
      <c r="O196" s="140">
        <f t="shared" si="105"/>
        <v>0</v>
      </c>
      <c r="P196" s="172">
        <f t="shared" si="72"/>
        <v>154.1</v>
      </c>
    </row>
    <row r="197" spans="1:40" s="16" customFormat="1" ht="15" customHeight="1" x14ac:dyDescent="0.25">
      <c r="A197" s="106" t="s">
        <v>731</v>
      </c>
      <c r="B197" s="158" t="s">
        <v>756</v>
      </c>
      <c r="C197" s="158" t="s">
        <v>24</v>
      </c>
      <c r="D197" s="132">
        <v>147322</v>
      </c>
      <c r="E197" s="160">
        <v>149</v>
      </c>
      <c r="F197" s="132">
        <v>0</v>
      </c>
      <c r="G197" s="132">
        <v>171693</v>
      </c>
      <c r="H197" s="132">
        <v>175020</v>
      </c>
      <c r="I197" s="142"/>
      <c r="J197" s="142"/>
      <c r="K197" s="142"/>
      <c r="L197" s="142"/>
      <c r="M197" s="142"/>
      <c r="N197" s="142"/>
      <c r="O197" s="142"/>
      <c r="P197" s="144">
        <f t="shared" si="72"/>
        <v>149</v>
      </c>
    </row>
    <row r="198" spans="1:40" s="16" customFormat="1" ht="15" customHeight="1" x14ac:dyDescent="0.25">
      <c r="A198" s="106" t="s">
        <v>732</v>
      </c>
      <c r="B198" s="158" t="s">
        <v>765</v>
      </c>
      <c r="C198" s="158" t="s">
        <v>267</v>
      </c>
      <c r="D198" s="132">
        <v>3000</v>
      </c>
      <c r="E198" s="160">
        <v>3</v>
      </c>
      <c r="F198" s="132">
        <v>0</v>
      </c>
      <c r="G198" s="132">
        <v>3720</v>
      </c>
      <c r="H198" s="132">
        <v>3825</v>
      </c>
      <c r="I198" s="142"/>
      <c r="J198" s="142"/>
      <c r="K198" s="142"/>
      <c r="L198" s="142"/>
      <c r="M198" s="142"/>
      <c r="N198" s="142"/>
      <c r="O198" s="142"/>
      <c r="P198" s="144">
        <f t="shared" si="72"/>
        <v>3</v>
      </c>
    </row>
    <row r="199" spans="1:40" s="16" customFormat="1" ht="15" customHeight="1" x14ac:dyDescent="0.25">
      <c r="A199" s="106" t="s">
        <v>733</v>
      </c>
      <c r="B199" s="122" t="s">
        <v>761</v>
      </c>
      <c r="C199" s="122" t="s">
        <v>126</v>
      </c>
      <c r="D199" s="132">
        <v>2004</v>
      </c>
      <c r="E199" s="160">
        <v>2.1</v>
      </c>
      <c r="F199" s="132">
        <v>0</v>
      </c>
      <c r="G199" s="132">
        <v>2764</v>
      </c>
      <c r="H199" s="132">
        <v>2841</v>
      </c>
      <c r="I199" s="142"/>
      <c r="J199" s="142"/>
      <c r="K199" s="142"/>
      <c r="L199" s="142"/>
      <c r="M199" s="142"/>
      <c r="N199" s="142"/>
      <c r="O199" s="142"/>
      <c r="P199" s="144">
        <f t="shared" si="72"/>
        <v>2.1</v>
      </c>
    </row>
    <row r="200" spans="1:40" s="26" customFormat="1" ht="15" customHeight="1" x14ac:dyDescent="0.2">
      <c r="A200" s="101" t="s">
        <v>734</v>
      </c>
      <c r="B200" s="164" t="s">
        <v>789</v>
      </c>
      <c r="C200" s="164" t="s">
        <v>437</v>
      </c>
      <c r="D200" s="134">
        <f>D201+D202</f>
        <v>2434402</v>
      </c>
      <c r="E200" s="135">
        <f t="shared" ref="E200:O200" si="106">E201+E202</f>
        <v>2100</v>
      </c>
      <c r="F200" s="134">
        <f t="shared" si="106"/>
        <v>0</v>
      </c>
      <c r="G200" s="134">
        <f t="shared" si="106"/>
        <v>2680936</v>
      </c>
      <c r="H200" s="134">
        <f t="shared" si="106"/>
        <v>2744054</v>
      </c>
      <c r="I200" s="134">
        <f t="shared" si="106"/>
        <v>0</v>
      </c>
      <c r="J200" s="134">
        <f t="shared" si="106"/>
        <v>0</v>
      </c>
      <c r="K200" s="134">
        <f t="shared" si="106"/>
        <v>0</v>
      </c>
      <c r="L200" s="134">
        <f t="shared" si="106"/>
        <v>0</v>
      </c>
      <c r="M200" s="134">
        <f t="shared" si="106"/>
        <v>0</v>
      </c>
      <c r="N200" s="134">
        <f t="shared" si="106"/>
        <v>0</v>
      </c>
      <c r="O200" s="134">
        <f t="shared" si="106"/>
        <v>0</v>
      </c>
      <c r="P200" s="151">
        <f t="shared" si="72"/>
        <v>2100</v>
      </c>
    </row>
    <row r="201" spans="1:40" s="36" customFormat="1" ht="15" customHeight="1" x14ac:dyDescent="0.25">
      <c r="A201" s="101" t="s">
        <v>735</v>
      </c>
      <c r="B201" s="102" t="s">
        <v>757</v>
      </c>
      <c r="C201" s="102" t="s">
        <v>267</v>
      </c>
      <c r="D201" s="103">
        <f>D204+D206+D208</f>
        <v>2460722</v>
      </c>
      <c r="E201" s="104">
        <f t="shared" ref="E201:O201" si="107">E204+E206+E208</f>
        <v>2100</v>
      </c>
      <c r="F201" s="103">
        <f t="shared" si="107"/>
        <v>0</v>
      </c>
      <c r="G201" s="103">
        <f t="shared" si="107"/>
        <v>2680936</v>
      </c>
      <c r="H201" s="103">
        <f t="shared" si="107"/>
        <v>2744054</v>
      </c>
      <c r="I201" s="103">
        <f t="shared" si="107"/>
        <v>0</v>
      </c>
      <c r="J201" s="103">
        <f t="shared" si="107"/>
        <v>0</v>
      </c>
      <c r="K201" s="103">
        <f t="shared" si="107"/>
        <v>0</v>
      </c>
      <c r="L201" s="103">
        <f t="shared" si="107"/>
        <v>0</v>
      </c>
      <c r="M201" s="103">
        <f t="shared" si="107"/>
        <v>0</v>
      </c>
      <c r="N201" s="103">
        <f t="shared" si="107"/>
        <v>0</v>
      </c>
      <c r="O201" s="103">
        <f t="shared" si="107"/>
        <v>0</v>
      </c>
      <c r="P201" s="148">
        <f t="shared" si="72"/>
        <v>2100</v>
      </c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 s="28"/>
      <c r="AL201" s="28"/>
      <c r="AM201" s="28"/>
      <c r="AN201" s="28"/>
    </row>
    <row r="202" spans="1:40" s="36" customFormat="1" ht="21.6" customHeight="1" x14ac:dyDescent="0.25">
      <c r="A202" s="101" t="s">
        <v>736</v>
      </c>
      <c r="B202" s="102" t="s">
        <v>350</v>
      </c>
      <c r="C202" s="102" t="s">
        <v>148</v>
      </c>
      <c r="D202" s="103">
        <f>D209</f>
        <v>-26320</v>
      </c>
      <c r="E202" s="104">
        <v>0</v>
      </c>
      <c r="F202" s="103">
        <v>0</v>
      </c>
      <c r="G202" s="103">
        <v>0</v>
      </c>
      <c r="H202" s="103">
        <v>0</v>
      </c>
      <c r="I202" s="103">
        <v>0</v>
      </c>
      <c r="J202" s="103">
        <v>0</v>
      </c>
      <c r="K202" s="103">
        <v>0</v>
      </c>
      <c r="L202" s="103">
        <v>0</v>
      </c>
      <c r="M202" s="103">
        <v>0</v>
      </c>
      <c r="N202" s="103">
        <v>0</v>
      </c>
      <c r="O202" s="103">
        <v>0</v>
      </c>
      <c r="P202" s="148">
        <f t="shared" si="72"/>
        <v>0</v>
      </c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 s="28"/>
      <c r="AL202" s="28"/>
      <c r="AM202" s="28"/>
      <c r="AN202" s="28"/>
    </row>
    <row r="203" spans="1:40" s="16" customFormat="1" ht="15" customHeight="1" x14ac:dyDescent="0.25">
      <c r="A203" s="101" t="s">
        <v>737</v>
      </c>
      <c r="B203" s="139" t="s">
        <v>438</v>
      </c>
      <c r="C203" s="139" t="s">
        <v>439</v>
      </c>
      <c r="D203" s="140">
        <f>D204</f>
        <v>136850</v>
      </c>
      <c r="E203" s="141">
        <f t="shared" ref="E203:O203" si="108">E204</f>
        <v>0</v>
      </c>
      <c r="F203" s="140">
        <f t="shared" si="108"/>
        <v>0</v>
      </c>
      <c r="G203" s="140">
        <f t="shared" si="108"/>
        <v>200000</v>
      </c>
      <c r="H203" s="140">
        <f t="shared" si="108"/>
        <v>200000</v>
      </c>
      <c r="I203" s="140">
        <f t="shared" si="108"/>
        <v>0</v>
      </c>
      <c r="J203" s="140">
        <f t="shared" si="108"/>
        <v>0</v>
      </c>
      <c r="K203" s="140">
        <f t="shared" si="108"/>
        <v>0</v>
      </c>
      <c r="L203" s="140">
        <f t="shared" si="108"/>
        <v>0</v>
      </c>
      <c r="M203" s="140">
        <f t="shared" si="108"/>
        <v>0</v>
      </c>
      <c r="N203" s="140">
        <f t="shared" si="108"/>
        <v>0</v>
      </c>
      <c r="O203" s="140">
        <f t="shared" si="108"/>
        <v>0</v>
      </c>
      <c r="P203" s="172">
        <f t="shared" ref="P203:P222" si="109">E203+F203</f>
        <v>0</v>
      </c>
    </row>
    <row r="204" spans="1:40" s="1" customFormat="1" ht="15" customHeight="1" x14ac:dyDescent="0.25">
      <c r="A204" s="106" t="s">
        <v>738</v>
      </c>
      <c r="B204" s="158" t="s">
        <v>757</v>
      </c>
      <c r="C204" s="158" t="s">
        <v>267</v>
      </c>
      <c r="D204" s="123">
        <v>136850</v>
      </c>
      <c r="E204" s="115">
        <v>0</v>
      </c>
      <c r="F204" s="123">
        <v>0</v>
      </c>
      <c r="G204" s="123">
        <v>200000</v>
      </c>
      <c r="H204" s="123">
        <v>200000</v>
      </c>
      <c r="I204" s="159"/>
      <c r="J204" s="159"/>
      <c r="K204" s="159"/>
      <c r="L204" s="159"/>
      <c r="M204" s="159"/>
      <c r="N204" s="159"/>
      <c r="O204" s="159"/>
      <c r="P204" s="144">
        <f t="shared" si="109"/>
        <v>0</v>
      </c>
    </row>
    <row r="205" spans="1:40" s="16" customFormat="1" ht="15" customHeight="1" x14ac:dyDescent="0.25">
      <c r="A205" s="101" t="s">
        <v>739</v>
      </c>
      <c r="B205" s="139" t="s">
        <v>440</v>
      </c>
      <c r="C205" s="139" t="s">
        <v>441</v>
      </c>
      <c r="D205" s="140">
        <f>D206</f>
        <v>295891</v>
      </c>
      <c r="E205" s="141">
        <f t="shared" ref="E205:O205" si="110">E206</f>
        <v>300</v>
      </c>
      <c r="F205" s="140">
        <f t="shared" si="110"/>
        <v>0</v>
      </c>
      <c r="G205" s="140">
        <f t="shared" si="110"/>
        <v>200000</v>
      </c>
      <c r="H205" s="140">
        <f t="shared" si="110"/>
        <v>200000</v>
      </c>
      <c r="I205" s="140">
        <f t="shared" si="110"/>
        <v>0</v>
      </c>
      <c r="J205" s="140">
        <f t="shared" si="110"/>
        <v>0</v>
      </c>
      <c r="K205" s="140">
        <f t="shared" si="110"/>
        <v>0</v>
      </c>
      <c r="L205" s="140">
        <f t="shared" si="110"/>
        <v>0</v>
      </c>
      <c r="M205" s="140">
        <f t="shared" si="110"/>
        <v>0</v>
      </c>
      <c r="N205" s="140">
        <f t="shared" si="110"/>
        <v>0</v>
      </c>
      <c r="O205" s="140">
        <f t="shared" si="110"/>
        <v>0</v>
      </c>
      <c r="P205" s="172">
        <f t="shared" si="109"/>
        <v>300</v>
      </c>
    </row>
    <row r="206" spans="1:40" s="1" customFormat="1" ht="15" customHeight="1" x14ac:dyDescent="0.25">
      <c r="A206" s="106" t="s">
        <v>740</v>
      </c>
      <c r="B206" s="158" t="s">
        <v>757</v>
      </c>
      <c r="C206" s="158" t="s">
        <v>267</v>
      </c>
      <c r="D206" s="123">
        <v>295891</v>
      </c>
      <c r="E206" s="124">
        <v>300</v>
      </c>
      <c r="F206" s="123">
        <v>0</v>
      </c>
      <c r="G206" s="123">
        <v>200000</v>
      </c>
      <c r="H206" s="123">
        <v>200000</v>
      </c>
      <c r="I206" s="159"/>
      <c r="J206" s="159"/>
      <c r="K206" s="159"/>
      <c r="L206" s="159"/>
      <c r="M206" s="159"/>
      <c r="N206" s="159"/>
      <c r="O206" s="159"/>
      <c r="P206" s="144">
        <f t="shared" si="109"/>
        <v>300</v>
      </c>
    </row>
    <row r="207" spans="1:40" s="16" customFormat="1" ht="15" customHeight="1" x14ac:dyDescent="0.25">
      <c r="A207" s="101" t="s">
        <v>741</v>
      </c>
      <c r="B207" s="139" t="s">
        <v>442</v>
      </c>
      <c r="C207" s="139" t="s">
        <v>443</v>
      </c>
      <c r="D207" s="140">
        <f>D208+D209</f>
        <v>2001661</v>
      </c>
      <c r="E207" s="141">
        <f t="shared" ref="E207:O207" si="111">E208+E209</f>
        <v>1800</v>
      </c>
      <c r="F207" s="140">
        <f t="shared" si="111"/>
        <v>0</v>
      </c>
      <c r="G207" s="140">
        <f t="shared" si="111"/>
        <v>2280936</v>
      </c>
      <c r="H207" s="140">
        <f t="shared" si="111"/>
        <v>2344054</v>
      </c>
      <c r="I207" s="140">
        <f t="shared" si="111"/>
        <v>0</v>
      </c>
      <c r="J207" s="140">
        <f t="shared" si="111"/>
        <v>0</v>
      </c>
      <c r="K207" s="140">
        <f t="shared" si="111"/>
        <v>0</v>
      </c>
      <c r="L207" s="140">
        <f t="shared" si="111"/>
        <v>0</v>
      </c>
      <c r="M207" s="140">
        <f t="shared" si="111"/>
        <v>0</v>
      </c>
      <c r="N207" s="140">
        <f t="shared" si="111"/>
        <v>0</v>
      </c>
      <c r="O207" s="140">
        <f t="shared" si="111"/>
        <v>0</v>
      </c>
      <c r="P207" s="172">
        <f t="shared" si="109"/>
        <v>1800</v>
      </c>
    </row>
    <row r="208" spans="1:40" s="16" customFormat="1" ht="15" customHeight="1" x14ac:dyDescent="0.25">
      <c r="A208" s="106" t="s">
        <v>742</v>
      </c>
      <c r="B208" s="122" t="s">
        <v>757</v>
      </c>
      <c r="C208" s="122" t="s">
        <v>267</v>
      </c>
      <c r="D208" s="132">
        <v>2027981</v>
      </c>
      <c r="E208" s="113">
        <v>1800</v>
      </c>
      <c r="F208" s="132">
        <v>0</v>
      </c>
      <c r="G208" s="132">
        <v>2280936</v>
      </c>
      <c r="H208" s="132">
        <v>2344054</v>
      </c>
      <c r="I208" s="142"/>
      <c r="J208" s="142"/>
      <c r="K208" s="142"/>
      <c r="L208" s="142"/>
      <c r="M208" s="142"/>
      <c r="N208" s="142"/>
      <c r="O208" s="142"/>
      <c r="P208" s="144">
        <f t="shared" si="109"/>
        <v>1800</v>
      </c>
    </row>
    <row r="209" spans="1:16" s="16" customFormat="1" ht="14.45" customHeight="1" x14ac:dyDescent="0.25">
      <c r="A209" s="106" t="s">
        <v>743</v>
      </c>
      <c r="B209" s="122" t="s">
        <v>350</v>
      </c>
      <c r="C209" s="122" t="s">
        <v>148</v>
      </c>
      <c r="D209" s="132">
        <v>-26320</v>
      </c>
      <c r="E209" s="160">
        <v>0</v>
      </c>
      <c r="F209" s="132">
        <v>0</v>
      </c>
      <c r="G209" s="132">
        <v>0</v>
      </c>
      <c r="H209" s="132">
        <v>0</v>
      </c>
      <c r="I209" s="142"/>
      <c r="J209" s="142"/>
      <c r="K209" s="142"/>
      <c r="L209" s="142"/>
      <c r="M209" s="142"/>
      <c r="N209" s="142"/>
      <c r="O209" s="142"/>
      <c r="P209" s="144">
        <f t="shared" si="109"/>
        <v>0</v>
      </c>
    </row>
    <row r="210" spans="1:16" s="26" customFormat="1" ht="15" customHeight="1" x14ac:dyDescent="0.2">
      <c r="A210" s="101" t="s">
        <v>523</v>
      </c>
      <c r="B210" s="164" t="s">
        <v>790</v>
      </c>
      <c r="C210" s="164" t="s">
        <v>445</v>
      </c>
      <c r="D210" s="134">
        <f>D211</f>
        <v>1150851</v>
      </c>
      <c r="E210" s="135">
        <f t="shared" ref="E210:O210" si="112">E211</f>
        <v>1814</v>
      </c>
      <c r="F210" s="134">
        <f t="shared" si="112"/>
        <v>100</v>
      </c>
      <c r="G210" s="134">
        <f t="shared" si="112"/>
        <v>900000</v>
      </c>
      <c r="H210" s="134">
        <f t="shared" si="112"/>
        <v>900000</v>
      </c>
      <c r="I210" s="134">
        <f t="shared" si="112"/>
        <v>300000</v>
      </c>
      <c r="J210" s="134">
        <f t="shared" si="112"/>
        <v>211000</v>
      </c>
      <c r="K210" s="134">
        <f t="shared" si="112"/>
        <v>1311000</v>
      </c>
      <c r="L210" s="134">
        <f t="shared" si="112"/>
        <v>0</v>
      </c>
      <c r="M210" s="134">
        <f t="shared" si="112"/>
        <v>2200000</v>
      </c>
      <c r="N210" s="134">
        <f t="shared" si="112"/>
        <v>1200000</v>
      </c>
      <c r="O210" s="134">
        <f t="shared" si="112"/>
        <v>1200000</v>
      </c>
      <c r="P210" s="151">
        <f t="shared" si="109"/>
        <v>1914</v>
      </c>
    </row>
    <row r="211" spans="1:16" s="1" customFormat="1" ht="15" customHeight="1" x14ac:dyDescent="0.25">
      <c r="A211" s="106" t="s">
        <v>744</v>
      </c>
      <c r="B211" s="122" t="s">
        <v>757</v>
      </c>
      <c r="C211" s="122" t="s">
        <v>267</v>
      </c>
      <c r="D211" s="123">
        <v>1150851</v>
      </c>
      <c r="E211" s="124">
        <v>1814</v>
      </c>
      <c r="F211" s="123">
        <v>100</v>
      </c>
      <c r="G211" s="123">
        <v>900000</v>
      </c>
      <c r="H211" s="123">
        <v>900000</v>
      </c>
      <c r="I211" s="105">
        <v>300000</v>
      </c>
      <c r="J211" s="105">
        <v>211000</v>
      </c>
      <c r="K211" s="105">
        <v>1311000</v>
      </c>
      <c r="L211" s="105">
        <v>0</v>
      </c>
      <c r="M211" s="105">
        <v>2200000</v>
      </c>
      <c r="N211" s="105">
        <v>1200000</v>
      </c>
      <c r="O211" s="105">
        <v>1200000</v>
      </c>
      <c r="P211" s="144">
        <f t="shared" si="109"/>
        <v>1914</v>
      </c>
    </row>
    <row r="212" spans="1:16" s="16" customFormat="1" ht="15" customHeight="1" x14ac:dyDescent="0.25">
      <c r="A212" s="101" t="s">
        <v>745</v>
      </c>
      <c r="B212" s="139" t="s">
        <v>446</v>
      </c>
      <c r="C212" s="139" t="s">
        <v>447</v>
      </c>
      <c r="D212" s="140">
        <f>D211</f>
        <v>1150851</v>
      </c>
      <c r="E212" s="141">
        <f t="shared" ref="E212:O212" si="113">E211</f>
        <v>1814</v>
      </c>
      <c r="F212" s="140">
        <f t="shared" si="113"/>
        <v>100</v>
      </c>
      <c r="G212" s="140">
        <f t="shared" si="113"/>
        <v>900000</v>
      </c>
      <c r="H212" s="140">
        <f t="shared" si="113"/>
        <v>900000</v>
      </c>
      <c r="I212" s="140">
        <f t="shared" si="113"/>
        <v>300000</v>
      </c>
      <c r="J212" s="140">
        <f t="shared" si="113"/>
        <v>211000</v>
      </c>
      <c r="K212" s="140">
        <f t="shared" si="113"/>
        <v>1311000</v>
      </c>
      <c r="L212" s="140">
        <f t="shared" si="113"/>
        <v>0</v>
      </c>
      <c r="M212" s="140">
        <f t="shared" si="113"/>
        <v>2200000</v>
      </c>
      <c r="N212" s="140">
        <f t="shared" si="113"/>
        <v>1200000</v>
      </c>
      <c r="O212" s="140">
        <f t="shared" si="113"/>
        <v>1200000</v>
      </c>
      <c r="P212" s="172">
        <f t="shared" si="109"/>
        <v>1914</v>
      </c>
    </row>
    <row r="213" spans="1:16" s="26" customFormat="1" ht="15" customHeight="1" x14ac:dyDescent="0.2">
      <c r="A213" s="101" t="s">
        <v>215</v>
      </c>
      <c r="B213" s="164" t="s">
        <v>457</v>
      </c>
      <c r="C213" s="164" t="s">
        <v>458</v>
      </c>
      <c r="D213" s="134">
        <f>D214</f>
        <v>432934</v>
      </c>
      <c r="E213" s="135">
        <f t="shared" ref="E213:O213" si="114">E214</f>
        <v>592.98</v>
      </c>
      <c r="F213" s="134">
        <f t="shared" si="114"/>
        <v>264</v>
      </c>
      <c r="G213" s="134">
        <f t="shared" si="114"/>
        <v>420000</v>
      </c>
      <c r="H213" s="134">
        <f t="shared" si="114"/>
        <v>420000</v>
      </c>
      <c r="I213" s="134">
        <f t="shared" si="114"/>
        <v>0</v>
      </c>
      <c r="J213" s="134">
        <f t="shared" si="114"/>
        <v>0</v>
      </c>
      <c r="K213" s="134">
        <f t="shared" si="114"/>
        <v>0</v>
      </c>
      <c r="L213" s="134">
        <f t="shared" si="114"/>
        <v>0</v>
      </c>
      <c r="M213" s="134">
        <f t="shared" si="114"/>
        <v>0</v>
      </c>
      <c r="N213" s="134">
        <f t="shared" si="114"/>
        <v>0</v>
      </c>
      <c r="O213" s="134">
        <f t="shared" si="114"/>
        <v>0</v>
      </c>
      <c r="P213" s="151">
        <f t="shared" si="109"/>
        <v>856.98</v>
      </c>
    </row>
    <row r="214" spans="1:16" s="1" customFormat="1" ht="15" customHeight="1" x14ac:dyDescent="0.25">
      <c r="A214" s="101" t="s">
        <v>503</v>
      </c>
      <c r="B214" s="102" t="s">
        <v>757</v>
      </c>
      <c r="C214" s="102" t="s">
        <v>267</v>
      </c>
      <c r="D214" s="103">
        <f>D216+D218</f>
        <v>432934</v>
      </c>
      <c r="E214" s="104">
        <f t="shared" ref="E214:O214" si="115">E216+E218</f>
        <v>592.98</v>
      </c>
      <c r="F214" s="103">
        <f t="shared" si="115"/>
        <v>264</v>
      </c>
      <c r="G214" s="103">
        <f t="shared" si="115"/>
        <v>420000</v>
      </c>
      <c r="H214" s="103">
        <f t="shared" si="115"/>
        <v>420000</v>
      </c>
      <c r="I214" s="103">
        <f t="shared" si="115"/>
        <v>0</v>
      </c>
      <c r="J214" s="103">
        <f t="shared" si="115"/>
        <v>0</v>
      </c>
      <c r="K214" s="103">
        <f t="shared" si="115"/>
        <v>0</v>
      </c>
      <c r="L214" s="103">
        <f t="shared" si="115"/>
        <v>0</v>
      </c>
      <c r="M214" s="103">
        <f t="shared" si="115"/>
        <v>0</v>
      </c>
      <c r="N214" s="103">
        <f t="shared" si="115"/>
        <v>0</v>
      </c>
      <c r="O214" s="103">
        <f t="shared" si="115"/>
        <v>0</v>
      </c>
      <c r="P214" s="148">
        <f t="shared" si="109"/>
        <v>856.98</v>
      </c>
    </row>
    <row r="215" spans="1:16" s="16" customFormat="1" ht="15" customHeight="1" x14ac:dyDescent="0.25">
      <c r="A215" s="101" t="s">
        <v>746</v>
      </c>
      <c r="B215" s="139" t="s">
        <v>461</v>
      </c>
      <c r="C215" s="139" t="s">
        <v>462</v>
      </c>
      <c r="D215" s="140">
        <f>D216</f>
        <v>108860</v>
      </c>
      <c r="E215" s="141">
        <f t="shared" ref="E215:O215" si="116">E216</f>
        <v>200</v>
      </c>
      <c r="F215" s="140">
        <f t="shared" si="116"/>
        <v>0</v>
      </c>
      <c r="G215" s="140">
        <f t="shared" si="116"/>
        <v>420000</v>
      </c>
      <c r="H215" s="140">
        <f t="shared" si="116"/>
        <v>420000</v>
      </c>
      <c r="I215" s="140">
        <f t="shared" si="116"/>
        <v>0</v>
      </c>
      <c r="J215" s="140">
        <f t="shared" si="116"/>
        <v>0</v>
      </c>
      <c r="K215" s="140">
        <f t="shared" si="116"/>
        <v>0</v>
      </c>
      <c r="L215" s="140">
        <f t="shared" si="116"/>
        <v>0</v>
      </c>
      <c r="M215" s="140">
        <f t="shared" si="116"/>
        <v>0</v>
      </c>
      <c r="N215" s="140">
        <f t="shared" si="116"/>
        <v>0</v>
      </c>
      <c r="O215" s="140">
        <f t="shared" si="116"/>
        <v>0</v>
      </c>
      <c r="P215" s="172">
        <f t="shared" si="109"/>
        <v>200</v>
      </c>
    </row>
    <row r="216" spans="1:16" s="1" customFormat="1" ht="15" customHeight="1" x14ac:dyDescent="0.25">
      <c r="A216" s="106" t="s">
        <v>747</v>
      </c>
      <c r="B216" s="122" t="s">
        <v>757</v>
      </c>
      <c r="C216" s="122" t="s">
        <v>267</v>
      </c>
      <c r="D216" s="123">
        <v>108860</v>
      </c>
      <c r="E216" s="138">
        <v>200</v>
      </c>
      <c r="F216" s="123">
        <v>0</v>
      </c>
      <c r="G216" s="123">
        <v>420000</v>
      </c>
      <c r="H216" s="123">
        <v>420000</v>
      </c>
      <c r="I216" s="105"/>
      <c r="J216" s="105"/>
      <c r="K216" s="105"/>
      <c r="L216" s="105"/>
      <c r="M216" s="105"/>
      <c r="N216" s="105"/>
      <c r="O216" s="105"/>
      <c r="P216" s="144">
        <f t="shared" si="109"/>
        <v>200</v>
      </c>
    </row>
    <row r="217" spans="1:16" s="16" customFormat="1" ht="15" customHeight="1" x14ac:dyDescent="0.25">
      <c r="A217" s="101" t="s">
        <v>748</v>
      </c>
      <c r="B217" s="139" t="s">
        <v>465</v>
      </c>
      <c r="C217" s="139" t="s">
        <v>466</v>
      </c>
      <c r="D217" s="140">
        <f>D218</f>
        <v>324074</v>
      </c>
      <c r="E217" s="141">
        <f t="shared" ref="E217:O217" si="117">E218</f>
        <v>392.98</v>
      </c>
      <c r="F217" s="140">
        <f t="shared" si="117"/>
        <v>264</v>
      </c>
      <c r="G217" s="140">
        <f t="shared" si="117"/>
        <v>0</v>
      </c>
      <c r="H217" s="140">
        <f t="shared" si="117"/>
        <v>0</v>
      </c>
      <c r="I217" s="140">
        <f t="shared" si="117"/>
        <v>0</v>
      </c>
      <c r="J217" s="140">
        <f t="shared" si="117"/>
        <v>0</v>
      </c>
      <c r="K217" s="140">
        <f t="shared" si="117"/>
        <v>0</v>
      </c>
      <c r="L217" s="140">
        <f t="shared" si="117"/>
        <v>0</v>
      </c>
      <c r="M217" s="140">
        <f t="shared" si="117"/>
        <v>0</v>
      </c>
      <c r="N217" s="140">
        <f t="shared" si="117"/>
        <v>0</v>
      </c>
      <c r="O217" s="140">
        <f t="shared" si="117"/>
        <v>0</v>
      </c>
      <c r="P217" s="172">
        <f t="shared" si="109"/>
        <v>656.98</v>
      </c>
    </row>
    <row r="218" spans="1:16" s="16" customFormat="1" ht="15" customHeight="1" x14ac:dyDescent="0.25">
      <c r="A218" s="106" t="s">
        <v>749</v>
      </c>
      <c r="B218" s="122" t="s">
        <v>757</v>
      </c>
      <c r="C218" s="122" t="s">
        <v>267</v>
      </c>
      <c r="D218" s="132">
        <v>324074</v>
      </c>
      <c r="E218" s="113">
        <v>392.98</v>
      </c>
      <c r="F218" s="132">
        <v>264</v>
      </c>
      <c r="G218" s="132">
        <v>0</v>
      </c>
      <c r="H218" s="132">
        <v>0</v>
      </c>
      <c r="I218" s="142"/>
      <c r="J218" s="142"/>
      <c r="K218" s="142"/>
      <c r="L218" s="142"/>
      <c r="M218" s="142"/>
      <c r="N218" s="142"/>
      <c r="O218" s="142"/>
      <c r="P218" s="144">
        <f t="shared" si="109"/>
        <v>656.98</v>
      </c>
    </row>
    <row r="219" spans="1:16" s="26" customFormat="1" ht="15" customHeight="1" x14ac:dyDescent="0.2">
      <c r="A219" s="101" t="s">
        <v>750</v>
      </c>
      <c r="B219" s="164" t="s">
        <v>791</v>
      </c>
      <c r="C219" s="164" t="s">
        <v>467</v>
      </c>
      <c r="D219" s="134">
        <f>D220</f>
        <v>6624</v>
      </c>
      <c r="E219" s="135">
        <f t="shared" ref="E219:O219" si="118">E220</f>
        <v>7</v>
      </c>
      <c r="F219" s="134">
        <f t="shared" si="118"/>
        <v>0</v>
      </c>
      <c r="G219" s="134">
        <f t="shared" si="118"/>
        <v>9000</v>
      </c>
      <c r="H219" s="134">
        <f t="shared" si="118"/>
        <v>10000</v>
      </c>
      <c r="I219" s="134">
        <f t="shared" si="118"/>
        <v>2000</v>
      </c>
      <c r="J219" s="134">
        <f t="shared" si="118"/>
        <v>1500</v>
      </c>
      <c r="K219" s="134">
        <f t="shared" si="118"/>
        <v>8000</v>
      </c>
      <c r="L219" s="134">
        <f t="shared" si="118"/>
        <v>0</v>
      </c>
      <c r="M219" s="134">
        <f t="shared" si="118"/>
        <v>10000</v>
      </c>
      <c r="N219" s="134">
        <f t="shared" si="118"/>
        <v>10000</v>
      </c>
      <c r="O219" s="134">
        <f t="shared" si="118"/>
        <v>10000</v>
      </c>
      <c r="P219" s="151">
        <f t="shared" si="109"/>
        <v>7</v>
      </c>
    </row>
    <row r="220" spans="1:16" s="1" customFormat="1" ht="15" customHeight="1" x14ac:dyDescent="0.25">
      <c r="A220" s="106" t="s">
        <v>751</v>
      </c>
      <c r="B220" s="122" t="s">
        <v>792</v>
      </c>
      <c r="C220" s="122" t="s">
        <v>267</v>
      </c>
      <c r="D220" s="123">
        <v>6624</v>
      </c>
      <c r="E220" s="124">
        <v>7</v>
      </c>
      <c r="F220" s="123">
        <v>0</v>
      </c>
      <c r="G220" s="123">
        <v>9000</v>
      </c>
      <c r="H220" s="123">
        <v>10000</v>
      </c>
      <c r="I220" s="105">
        <v>2000</v>
      </c>
      <c r="J220" s="105">
        <v>1500</v>
      </c>
      <c r="K220" s="105">
        <v>8000</v>
      </c>
      <c r="L220" s="105">
        <v>0</v>
      </c>
      <c r="M220" s="105">
        <v>10000</v>
      </c>
      <c r="N220" s="105">
        <v>10000</v>
      </c>
      <c r="O220" s="105">
        <v>10000</v>
      </c>
      <c r="P220" s="144">
        <f t="shared" si="109"/>
        <v>7</v>
      </c>
    </row>
    <row r="221" spans="1:16" s="16" customFormat="1" ht="15" customHeight="1" x14ac:dyDescent="0.25">
      <c r="A221" s="101" t="s">
        <v>752</v>
      </c>
      <c r="B221" s="139" t="s">
        <v>468</v>
      </c>
      <c r="C221" s="139" t="s">
        <v>469</v>
      </c>
      <c r="D221" s="140">
        <f>D220</f>
        <v>6624</v>
      </c>
      <c r="E221" s="141">
        <f t="shared" ref="E221:O221" si="119">E220</f>
        <v>7</v>
      </c>
      <c r="F221" s="140">
        <f t="shared" si="119"/>
        <v>0</v>
      </c>
      <c r="G221" s="140">
        <f t="shared" si="119"/>
        <v>9000</v>
      </c>
      <c r="H221" s="140">
        <f t="shared" si="119"/>
        <v>10000</v>
      </c>
      <c r="I221" s="140">
        <f t="shared" si="119"/>
        <v>2000</v>
      </c>
      <c r="J221" s="140">
        <f t="shared" si="119"/>
        <v>1500</v>
      </c>
      <c r="K221" s="140">
        <f t="shared" si="119"/>
        <v>8000</v>
      </c>
      <c r="L221" s="140">
        <f t="shared" si="119"/>
        <v>0</v>
      </c>
      <c r="M221" s="140">
        <f t="shared" si="119"/>
        <v>10000</v>
      </c>
      <c r="N221" s="140">
        <f t="shared" si="119"/>
        <v>10000</v>
      </c>
      <c r="O221" s="140">
        <f t="shared" si="119"/>
        <v>10000</v>
      </c>
      <c r="P221" s="172">
        <f t="shared" si="109"/>
        <v>7</v>
      </c>
    </row>
    <row r="222" spans="1:16" s="37" customFormat="1" ht="15" customHeight="1" x14ac:dyDescent="0.25">
      <c r="A222" s="165" t="s">
        <v>753</v>
      </c>
      <c r="B222" s="166" t="s">
        <v>470</v>
      </c>
      <c r="C222" s="166" t="s">
        <v>471</v>
      </c>
      <c r="D222" s="167">
        <f>D8-D75</f>
        <v>146038</v>
      </c>
      <c r="E222" s="168">
        <f t="shared" ref="E222:O222" si="120">E8-E75</f>
        <v>0</v>
      </c>
      <c r="F222" s="167">
        <f t="shared" si="120"/>
        <v>0</v>
      </c>
      <c r="G222" s="167">
        <f t="shared" si="120"/>
        <v>0</v>
      </c>
      <c r="H222" s="167">
        <f t="shared" si="120"/>
        <v>0</v>
      </c>
      <c r="I222" s="167">
        <f t="shared" si="120"/>
        <v>2853510</v>
      </c>
      <c r="J222" s="167">
        <f t="shared" si="120"/>
        <v>2178130</v>
      </c>
      <c r="K222" s="167">
        <f t="shared" si="120"/>
        <v>11414360</v>
      </c>
      <c r="L222" s="167">
        <f t="shared" si="120"/>
        <v>7</v>
      </c>
      <c r="M222" s="167">
        <f t="shared" si="120"/>
        <v>10493000</v>
      </c>
      <c r="N222" s="167">
        <f t="shared" si="120"/>
        <v>11303800</v>
      </c>
      <c r="O222" s="167">
        <f t="shared" si="120"/>
        <v>11725850</v>
      </c>
      <c r="P222" s="173">
        <f t="shared" si="109"/>
        <v>0</v>
      </c>
    </row>
    <row r="223" spans="1:16" s="1" customFormat="1" x14ac:dyDescent="0.25">
      <c r="A223" s="81"/>
      <c r="B223" s="20"/>
      <c r="C223" s="20"/>
      <c r="D223" s="33"/>
      <c r="E223" s="91"/>
      <c r="F223" s="33"/>
      <c r="G223" s="33"/>
      <c r="H223" s="33"/>
      <c r="I223" s="3"/>
      <c r="J223" s="3"/>
      <c r="K223" s="3"/>
      <c r="L223" s="3"/>
      <c r="M223" s="3"/>
      <c r="N223" s="3"/>
      <c r="O223" s="3"/>
      <c r="P223" s="58"/>
    </row>
    <row r="225" spans="2:7" x14ac:dyDescent="0.25">
      <c r="B225" s="76"/>
    </row>
    <row r="232" spans="2:7" x14ac:dyDescent="0.25">
      <c r="G232" s="87"/>
    </row>
  </sheetData>
  <mergeCells count="4">
    <mergeCell ref="A1:O1"/>
    <mergeCell ref="A2:O2"/>
    <mergeCell ref="A4:O4"/>
    <mergeCell ref="A5:O5"/>
  </mergeCells>
  <phoneticPr fontId="28" type="noConversion"/>
  <pageMargins left="0.25" right="0" top="0.15748031496063" bottom="0" header="0.31496062992126" footer="0.31496062992126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33549-1347-4120-85C5-928196BB9AB6}">
  <dimension ref="A1:K189"/>
  <sheetViews>
    <sheetView topLeftCell="A8" workbookViewId="0">
      <selection activeCell="E61" sqref="E61"/>
    </sheetView>
  </sheetViews>
  <sheetFormatPr defaultRowHeight="15" x14ac:dyDescent="0.25"/>
  <cols>
    <col min="1" max="1" width="6.28515625" customWidth="1"/>
    <col min="2" max="2" width="41.85546875" customWidth="1"/>
    <col min="3" max="3" width="11.7109375" customWidth="1"/>
    <col min="4" max="8" width="14.42578125" customWidth="1"/>
    <col min="9" max="9" width="12.7109375" hidden="1" customWidth="1"/>
    <col min="10" max="10" width="11.7109375" hidden="1" customWidth="1"/>
    <col min="11" max="11" width="10.140625" hidden="1" customWidth="1"/>
  </cols>
  <sheetData>
    <row r="1" spans="1:11" x14ac:dyDescent="0.25">
      <c r="A1" s="187" t="s">
        <v>0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</row>
    <row r="2" spans="1:11" x14ac:dyDescent="0.25">
      <c r="A2" s="187" t="s">
        <v>1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</row>
    <row r="3" spans="1:11" x14ac:dyDescent="0.25">
      <c r="A3" s="187" t="s">
        <v>2</v>
      </c>
      <c r="B3" s="187"/>
      <c r="C3" s="187"/>
      <c r="D3" s="187"/>
      <c r="E3" s="187"/>
      <c r="F3" s="187"/>
      <c r="G3" s="187"/>
      <c r="H3" s="187"/>
      <c r="I3" s="187"/>
      <c r="J3" s="187"/>
      <c r="K3" s="187"/>
    </row>
    <row r="4" spans="1:11" ht="27" customHeight="1" x14ac:dyDescent="0.25">
      <c r="A4" s="188" t="s">
        <v>511</v>
      </c>
      <c r="B4" s="188"/>
      <c r="C4" s="188"/>
      <c r="D4" s="188"/>
      <c r="E4" s="188"/>
      <c r="F4" s="188"/>
      <c r="G4" s="188"/>
      <c r="H4" s="188"/>
      <c r="I4" s="188"/>
      <c r="J4" s="188"/>
      <c r="K4" s="188"/>
    </row>
    <row r="5" spans="1:11" x14ac:dyDescent="0.25">
      <c r="A5" s="186" t="s">
        <v>3</v>
      </c>
      <c r="B5" s="186"/>
      <c r="C5" s="186"/>
      <c r="D5" s="186"/>
      <c r="E5" s="186"/>
      <c r="F5" s="186"/>
      <c r="G5" s="186"/>
      <c r="H5" s="186"/>
      <c r="I5" s="186"/>
      <c r="J5" s="186"/>
      <c r="K5" s="186"/>
    </row>
    <row r="6" spans="1:11" ht="15.75" thickBot="1" x14ac:dyDescent="0.3"/>
    <row r="7" spans="1:11" s="1" customFormat="1" ht="21.75" thickBot="1" x14ac:dyDescent="0.3">
      <c r="A7" s="6" t="s">
        <v>4</v>
      </c>
      <c r="B7" s="6" t="s">
        <v>5</v>
      </c>
      <c r="C7" s="6" t="s">
        <v>6</v>
      </c>
      <c r="D7" s="6" t="s">
        <v>644</v>
      </c>
      <c r="E7" s="6" t="s">
        <v>640</v>
      </c>
      <c r="F7" s="6" t="s">
        <v>645</v>
      </c>
      <c r="G7" s="6" t="s">
        <v>646</v>
      </c>
      <c r="H7" s="6" t="s">
        <v>647</v>
      </c>
    </row>
    <row r="8" spans="1:11" s="1" customFormat="1" ht="22.5" x14ac:dyDescent="0.25">
      <c r="A8" s="4" t="s">
        <v>7</v>
      </c>
      <c r="B8" s="4" t="s">
        <v>512</v>
      </c>
      <c r="C8" s="4" t="s">
        <v>8</v>
      </c>
      <c r="D8" s="5">
        <v>56338358</v>
      </c>
      <c r="E8" s="5">
        <f t="shared" ref="E8:K8" si="0">E10+E15+E19+E38+E45</f>
        <v>0</v>
      </c>
      <c r="F8" s="5">
        <f t="shared" si="0"/>
        <v>41176570</v>
      </c>
      <c r="G8" s="5">
        <f t="shared" si="0"/>
        <v>36198430</v>
      </c>
      <c r="H8" s="5">
        <f t="shared" si="0"/>
        <v>10511060</v>
      </c>
      <c r="I8" s="5">
        <f t="shared" si="0"/>
        <v>12640000</v>
      </c>
      <c r="J8" s="5">
        <f t="shared" si="0"/>
        <v>2145000</v>
      </c>
      <c r="K8" s="5">
        <f t="shared" si="0"/>
        <v>150000</v>
      </c>
    </row>
    <row r="9" spans="1:11" s="1" customFormat="1" ht="22.5" x14ac:dyDescent="0.25">
      <c r="A9" s="4"/>
      <c r="B9" s="4" t="s">
        <v>10</v>
      </c>
      <c r="C9" s="4" t="s">
        <v>11</v>
      </c>
      <c r="D9" s="5"/>
      <c r="E9" s="5"/>
      <c r="F9" s="5"/>
      <c r="G9" s="5"/>
      <c r="H9" s="5"/>
      <c r="I9" s="5"/>
      <c r="J9" s="5"/>
      <c r="K9" s="5"/>
    </row>
    <row r="10" spans="1:11" s="1" customFormat="1" x14ac:dyDescent="0.25">
      <c r="A10" s="4" t="s">
        <v>9</v>
      </c>
      <c r="B10" s="4" t="s">
        <v>13</v>
      </c>
      <c r="C10" s="4" t="s">
        <v>14</v>
      </c>
      <c r="D10" s="5">
        <v>1403418</v>
      </c>
      <c r="E10" s="5">
        <f t="shared" ref="E10:H13" si="1">+E11</f>
        <v>0</v>
      </c>
      <c r="F10" s="5">
        <f t="shared" si="1"/>
        <v>1452570</v>
      </c>
      <c r="G10" s="5">
        <f t="shared" si="1"/>
        <v>-584570</v>
      </c>
      <c r="H10" s="5">
        <f t="shared" si="1"/>
        <v>-603440</v>
      </c>
      <c r="I10" s="5">
        <f t="shared" ref="I10:K13" si="2">+I11</f>
        <v>1140000</v>
      </c>
      <c r="J10" s="5">
        <f t="shared" si="2"/>
        <v>145000</v>
      </c>
      <c r="K10" s="5">
        <f t="shared" si="2"/>
        <v>150000</v>
      </c>
    </row>
    <row r="11" spans="1:11" s="1" customFormat="1" x14ac:dyDescent="0.25">
      <c r="A11" s="4" t="s">
        <v>513</v>
      </c>
      <c r="B11" s="4" t="s">
        <v>121</v>
      </c>
      <c r="C11" s="4" t="s">
        <v>122</v>
      </c>
      <c r="D11" s="5">
        <v>1403418</v>
      </c>
      <c r="E11" s="5">
        <f t="shared" si="1"/>
        <v>0</v>
      </c>
      <c r="F11" s="5">
        <f t="shared" si="1"/>
        <v>1452570</v>
      </c>
      <c r="G11" s="5">
        <f t="shared" si="1"/>
        <v>-584570</v>
      </c>
      <c r="H11" s="5">
        <f t="shared" si="1"/>
        <v>-603440</v>
      </c>
      <c r="I11" s="5">
        <f t="shared" si="2"/>
        <v>1140000</v>
      </c>
      <c r="J11" s="5">
        <f t="shared" si="2"/>
        <v>145000</v>
      </c>
      <c r="K11" s="5">
        <f t="shared" si="2"/>
        <v>150000</v>
      </c>
    </row>
    <row r="12" spans="1:11" s="1" customFormat="1" ht="22.5" x14ac:dyDescent="0.25">
      <c r="A12" s="4" t="s">
        <v>477</v>
      </c>
      <c r="B12" s="4" t="s">
        <v>136</v>
      </c>
      <c r="C12" s="4" t="s">
        <v>137</v>
      </c>
      <c r="D12" s="5">
        <v>1403418</v>
      </c>
      <c r="E12" s="5">
        <f t="shared" si="1"/>
        <v>0</v>
      </c>
      <c r="F12" s="5">
        <f t="shared" si="1"/>
        <v>1452570</v>
      </c>
      <c r="G12" s="5">
        <f t="shared" si="1"/>
        <v>-584570</v>
      </c>
      <c r="H12" s="5">
        <f t="shared" si="1"/>
        <v>-603440</v>
      </c>
      <c r="I12" s="5">
        <f t="shared" si="2"/>
        <v>1140000</v>
      </c>
      <c r="J12" s="5">
        <f t="shared" si="2"/>
        <v>145000</v>
      </c>
      <c r="K12" s="5">
        <f t="shared" si="2"/>
        <v>150000</v>
      </c>
    </row>
    <row r="13" spans="1:11" s="1" customFormat="1" ht="22.5" x14ac:dyDescent="0.25">
      <c r="A13" s="4" t="s">
        <v>514</v>
      </c>
      <c r="B13" s="4" t="s">
        <v>174</v>
      </c>
      <c r="C13" s="4" t="s">
        <v>175</v>
      </c>
      <c r="D13" s="5">
        <v>1403418</v>
      </c>
      <c r="E13" s="5">
        <f t="shared" si="1"/>
        <v>0</v>
      </c>
      <c r="F13" s="5">
        <f t="shared" si="1"/>
        <v>1452570</v>
      </c>
      <c r="G13" s="5">
        <f t="shared" si="1"/>
        <v>-584570</v>
      </c>
      <c r="H13" s="5">
        <f t="shared" si="1"/>
        <v>-603440</v>
      </c>
      <c r="I13" s="5">
        <f t="shared" si="2"/>
        <v>1140000</v>
      </c>
      <c r="J13" s="5">
        <f t="shared" si="2"/>
        <v>145000</v>
      </c>
      <c r="K13" s="5">
        <f t="shared" si="2"/>
        <v>150000</v>
      </c>
    </row>
    <row r="14" spans="1:11" s="1" customFormat="1" x14ac:dyDescent="0.25">
      <c r="A14" s="4" t="s">
        <v>515</v>
      </c>
      <c r="B14" s="4" t="s">
        <v>183</v>
      </c>
      <c r="C14" s="4" t="s">
        <v>184</v>
      </c>
      <c r="D14" s="5">
        <v>1403418</v>
      </c>
      <c r="E14" s="5">
        <v>0</v>
      </c>
      <c r="F14" s="5">
        <v>1452570</v>
      </c>
      <c r="G14" s="5">
        <v>-584570</v>
      </c>
      <c r="H14" s="5">
        <v>-603440</v>
      </c>
      <c r="I14" s="5">
        <v>1140000</v>
      </c>
      <c r="J14" s="5">
        <v>145000</v>
      </c>
      <c r="K14" s="5">
        <v>150000</v>
      </c>
    </row>
    <row r="15" spans="1:11" s="1" customFormat="1" x14ac:dyDescent="0.25">
      <c r="A15" s="4" t="s">
        <v>267</v>
      </c>
      <c r="B15" s="4" t="s">
        <v>186</v>
      </c>
      <c r="C15" s="4" t="s">
        <v>187</v>
      </c>
      <c r="D15" s="5">
        <v>560400</v>
      </c>
      <c r="E15" s="5">
        <f t="shared" ref="E15:K15" si="3">E16</f>
        <v>0</v>
      </c>
      <c r="F15" s="5">
        <f t="shared" si="3"/>
        <v>0</v>
      </c>
      <c r="G15" s="5">
        <f t="shared" si="3"/>
        <v>0</v>
      </c>
      <c r="H15" s="5">
        <f t="shared" si="3"/>
        <v>456000</v>
      </c>
      <c r="I15" s="5">
        <f t="shared" si="3"/>
        <v>0</v>
      </c>
      <c r="J15" s="5">
        <f t="shared" si="3"/>
        <v>0</v>
      </c>
      <c r="K15" s="5">
        <f t="shared" si="3"/>
        <v>0</v>
      </c>
    </row>
    <row r="16" spans="1:11" s="1" customFormat="1" ht="33" x14ac:dyDescent="0.25">
      <c r="A16" s="4" t="s">
        <v>479</v>
      </c>
      <c r="B16" s="4" t="s">
        <v>189</v>
      </c>
      <c r="C16" s="4" t="s">
        <v>190</v>
      </c>
      <c r="D16" s="5">
        <v>560400</v>
      </c>
      <c r="E16" s="5">
        <f>+E18+E17</f>
        <v>0</v>
      </c>
      <c r="F16" s="5">
        <f>+F18+F17</f>
        <v>0</v>
      </c>
      <c r="G16" s="5">
        <f>+G18+G17</f>
        <v>0</v>
      </c>
      <c r="H16" s="5">
        <f>+H18+H17</f>
        <v>456000</v>
      </c>
      <c r="I16" s="5">
        <f>+I18</f>
        <v>0</v>
      </c>
      <c r="J16" s="5">
        <f>+J18</f>
        <v>0</v>
      </c>
      <c r="K16" s="5">
        <f>+K18</f>
        <v>0</v>
      </c>
    </row>
    <row r="17" spans="1:11" s="1" customFormat="1" ht="22.5" x14ac:dyDescent="0.25">
      <c r="A17" s="4"/>
      <c r="B17" s="4" t="s">
        <v>638</v>
      </c>
      <c r="C17" s="4" t="s">
        <v>639</v>
      </c>
      <c r="D17" s="5">
        <v>2140</v>
      </c>
      <c r="E17" s="5"/>
      <c r="F17" s="5"/>
      <c r="G17" s="5"/>
      <c r="H17" s="5"/>
      <c r="I17" s="5"/>
      <c r="J17" s="5"/>
      <c r="K17" s="5"/>
    </row>
    <row r="18" spans="1:11" s="1" customFormat="1" ht="22.5" x14ac:dyDescent="0.25">
      <c r="A18" s="4" t="s">
        <v>51</v>
      </c>
      <c r="B18" s="4" t="s">
        <v>192</v>
      </c>
      <c r="C18" s="4" t="s">
        <v>193</v>
      </c>
      <c r="D18" s="5">
        <v>558260</v>
      </c>
      <c r="E18" s="5">
        <v>0</v>
      </c>
      <c r="F18" s="5">
        <v>0</v>
      </c>
      <c r="G18" s="5">
        <v>0</v>
      </c>
      <c r="H18" s="5">
        <v>456000</v>
      </c>
      <c r="I18" s="5">
        <v>0</v>
      </c>
      <c r="J18" s="5">
        <v>0</v>
      </c>
      <c r="K18" s="5">
        <v>0</v>
      </c>
    </row>
    <row r="19" spans="1:11" s="1" customFormat="1" x14ac:dyDescent="0.25">
      <c r="A19" s="4" t="s">
        <v>78</v>
      </c>
      <c r="B19" s="4" t="s">
        <v>195</v>
      </c>
      <c r="C19" s="4" t="s">
        <v>196</v>
      </c>
      <c r="D19" s="5">
        <v>52829929</v>
      </c>
      <c r="E19" s="5">
        <f t="shared" ref="E19:K19" si="4">E20</f>
        <v>0</v>
      </c>
      <c r="F19" s="5">
        <f t="shared" si="4"/>
        <v>39310000</v>
      </c>
      <c r="G19" s="5">
        <f t="shared" si="4"/>
        <v>36183000</v>
      </c>
      <c r="H19" s="5">
        <f t="shared" si="4"/>
        <v>10287000</v>
      </c>
      <c r="I19" s="5">
        <f t="shared" si="4"/>
        <v>10000000</v>
      </c>
      <c r="J19" s="5">
        <f t="shared" si="4"/>
        <v>2000000</v>
      </c>
      <c r="K19" s="5">
        <f t="shared" si="4"/>
        <v>0</v>
      </c>
    </row>
    <row r="20" spans="1:11" s="1" customFormat="1" ht="22.5" x14ac:dyDescent="0.25">
      <c r="A20" s="4" t="s">
        <v>482</v>
      </c>
      <c r="B20" s="4" t="s">
        <v>198</v>
      </c>
      <c r="C20" s="4" t="s">
        <v>199</v>
      </c>
      <c r="D20" s="5">
        <v>52829929</v>
      </c>
      <c r="E20" s="5">
        <f t="shared" ref="E20:K20" si="5">E21+E35</f>
        <v>0</v>
      </c>
      <c r="F20" s="5">
        <f t="shared" si="5"/>
        <v>39310000</v>
      </c>
      <c r="G20" s="5">
        <f t="shared" si="5"/>
        <v>36183000</v>
      </c>
      <c r="H20" s="5">
        <f t="shared" si="5"/>
        <v>10287000</v>
      </c>
      <c r="I20" s="5">
        <f t="shared" si="5"/>
        <v>10000000</v>
      </c>
      <c r="J20" s="5">
        <f t="shared" si="5"/>
        <v>2000000</v>
      </c>
      <c r="K20" s="5">
        <f t="shared" si="5"/>
        <v>0</v>
      </c>
    </row>
    <row r="21" spans="1:11" s="1" customFormat="1" ht="96" x14ac:dyDescent="0.25">
      <c r="A21" s="4" t="s">
        <v>81</v>
      </c>
      <c r="B21" s="4" t="s">
        <v>201</v>
      </c>
      <c r="C21" s="4" t="s">
        <v>202</v>
      </c>
      <c r="D21" s="5">
        <v>52804037</v>
      </c>
      <c r="E21" s="5">
        <f t="shared" ref="E21:K21" si="6">+E22+E25+E27+E28+E31</f>
        <v>0</v>
      </c>
      <c r="F21" s="5">
        <f t="shared" si="6"/>
        <v>38830000</v>
      </c>
      <c r="G21" s="5">
        <f t="shared" si="6"/>
        <v>35540000</v>
      </c>
      <c r="H21" s="5">
        <f t="shared" si="6"/>
        <v>9710000</v>
      </c>
      <c r="I21" s="5">
        <f t="shared" si="6"/>
        <v>10000000</v>
      </c>
      <c r="J21" s="5">
        <f t="shared" si="6"/>
        <v>2000000</v>
      </c>
      <c r="K21" s="5">
        <f t="shared" si="6"/>
        <v>0</v>
      </c>
    </row>
    <row r="22" spans="1:11" s="1" customFormat="1" ht="22.5" x14ac:dyDescent="0.25">
      <c r="A22" s="4" t="s">
        <v>102</v>
      </c>
      <c r="B22" s="4" t="s">
        <v>204</v>
      </c>
      <c r="C22" s="4" t="s">
        <v>205</v>
      </c>
      <c r="D22" s="5">
        <v>4553797</v>
      </c>
      <c r="E22" s="5">
        <v>0</v>
      </c>
      <c r="F22" s="5">
        <v>200000</v>
      </c>
      <c r="G22" s="5">
        <v>2000000</v>
      </c>
      <c r="H22" s="5">
        <v>1000000</v>
      </c>
      <c r="I22" s="5">
        <v>10000000</v>
      </c>
      <c r="J22" s="5">
        <v>2000000</v>
      </c>
      <c r="K22" s="5">
        <v>0</v>
      </c>
    </row>
    <row r="23" spans="1:11" s="1" customFormat="1" ht="43.5" x14ac:dyDescent="0.25">
      <c r="A23" s="4"/>
      <c r="B23" s="4" t="s">
        <v>649</v>
      </c>
      <c r="C23" s="4" t="s">
        <v>650</v>
      </c>
      <c r="D23" s="5">
        <v>127318</v>
      </c>
      <c r="E23" s="5">
        <f>E24</f>
        <v>0</v>
      </c>
      <c r="F23" s="5">
        <f>F24</f>
        <v>0</v>
      </c>
      <c r="G23" s="5">
        <f>G24</f>
        <v>0</v>
      </c>
      <c r="H23" s="5">
        <f>H24</f>
        <v>0</v>
      </c>
      <c r="I23" s="5"/>
      <c r="J23" s="5"/>
      <c r="K23" s="5"/>
    </row>
    <row r="24" spans="1:11" s="1" customFormat="1" ht="22.5" x14ac:dyDescent="0.25">
      <c r="A24" s="4"/>
      <c r="B24" s="4" t="s">
        <v>648</v>
      </c>
      <c r="C24" s="4" t="s">
        <v>651</v>
      </c>
      <c r="D24" s="5">
        <v>127318</v>
      </c>
      <c r="E24" s="5"/>
      <c r="F24" s="5"/>
      <c r="G24" s="5"/>
      <c r="H24" s="5"/>
      <c r="I24" s="5"/>
      <c r="J24" s="5"/>
      <c r="K24" s="5"/>
    </row>
    <row r="25" spans="1:11" s="1" customFormat="1" ht="43.5" x14ac:dyDescent="0.25">
      <c r="A25" s="4" t="s">
        <v>335</v>
      </c>
      <c r="B25" s="4" t="s">
        <v>207</v>
      </c>
      <c r="C25" s="4" t="s">
        <v>208</v>
      </c>
      <c r="D25" s="5">
        <v>0</v>
      </c>
      <c r="E25" s="5">
        <f t="shared" ref="E25:K25" si="7">+E26</f>
        <v>0</v>
      </c>
      <c r="F25" s="5">
        <f t="shared" si="7"/>
        <v>0</v>
      </c>
      <c r="G25" s="5">
        <f t="shared" si="7"/>
        <v>0</v>
      </c>
      <c r="H25" s="5">
        <f t="shared" si="7"/>
        <v>0</v>
      </c>
      <c r="I25" s="5">
        <f t="shared" si="7"/>
        <v>0</v>
      </c>
      <c r="J25" s="5">
        <f t="shared" si="7"/>
        <v>0</v>
      </c>
      <c r="K25" s="5">
        <f t="shared" si="7"/>
        <v>0</v>
      </c>
    </row>
    <row r="26" spans="1:11" s="1" customFormat="1" ht="33" x14ac:dyDescent="0.25">
      <c r="A26" s="4" t="s">
        <v>485</v>
      </c>
      <c r="B26" s="4" t="s">
        <v>210</v>
      </c>
      <c r="C26" s="4" t="s">
        <v>211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</row>
    <row r="27" spans="1:11" s="1" customFormat="1" ht="33" x14ac:dyDescent="0.25">
      <c r="A27" s="4" t="s">
        <v>163</v>
      </c>
      <c r="B27" s="4" t="s">
        <v>219</v>
      </c>
      <c r="C27" s="4" t="s">
        <v>220</v>
      </c>
      <c r="D27" s="5">
        <v>7143464</v>
      </c>
      <c r="E27" s="5">
        <v>0</v>
      </c>
      <c r="F27" s="5">
        <v>12000000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</row>
    <row r="28" spans="1:11" s="1" customFormat="1" ht="33" x14ac:dyDescent="0.25">
      <c r="A28" s="4" t="s">
        <v>516</v>
      </c>
      <c r="B28" s="4" t="s">
        <v>222</v>
      </c>
      <c r="C28" s="4" t="s">
        <v>223</v>
      </c>
      <c r="D28" s="5">
        <v>35608591</v>
      </c>
      <c r="E28" s="5">
        <f t="shared" ref="E28:K28" si="8">E29+E30</f>
        <v>0</v>
      </c>
      <c r="F28" s="5">
        <f t="shared" si="8"/>
        <v>0</v>
      </c>
      <c r="G28" s="5">
        <f t="shared" si="8"/>
        <v>0</v>
      </c>
      <c r="H28" s="5">
        <f t="shared" si="8"/>
        <v>0</v>
      </c>
      <c r="I28" s="5">
        <f t="shared" si="8"/>
        <v>0</v>
      </c>
      <c r="J28" s="5">
        <f t="shared" si="8"/>
        <v>0</v>
      </c>
      <c r="K28" s="5">
        <f t="shared" si="8"/>
        <v>0</v>
      </c>
    </row>
    <row r="29" spans="1:11" s="1" customFormat="1" x14ac:dyDescent="0.25">
      <c r="A29" s="4" t="s">
        <v>517</v>
      </c>
      <c r="B29" s="4" t="s">
        <v>224</v>
      </c>
      <c r="C29" s="4" t="s">
        <v>225</v>
      </c>
      <c r="D29" s="5">
        <v>29834286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</row>
    <row r="30" spans="1:11" s="1" customFormat="1" x14ac:dyDescent="0.25">
      <c r="A30" s="4" t="s">
        <v>518</v>
      </c>
      <c r="B30" s="4" t="s">
        <v>226</v>
      </c>
      <c r="C30" s="4" t="s">
        <v>227</v>
      </c>
      <c r="D30" s="5">
        <v>5774305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</row>
    <row r="31" spans="1:11" s="1" customFormat="1" ht="22.5" x14ac:dyDescent="0.25">
      <c r="A31" s="4" t="s">
        <v>519</v>
      </c>
      <c r="B31" s="4" t="s">
        <v>228</v>
      </c>
      <c r="C31" s="4" t="s">
        <v>229</v>
      </c>
      <c r="D31" s="5">
        <v>5366415</v>
      </c>
      <c r="E31" s="5">
        <f t="shared" ref="E31:K31" si="9">E32+E33</f>
        <v>0</v>
      </c>
      <c r="F31" s="5">
        <f t="shared" si="9"/>
        <v>26630000</v>
      </c>
      <c r="G31" s="5">
        <f t="shared" si="9"/>
        <v>33540000</v>
      </c>
      <c r="H31" s="5">
        <f t="shared" si="9"/>
        <v>8710000</v>
      </c>
      <c r="I31" s="5">
        <f t="shared" si="9"/>
        <v>0</v>
      </c>
      <c r="J31" s="5">
        <f t="shared" si="9"/>
        <v>0</v>
      </c>
      <c r="K31" s="5">
        <f t="shared" si="9"/>
        <v>0</v>
      </c>
    </row>
    <row r="32" spans="1:11" s="1" customFormat="1" x14ac:dyDescent="0.25">
      <c r="A32" s="4" t="s">
        <v>491</v>
      </c>
      <c r="B32" s="4" t="s">
        <v>230</v>
      </c>
      <c r="C32" s="4" t="s">
        <v>231</v>
      </c>
      <c r="D32" s="5">
        <v>4510371</v>
      </c>
      <c r="E32" s="5">
        <v>0</v>
      </c>
      <c r="F32" s="5">
        <v>22030000</v>
      </c>
      <c r="G32" s="5">
        <v>27950000</v>
      </c>
      <c r="H32" s="5">
        <v>7100000</v>
      </c>
      <c r="I32" s="5">
        <v>0</v>
      </c>
      <c r="J32" s="5">
        <v>0</v>
      </c>
      <c r="K32" s="5">
        <v>0</v>
      </c>
    </row>
    <row r="33" spans="1:11" s="1" customFormat="1" x14ac:dyDescent="0.25">
      <c r="A33" s="4" t="s">
        <v>169</v>
      </c>
      <c r="B33" s="4" t="s">
        <v>226</v>
      </c>
      <c r="C33" s="4" t="s">
        <v>232</v>
      </c>
      <c r="D33" s="5">
        <v>856044</v>
      </c>
      <c r="E33" s="5">
        <v>0</v>
      </c>
      <c r="F33" s="5">
        <v>4600000</v>
      </c>
      <c r="G33" s="5">
        <v>5590000</v>
      </c>
      <c r="H33" s="5">
        <v>1610000</v>
      </c>
      <c r="I33" s="5">
        <v>0</v>
      </c>
      <c r="J33" s="5">
        <v>0</v>
      </c>
      <c r="K33" s="5">
        <v>0</v>
      </c>
    </row>
    <row r="34" spans="1:11" s="11" customFormat="1" ht="54" x14ac:dyDescent="0.25">
      <c r="A34" s="9"/>
      <c r="B34" s="9" t="s">
        <v>652</v>
      </c>
      <c r="C34" s="9" t="s">
        <v>653</v>
      </c>
      <c r="D34" s="10">
        <v>4452</v>
      </c>
      <c r="E34" s="10"/>
      <c r="F34" s="10"/>
      <c r="G34" s="10"/>
      <c r="H34" s="10"/>
      <c r="I34" s="10"/>
      <c r="J34" s="10"/>
      <c r="K34" s="10"/>
    </row>
    <row r="35" spans="1:11" s="1" customFormat="1" ht="33" x14ac:dyDescent="0.25">
      <c r="A35" s="4" t="s">
        <v>173</v>
      </c>
      <c r="B35" s="4" t="s">
        <v>233</v>
      </c>
      <c r="C35" s="4" t="s">
        <v>234</v>
      </c>
      <c r="D35" s="5">
        <v>25892</v>
      </c>
      <c r="E35" s="5">
        <f t="shared" ref="E35:K35" si="10">+E37</f>
        <v>0</v>
      </c>
      <c r="F35" s="5">
        <f t="shared" si="10"/>
        <v>480000</v>
      </c>
      <c r="G35" s="5">
        <f t="shared" si="10"/>
        <v>643000</v>
      </c>
      <c r="H35" s="5">
        <f t="shared" si="10"/>
        <v>577000</v>
      </c>
      <c r="I35" s="5">
        <f t="shared" si="10"/>
        <v>0</v>
      </c>
      <c r="J35" s="5">
        <f t="shared" si="10"/>
        <v>0</v>
      </c>
      <c r="K35" s="5">
        <f t="shared" si="10"/>
        <v>0</v>
      </c>
    </row>
    <row r="36" spans="1:11" s="11" customFormat="1" ht="22.5" x14ac:dyDescent="0.25">
      <c r="A36" s="9"/>
      <c r="B36" s="9" t="s">
        <v>654</v>
      </c>
      <c r="C36" s="9" t="s">
        <v>655</v>
      </c>
      <c r="D36" s="10">
        <v>25892</v>
      </c>
      <c r="E36" s="10"/>
      <c r="F36" s="10"/>
      <c r="G36" s="10"/>
      <c r="H36" s="10"/>
      <c r="I36" s="10"/>
      <c r="J36" s="10"/>
      <c r="K36" s="10"/>
    </row>
    <row r="37" spans="1:11" s="1" customFormat="1" ht="22.5" x14ac:dyDescent="0.25">
      <c r="A37" s="4" t="s">
        <v>188</v>
      </c>
      <c r="B37" s="4" t="s">
        <v>237</v>
      </c>
      <c r="C37" s="4" t="s">
        <v>238</v>
      </c>
      <c r="D37" s="5">
        <v>0</v>
      </c>
      <c r="E37" s="5">
        <v>0</v>
      </c>
      <c r="F37" s="5">
        <v>480000</v>
      </c>
      <c r="G37" s="5">
        <v>643000</v>
      </c>
      <c r="H37" s="5">
        <v>577000</v>
      </c>
      <c r="I37" s="5">
        <v>0</v>
      </c>
      <c r="J37" s="5">
        <v>0</v>
      </c>
      <c r="K37" s="5">
        <v>0</v>
      </c>
    </row>
    <row r="38" spans="1:11" s="1" customFormat="1" ht="43.5" x14ac:dyDescent="0.25">
      <c r="A38" s="4" t="s">
        <v>520</v>
      </c>
      <c r="B38" s="4" t="s">
        <v>239</v>
      </c>
      <c r="C38" s="4" t="s">
        <v>240</v>
      </c>
      <c r="D38" s="5">
        <v>1446689</v>
      </c>
      <c r="E38" s="5">
        <f t="shared" ref="E38:K38" si="11">+E39+E41+E43</f>
        <v>0</v>
      </c>
      <c r="F38" s="5">
        <f t="shared" si="11"/>
        <v>220000</v>
      </c>
      <c r="G38" s="5">
        <f t="shared" si="11"/>
        <v>600000</v>
      </c>
      <c r="H38" s="5">
        <f t="shared" si="11"/>
        <v>371500</v>
      </c>
      <c r="I38" s="5">
        <f t="shared" si="11"/>
        <v>1500000</v>
      </c>
      <c r="J38" s="5">
        <f t="shared" si="11"/>
        <v>0</v>
      </c>
      <c r="K38" s="5">
        <f t="shared" si="11"/>
        <v>0</v>
      </c>
    </row>
    <row r="39" spans="1:11" s="1" customFormat="1" ht="43.5" x14ac:dyDescent="0.25">
      <c r="A39" s="4" t="s">
        <v>521</v>
      </c>
      <c r="B39" s="4" t="s">
        <v>242</v>
      </c>
      <c r="C39" s="4" t="s">
        <v>243</v>
      </c>
      <c r="D39" s="5">
        <v>0</v>
      </c>
      <c r="E39" s="5">
        <f t="shared" ref="E39:K39" si="12">+E40</f>
        <v>0</v>
      </c>
      <c r="F39" s="5">
        <f t="shared" si="12"/>
        <v>120000</v>
      </c>
      <c r="G39" s="5">
        <f t="shared" si="12"/>
        <v>0</v>
      </c>
      <c r="H39" s="5">
        <f t="shared" si="12"/>
        <v>0</v>
      </c>
      <c r="I39" s="5">
        <f t="shared" si="12"/>
        <v>0</v>
      </c>
      <c r="J39" s="5">
        <f t="shared" si="12"/>
        <v>0</v>
      </c>
      <c r="K39" s="5">
        <f t="shared" si="12"/>
        <v>0</v>
      </c>
    </row>
    <row r="40" spans="1:11" s="1" customFormat="1" ht="22.5" x14ac:dyDescent="0.25">
      <c r="A40" s="4" t="s">
        <v>522</v>
      </c>
      <c r="B40" s="4" t="s">
        <v>244</v>
      </c>
      <c r="C40" s="4" t="s">
        <v>245</v>
      </c>
      <c r="D40" s="5">
        <v>0</v>
      </c>
      <c r="E40" s="5">
        <v>0</v>
      </c>
      <c r="F40" s="5">
        <v>120000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</row>
    <row r="41" spans="1:11" s="1" customFormat="1" ht="22.5" x14ac:dyDescent="0.25">
      <c r="A41" s="4" t="s">
        <v>523</v>
      </c>
      <c r="B41" s="4" t="s">
        <v>246</v>
      </c>
      <c r="C41" s="4" t="s">
        <v>247</v>
      </c>
      <c r="D41" s="5">
        <v>1166000</v>
      </c>
      <c r="E41" s="5">
        <f t="shared" ref="E41:K41" si="13">+E42</f>
        <v>0</v>
      </c>
      <c r="F41" s="5">
        <f t="shared" si="13"/>
        <v>0</v>
      </c>
      <c r="G41" s="5">
        <f t="shared" si="13"/>
        <v>0</v>
      </c>
      <c r="H41" s="5">
        <f t="shared" si="13"/>
        <v>0</v>
      </c>
      <c r="I41" s="5">
        <f t="shared" si="13"/>
        <v>0</v>
      </c>
      <c r="J41" s="5">
        <f t="shared" si="13"/>
        <v>0</v>
      </c>
      <c r="K41" s="5">
        <f t="shared" si="13"/>
        <v>0</v>
      </c>
    </row>
    <row r="42" spans="1:11" s="1" customFormat="1" x14ac:dyDescent="0.25">
      <c r="A42" s="4" t="s">
        <v>215</v>
      </c>
      <c r="B42" s="4" t="s">
        <v>248</v>
      </c>
      <c r="C42" s="4" t="s">
        <v>249</v>
      </c>
      <c r="D42" s="5">
        <v>1166000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</row>
    <row r="43" spans="1:11" s="1" customFormat="1" ht="22.5" x14ac:dyDescent="0.25">
      <c r="A43" s="4" t="s">
        <v>218</v>
      </c>
      <c r="B43" s="4" t="s">
        <v>250</v>
      </c>
      <c r="C43" s="4" t="s">
        <v>251</v>
      </c>
      <c r="D43" s="5">
        <v>280689</v>
      </c>
      <c r="E43" s="5">
        <f t="shared" ref="E43:K43" si="14">E44</f>
        <v>0</v>
      </c>
      <c r="F43" s="5">
        <f t="shared" si="14"/>
        <v>100000</v>
      </c>
      <c r="G43" s="5">
        <f t="shared" si="14"/>
        <v>600000</v>
      </c>
      <c r="H43" s="5">
        <f t="shared" si="14"/>
        <v>371500</v>
      </c>
      <c r="I43" s="5">
        <f t="shared" si="14"/>
        <v>1500000</v>
      </c>
      <c r="J43" s="5">
        <f t="shared" si="14"/>
        <v>0</v>
      </c>
      <c r="K43" s="5">
        <f t="shared" si="14"/>
        <v>0</v>
      </c>
    </row>
    <row r="44" spans="1:11" s="1" customFormat="1" ht="22.5" x14ac:dyDescent="0.25">
      <c r="A44" s="4" t="s">
        <v>221</v>
      </c>
      <c r="B44" s="4" t="s">
        <v>252</v>
      </c>
      <c r="C44" s="4" t="s">
        <v>253</v>
      </c>
      <c r="D44" s="5">
        <v>280689</v>
      </c>
      <c r="E44" s="5">
        <v>0</v>
      </c>
      <c r="F44" s="5">
        <v>100000</v>
      </c>
      <c r="G44" s="5">
        <v>600000</v>
      </c>
      <c r="H44" s="5">
        <v>371500</v>
      </c>
      <c r="I44" s="5">
        <v>1500000</v>
      </c>
      <c r="J44" s="5">
        <v>0</v>
      </c>
      <c r="K44" s="5">
        <v>0</v>
      </c>
    </row>
    <row r="45" spans="1:11" s="1" customFormat="1" ht="33" x14ac:dyDescent="0.25">
      <c r="A45" s="4" t="s">
        <v>504</v>
      </c>
      <c r="B45" s="4" t="s">
        <v>254</v>
      </c>
      <c r="C45" s="4" t="s">
        <v>255</v>
      </c>
      <c r="D45" s="5">
        <v>0</v>
      </c>
      <c r="E45" s="5">
        <f t="shared" ref="E45:K45" si="15">E46+E48</f>
        <v>0</v>
      </c>
      <c r="F45" s="5">
        <f t="shared" si="15"/>
        <v>194000</v>
      </c>
      <c r="G45" s="5">
        <f t="shared" si="15"/>
        <v>0</v>
      </c>
      <c r="H45" s="5">
        <f t="shared" si="15"/>
        <v>0</v>
      </c>
      <c r="I45" s="5">
        <f t="shared" si="15"/>
        <v>0</v>
      </c>
      <c r="J45" s="5">
        <f t="shared" si="15"/>
        <v>0</v>
      </c>
      <c r="K45" s="5">
        <f t="shared" si="15"/>
        <v>0</v>
      </c>
    </row>
    <row r="46" spans="1:11" s="1" customFormat="1" ht="22.5" x14ac:dyDescent="0.25">
      <c r="A46" s="4" t="s">
        <v>524</v>
      </c>
      <c r="B46" s="4" t="s">
        <v>256</v>
      </c>
      <c r="C46" s="4" t="s">
        <v>257</v>
      </c>
      <c r="D46" s="5">
        <v>0</v>
      </c>
      <c r="E46" s="5">
        <f t="shared" ref="E46:K46" si="16">E47</f>
        <v>0</v>
      </c>
      <c r="F46" s="5">
        <f t="shared" si="16"/>
        <v>120000</v>
      </c>
      <c r="G46" s="5">
        <f t="shared" si="16"/>
        <v>0</v>
      </c>
      <c r="H46" s="5">
        <f t="shared" si="16"/>
        <v>0</v>
      </c>
      <c r="I46" s="5">
        <f t="shared" si="16"/>
        <v>0</v>
      </c>
      <c r="J46" s="5">
        <f t="shared" si="16"/>
        <v>0</v>
      </c>
      <c r="K46" s="5">
        <f t="shared" si="16"/>
        <v>0</v>
      </c>
    </row>
    <row r="47" spans="1:11" s="1" customFormat="1" ht="22.5" x14ac:dyDescent="0.25">
      <c r="A47" s="4" t="s">
        <v>525</v>
      </c>
      <c r="B47" s="4" t="s">
        <v>258</v>
      </c>
      <c r="C47" s="4" t="s">
        <v>259</v>
      </c>
      <c r="D47" s="5">
        <v>0</v>
      </c>
      <c r="E47" s="5">
        <v>0</v>
      </c>
      <c r="F47" s="5">
        <v>120000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</row>
    <row r="48" spans="1:11" s="1" customFormat="1" ht="33" x14ac:dyDescent="0.25">
      <c r="A48" s="4" t="s">
        <v>526</v>
      </c>
      <c r="B48" s="4" t="s">
        <v>260</v>
      </c>
      <c r="C48" s="4" t="s">
        <v>261</v>
      </c>
      <c r="D48" s="5">
        <v>97922</v>
      </c>
      <c r="E48" s="5">
        <f t="shared" ref="E48:K48" si="17">E49+E50</f>
        <v>0</v>
      </c>
      <c r="F48" s="5">
        <f t="shared" si="17"/>
        <v>74000</v>
      </c>
      <c r="G48" s="5">
        <f t="shared" si="17"/>
        <v>0</v>
      </c>
      <c r="H48" s="5">
        <f t="shared" si="17"/>
        <v>0</v>
      </c>
      <c r="I48" s="5">
        <f t="shared" si="17"/>
        <v>0</v>
      </c>
      <c r="J48" s="5">
        <f t="shared" si="17"/>
        <v>0</v>
      </c>
      <c r="K48" s="5">
        <f t="shared" si="17"/>
        <v>0</v>
      </c>
    </row>
    <row r="49" spans="1:11" s="1" customFormat="1" ht="22.5" x14ac:dyDescent="0.25">
      <c r="A49" s="4" t="s">
        <v>527</v>
      </c>
      <c r="B49" s="4" t="s">
        <v>262</v>
      </c>
      <c r="C49" s="4" t="s">
        <v>263</v>
      </c>
      <c r="D49" s="5">
        <v>97922</v>
      </c>
      <c r="E49" s="5">
        <v>0</v>
      </c>
      <c r="F49" s="5">
        <v>52000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</row>
    <row r="50" spans="1:11" s="1" customFormat="1" ht="22.5" x14ac:dyDescent="0.25">
      <c r="A50" s="4" t="s">
        <v>528</v>
      </c>
      <c r="B50" s="4" t="s">
        <v>264</v>
      </c>
      <c r="C50" s="4" t="s">
        <v>265</v>
      </c>
      <c r="D50" s="5">
        <v>0</v>
      </c>
      <c r="E50" s="5">
        <v>0</v>
      </c>
      <c r="F50" s="5">
        <v>22000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</row>
    <row r="51" spans="1:11" s="14" customFormat="1" x14ac:dyDescent="0.25">
      <c r="A51" s="12" t="s">
        <v>529</v>
      </c>
      <c r="B51" s="12" t="s">
        <v>530</v>
      </c>
      <c r="C51" s="12" t="s">
        <v>266</v>
      </c>
      <c r="D51" s="13" t="e">
        <f>F51+G51+H51+#REF!</f>
        <v>#REF!</v>
      </c>
      <c r="E51" s="13" t="e">
        <f>G51+H51+I51+#REF!</f>
        <v>#REF!</v>
      </c>
      <c r="F51" s="13" t="e">
        <f>H51+I51+J51+#REF!</f>
        <v>#REF!</v>
      </c>
      <c r="G51" s="13" t="e">
        <f>I51+J51+K51+#REF!</f>
        <v>#REF!</v>
      </c>
      <c r="H51" s="13" t="e">
        <f>J51+K51+L51+#REF!</f>
        <v>#REF!</v>
      </c>
      <c r="I51" s="13">
        <f t="shared" ref="I51:K51" si="18">I86+I99+I138+I163</f>
        <v>12640000</v>
      </c>
      <c r="J51" s="13">
        <f t="shared" si="18"/>
        <v>2145000</v>
      </c>
      <c r="K51" s="13">
        <f t="shared" si="18"/>
        <v>150000</v>
      </c>
    </row>
    <row r="52" spans="1:11" s="1" customFormat="1" ht="22.5" x14ac:dyDescent="0.25">
      <c r="A52" s="4" t="s">
        <v>531</v>
      </c>
      <c r="B52" s="4" t="s">
        <v>273</v>
      </c>
      <c r="C52" s="4" t="s">
        <v>102</v>
      </c>
      <c r="D52" s="5" t="e">
        <f>F52+G52+H52+#REF!</f>
        <v>#REF!</v>
      </c>
      <c r="E52" s="5" t="e">
        <f>G52+H52+I52+#REF!</f>
        <v>#REF!</v>
      </c>
      <c r="F52" s="5" t="e">
        <f>H52+I52+J52+#REF!</f>
        <v>#REF!</v>
      </c>
      <c r="G52" s="5" t="e">
        <f>I52+J52+K52+#REF!</f>
        <v>#REF!</v>
      </c>
      <c r="H52" s="5" t="e">
        <f>J52+K52+L52+#REF!</f>
        <v>#REF!</v>
      </c>
      <c r="I52" s="5">
        <v>0</v>
      </c>
      <c r="J52" s="5">
        <v>0</v>
      </c>
      <c r="K52" s="5">
        <v>0</v>
      </c>
    </row>
    <row r="53" spans="1:11" s="1" customFormat="1" ht="33" x14ac:dyDescent="0.25">
      <c r="A53" s="4" t="s">
        <v>532</v>
      </c>
      <c r="B53" s="4" t="s">
        <v>276</v>
      </c>
      <c r="C53" s="4" t="s">
        <v>277</v>
      </c>
      <c r="D53" s="5" t="e">
        <f>F53+G53+H53+#REF!</f>
        <v>#REF!</v>
      </c>
      <c r="E53" s="5" t="e">
        <f>G53+H53+I53+#REF!</f>
        <v>#REF!</v>
      </c>
      <c r="F53" s="5" t="e">
        <f>H53+I53+J53+#REF!</f>
        <v>#REF!</v>
      </c>
      <c r="G53" s="5" t="e">
        <f>I53+J53+K53+#REF!</f>
        <v>#REF!</v>
      </c>
      <c r="H53" s="5" t="e">
        <f>J53+K53+L53+#REF!</f>
        <v>#REF!</v>
      </c>
      <c r="I53" s="5">
        <v>0</v>
      </c>
      <c r="J53" s="5">
        <v>0</v>
      </c>
      <c r="K53" s="5">
        <v>0</v>
      </c>
    </row>
    <row r="54" spans="1:11" s="1" customFormat="1" ht="22.5" x14ac:dyDescent="0.25">
      <c r="A54" s="4" t="s">
        <v>533</v>
      </c>
      <c r="B54" s="4" t="s">
        <v>278</v>
      </c>
      <c r="C54" s="4" t="s">
        <v>279</v>
      </c>
      <c r="D54" s="5" t="e">
        <f>F54+G54+H54+#REF!</f>
        <v>#REF!</v>
      </c>
      <c r="E54" s="5" t="e">
        <f>G54+H54+I54+#REF!</f>
        <v>#REF!</v>
      </c>
      <c r="F54" s="5" t="e">
        <f>H54+I54+J54+#REF!</f>
        <v>#REF!</v>
      </c>
      <c r="G54" s="5" t="e">
        <f>I54+J54+K54+#REF!</f>
        <v>#REF!</v>
      </c>
      <c r="H54" s="5" t="e">
        <f>J54+K54+L54+#REF!</f>
        <v>#REF!</v>
      </c>
      <c r="I54" s="5">
        <v>0</v>
      </c>
      <c r="J54" s="5">
        <v>0</v>
      </c>
      <c r="K54" s="5">
        <v>0</v>
      </c>
    </row>
    <row r="55" spans="1:11" s="1" customFormat="1" ht="22.5" x14ac:dyDescent="0.25">
      <c r="A55" s="4" t="s">
        <v>534</v>
      </c>
      <c r="B55" s="4" t="s">
        <v>280</v>
      </c>
      <c r="C55" s="4" t="s">
        <v>114</v>
      </c>
      <c r="D55" s="5" t="e">
        <f>F55+G55+H55+#REF!</f>
        <v>#REF!</v>
      </c>
      <c r="E55" s="5" t="e">
        <f>G55+H55+I55+#REF!</f>
        <v>#REF!</v>
      </c>
      <c r="F55" s="5" t="e">
        <f>H55+I55+J55+#REF!</f>
        <v>#REF!</v>
      </c>
      <c r="G55" s="5" t="e">
        <f>I55+J55+K55+#REF!</f>
        <v>#REF!</v>
      </c>
      <c r="H55" s="5" t="e">
        <f>J55+K55+L55+#REF!</f>
        <v>#REF!</v>
      </c>
      <c r="I55" s="5">
        <v>40000</v>
      </c>
      <c r="J55" s="5">
        <v>45000</v>
      </c>
      <c r="K55" s="5">
        <v>50000</v>
      </c>
    </row>
    <row r="56" spans="1:11" s="1" customFormat="1" ht="75" x14ac:dyDescent="0.25">
      <c r="A56" s="4" t="s">
        <v>241</v>
      </c>
      <c r="B56" s="4" t="s">
        <v>281</v>
      </c>
      <c r="C56" s="4" t="s">
        <v>282</v>
      </c>
      <c r="D56" s="5" t="e">
        <f>F56+G56+H56+#REF!</f>
        <v>#REF!</v>
      </c>
      <c r="E56" s="5" t="e">
        <f>G56+H56+I56+#REF!</f>
        <v>#REF!</v>
      </c>
      <c r="F56" s="5" t="e">
        <f>H56+I56+J56+#REF!</f>
        <v>#REF!</v>
      </c>
      <c r="G56" s="5" t="e">
        <f>I56+J56+K56+#REF!</f>
        <v>#REF!</v>
      </c>
      <c r="H56" s="5" t="e">
        <f>J56+K56+L56+#REF!</f>
        <v>#REF!</v>
      </c>
      <c r="I56" s="5">
        <v>40000</v>
      </c>
      <c r="J56" s="5">
        <v>45000</v>
      </c>
      <c r="K56" s="5">
        <v>50000</v>
      </c>
    </row>
    <row r="57" spans="1:11" s="1" customFormat="1" ht="22.5" x14ac:dyDescent="0.25">
      <c r="A57" s="4" t="s">
        <v>535</v>
      </c>
      <c r="B57" s="4" t="s">
        <v>283</v>
      </c>
      <c r="C57" s="4" t="s">
        <v>284</v>
      </c>
      <c r="D57" s="5" t="e">
        <f>F57+G57+H57+#REF!</f>
        <v>#REF!</v>
      </c>
      <c r="E57" s="5" t="e">
        <f>G57+H57+I57+#REF!</f>
        <v>#REF!</v>
      </c>
      <c r="F57" s="5" t="e">
        <f>H57+I57+J57+#REF!</f>
        <v>#REF!</v>
      </c>
      <c r="G57" s="5" t="e">
        <f>I57+J57+K57+#REF!</f>
        <v>#REF!</v>
      </c>
      <c r="H57" s="5" t="e">
        <f>J57+K57+L57+#REF!</f>
        <v>#REF!</v>
      </c>
      <c r="I57" s="5">
        <v>40000</v>
      </c>
      <c r="J57" s="5">
        <v>45000</v>
      </c>
      <c r="K57" s="5">
        <v>50000</v>
      </c>
    </row>
    <row r="58" spans="1:11" s="1" customFormat="1" ht="33" x14ac:dyDescent="0.25">
      <c r="A58" s="4" t="s">
        <v>536</v>
      </c>
      <c r="B58" s="4" t="s">
        <v>285</v>
      </c>
      <c r="C58" s="4" t="s">
        <v>117</v>
      </c>
      <c r="D58" s="5" t="e">
        <f>F58+G58+H58+#REF!</f>
        <v>#REF!</v>
      </c>
      <c r="E58" s="5" t="e">
        <f>G58+H58+I58+#REF!</f>
        <v>#REF!</v>
      </c>
      <c r="F58" s="5" t="e">
        <f>H58+I58+J58+#REF!</f>
        <v>#REF!</v>
      </c>
      <c r="G58" s="5" t="e">
        <f>I58+J58+K58+#REF!</f>
        <v>#REF!</v>
      </c>
      <c r="H58" s="5" t="e">
        <f>J58+K58+L58+#REF!</f>
        <v>#REF!</v>
      </c>
      <c r="I58" s="5">
        <v>1500000</v>
      </c>
      <c r="J58" s="5">
        <v>0</v>
      </c>
      <c r="K58" s="5">
        <v>0</v>
      </c>
    </row>
    <row r="59" spans="1:11" s="1" customFormat="1" ht="22.5" x14ac:dyDescent="0.25">
      <c r="A59" s="4" t="s">
        <v>537</v>
      </c>
      <c r="B59" s="4" t="s">
        <v>286</v>
      </c>
      <c r="C59" s="4" t="s">
        <v>287</v>
      </c>
      <c r="D59" s="5" t="e">
        <f>F59+G59+H59+#REF!</f>
        <v>#REF!</v>
      </c>
      <c r="E59" s="5" t="e">
        <f>G59+H59+I59+#REF!</f>
        <v>#REF!</v>
      </c>
      <c r="F59" s="5" t="e">
        <f>H59+I59+J59+#REF!</f>
        <v>#REF!</v>
      </c>
      <c r="G59" s="5" t="e">
        <f>I59+J59+K59+#REF!</f>
        <v>#REF!</v>
      </c>
      <c r="H59" s="5" t="e">
        <f>J59+K59+L59+#REF!</f>
        <v>#REF!</v>
      </c>
      <c r="I59" s="5">
        <v>1500000</v>
      </c>
      <c r="J59" s="5">
        <v>0</v>
      </c>
      <c r="K59" s="5">
        <v>0</v>
      </c>
    </row>
    <row r="60" spans="1:11" s="1" customFormat="1" x14ac:dyDescent="0.25">
      <c r="A60" s="4" t="s">
        <v>505</v>
      </c>
      <c r="B60" s="4" t="s">
        <v>288</v>
      </c>
      <c r="C60" s="4" t="s">
        <v>289</v>
      </c>
      <c r="D60" s="5" t="e">
        <f>F60+G60+H60+#REF!</f>
        <v>#REF!</v>
      </c>
      <c r="E60" s="5" t="e">
        <f>G60+H60+I60+#REF!</f>
        <v>#REF!</v>
      </c>
      <c r="F60" s="5" t="e">
        <f>H60+I60+J60+#REF!</f>
        <v>#REF!</v>
      </c>
      <c r="G60" s="5" t="e">
        <f>I60+J60+K60+#REF!</f>
        <v>#REF!</v>
      </c>
      <c r="H60" s="5" t="e">
        <f>J60+K60+L60+#REF!</f>
        <v>#REF!</v>
      </c>
      <c r="I60" s="5">
        <v>1500000</v>
      </c>
      <c r="J60" s="5">
        <v>0</v>
      </c>
      <c r="K60" s="5">
        <v>0</v>
      </c>
    </row>
    <row r="61" spans="1:11" s="1" customFormat="1" x14ac:dyDescent="0.25">
      <c r="A61" s="4" t="s">
        <v>538</v>
      </c>
      <c r="B61" s="4" t="s">
        <v>291</v>
      </c>
      <c r="C61" s="4" t="s">
        <v>292</v>
      </c>
      <c r="D61" s="5" t="e">
        <f>F61+G61+H61+#REF!</f>
        <v>#REF!</v>
      </c>
      <c r="E61" s="5" t="e">
        <f>G61+H61+I61+#REF!</f>
        <v>#REF!</v>
      </c>
      <c r="F61" s="5" t="e">
        <f>H61+I61+J61+#REF!</f>
        <v>#REF!</v>
      </c>
      <c r="G61" s="5" t="e">
        <f>I61+J61+K61+#REF!</f>
        <v>#REF!</v>
      </c>
      <c r="H61" s="5" t="e">
        <f>J61+K61+L61+#REF!</f>
        <v>#REF!</v>
      </c>
      <c r="I61" s="5">
        <v>0</v>
      </c>
      <c r="J61" s="5">
        <v>0</v>
      </c>
      <c r="K61" s="5">
        <v>0</v>
      </c>
    </row>
    <row r="62" spans="1:11" s="1" customFormat="1" ht="33" x14ac:dyDescent="0.25">
      <c r="A62" s="4" t="s">
        <v>506</v>
      </c>
      <c r="B62" s="4" t="s">
        <v>293</v>
      </c>
      <c r="C62" s="4" t="s">
        <v>294</v>
      </c>
      <c r="D62" s="5" t="e">
        <f>F62+G62+H62+#REF!</f>
        <v>#REF!</v>
      </c>
      <c r="E62" s="5" t="e">
        <f>G62+H62+I62+#REF!</f>
        <v>#REF!</v>
      </c>
      <c r="F62" s="5" t="e">
        <f>H62+I62+J62+#REF!</f>
        <v>#REF!</v>
      </c>
      <c r="G62" s="5" t="e">
        <f>I62+J62+K62+#REF!</f>
        <v>#REF!</v>
      </c>
      <c r="H62" s="5" t="e">
        <f>J62+K62+L62+#REF!</f>
        <v>#REF!</v>
      </c>
      <c r="I62" s="5">
        <v>0</v>
      </c>
      <c r="J62" s="5">
        <v>0</v>
      </c>
      <c r="K62" s="5">
        <v>0</v>
      </c>
    </row>
    <row r="63" spans="1:11" s="1" customFormat="1" x14ac:dyDescent="0.25">
      <c r="A63" s="4" t="s">
        <v>507</v>
      </c>
      <c r="B63" s="4" t="s">
        <v>288</v>
      </c>
      <c r="C63" s="4" t="s">
        <v>296</v>
      </c>
      <c r="D63" s="5" t="e">
        <f>F63+G63+H63+#REF!</f>
        <v>#REF!</v>
      </c>
      <c r="E63" s="5" t="e">
        <f>G63+H63+I63+#REF!</f>
        <v>#REF!</v>
      </c>
      <c r="F63" s="5" t="e">
        <f>H63+I63+J63+#REF!</f>
        <v>#REF!</v>
      </c>
      <c r="G63" s="5" t="e">
        <f>I63+J63+K63+#REF!</f>
        <v>#REF!</v>
      </c>
      <c r="H63" s="5" t="e">
        <f>J63+K63+L63+#REF!</f>
        <v>#REF!</v>
      </c>
      <c r="I63" s="5">
        <v>0</v>
      </c>
      <c r="J63" s="5">
        <v>0</v>
      </c>
      <c r="K63" s="5">
        <v>0</v>
      </c>
    </row>
    <row r="64" spans="1:11" s="1" customFormat="1" ht="22.5" x14ac:dyDescent="0.25">
      <c r="A64" s="4" t="s">
        <v>268</v>
      </c>
      <c r="B64" s="4" t="s">
        <v>297</v>
      </c>
      <c r="C64" s="4" t="s">
        <v>298</v>
      </c>
      <c r="D64" s="5" t="e">
        <f>F64+G64+H64+#REF!</f>
        <v>#REF!</v>
      </c>
      <c r="E64" s="5" t="e">
        <f>G64+H64+I64+#REF!</f>
        <v>#REF!</v>
      </c>
      <c r="F64" s="5" t="e">
        <f>H64+I64+J64+#REF!</f>
        <v>#REF!</v>
      </c>
      <c r="G64" s="5" t="e">
        <f>I64+J64+K64+#REF!</f>
        <v>#REF!</v>
      </c>
      <c r="H64" s="5" t="e">
        <f>J64+K64+L64+#REF!</f>
        <v>#REF!</v>
      </c>
      <c r="I64" s="5">
        <v>0</v>
      </c>
      <c r="J64" s="5">
        <v>0</v>
      </c>
      <c r="K64" s="5">
        <v>0</v>
      </c>
    </row>
    <row r="65" spans="1:11" s="1" customFormat="1" x14ac:dyDescent="0.25">
      <c r="A65" s="4" t="s">
        <v>269</v>
      </c>
      <c r="B65" s="4" t="s">
        <v>299</v>
      </c>
      <c r="C65" s="4" t="s">
        <v>300</v>
      </c>
      <c r="D65" s="5" t="e">
        <f>F65+G65+H65+#REF!</f>
        <v>#REF!</v>
      </c>
      <c r="E65" s="5" t="e">
        <f>G65+H65+I65+#REF!</f>
        <v>#REF!</v>
      </c>
      <c r="F65" s="5" t="e">
        <f>H65+I65+J65+#REF!</f>
        <v>#REF!</v>
      </c>
      <c r="G65" s="5" t="e">
        <f>I65+J65+K65+#REF!</f>
        <v>#REF!</v>
      </c>
      <c r="H65" s="5" t="e">
        <f>J65+K65+L65+#REF!</f>
        <v>#REF!</v>
      </c>
      <c r="I65" s="5">
        <v>0</v>
      </c>
      <c r="J65" s="5">
        <v>0</v>
      </c>
      <c r="K65" s="5">
        <v>0</v>
      </c>
    </row>
    <row r="66" spans="1:11" s="1" customFormat="1" x14ac:dyDescent="0.25">
      <c r="A66" s="4" t="s">
        <v>270</v>
      </c>
      <c r="B66" s="4" t="s">
        <v>291</v>
      </c>
      <c r="C66" s="4" t="s">
        <v>301</v>
      </c>
      <c r="D66" s="5" t="e">
        <f>F66+G66+H66+#REF!</f>
        <v>#REF!</v>
      </c>
      <c r="E66" s="5" t="e">
        <f>G66+H66+I66+#REF!</f>
        <v>#REF!</v>
      </c>
      <c r="F66" s="5" t="e">
        <f>H66+I66+J66+#REF!</f>
        <v>#REF!</v>
      </c>
      <c r="G66" s="5" t="e">
        <f>I66+J66+K66+#REF!</f>
        <v>#REF!</v>
      </c>
      <c r="H66" s="5" t="e">
        <f>J66+K66+L66+#REF!</f>
        <v>#REF!</v>
      </c>
      <c r="I66" s="5">
        <v>0</v>
      </c>
      <c r="J66" s="5">
        <v>0</v>
      </c>
      <c r="K66" s="5">
        <v>0</v>
      </c>
    </row>
    <row r="67" spans="1:11" s="1" customFormat="1" ht="43.5" x14ac:dyDescent="0.25">
      <c r="A67" s="4" t="s">
        <v>271</v>
      </c>
      <c r="B67" s="4" t="s">
        <v>308</v>
      </c>
      <c r="C67" s="4" t="s">
        <v>123</v>
      </c>
      <c r="D67" s="5" t="e">
        <f>F67+G67+H67+#REF!</f>
        <v>#REF!</v>
      </c>
      <c r="E67" s="5" t="e">
        <f>G67+H67+I67+#REF!</f>
        <v>#REF!</v>
      </c>
      <c r="F67" s="5" t="e">
        <f>H67+I67+J67+#REF!</f>
        <v>#REF!</v>
      </c>
      <c r="G67" s="5" t="e">
        <f>I67+J67+K67+#REF!</f>
        <v>#REF!</v>
      </c>
      <c r="H67" s="5" t="e">
        <f>J67+K67+L67+#REF!</f>
        <v>#REF!</v>
      </c>
      <c r="I67" s="5">
        <v>0</v>
      </c>
      <c r="J67" s="5">
        <v>0</v>
      </c>
      <c r="K67" s="5">
        <v>0</v>
      </c>
    </row>
    <row r="68" spans="1:11" s="1" customFormat="1" ht="22.5" x14ac:dyDescent="0.25">
      <c r="A68" s="4" t="s">
        <v>272</v>
      </c>
      <c r="B68" s="4" t="s">
        <v>309</v>
      </c>
      <c r="C68" s="4" t="s">
        <v>310</v>
      </c>
      <c r="D68" s="5" t="e">
        <f>F68+G68+H68+#REF!</f>
        <v>#REF!</v>
      </c>
      <c r="E68" s="5" t="e">
        <f>G68+H68+I68+#REF!</f>
        <v>#REF!</v>
      </c>
      <c r="F68" s="5" t="e">
        <f>H68+I68+J68+#REF!</f>
        <v>#REF!</v>
      </c>
      <c r="G68" s="5" t="e">
        <f>I68+J68+K68+#REF!</f>
        <v>#REF!</v>
      </c>
      <c r="H68" s="5" t="e">
        <f>J68+K68+L68+#REF!</f>
        <v>#REF!</v>
      </c>
      <c r="I68" s="5">
        <v>0</v>
      </c>
      <c r="J68" s="5">
        <v>0</v>
      </c>
      <c r="K68" s="5">
        <v>0</v>
      </c>
    </row>
    <row r="69" spans="1:11" s="1" customFormat="1" x14ac:dyDescent="0.25">
      <c r="A69" s="4" t="s">
        <v>274</v>
      </c>
      <c r="B69" s="4" t="s">
        <v>311</v>
      </c>
      <c r="C69" s="4" t="s">
        <v>312</v>
      </c>
      <c r="D69" s="5" t="e">
        <f>F69+G69+H69+#REF!</f>
        <v>#REF!</v>
      </c>
      <c r="E69" s="5" t="e">
        <f>G69+H69+I69+#REF!</f>
        <v>#REF!</v>
      </c>
      <c r="F69" s="5" t="e">
        <f>H69+I69+J69+#REF!</f>
        <v>#REF!</v>
      </c>
      <c r="G69" s="5" t="e">
        <f>I69+J69+K69+#REF!</f>
        <v>#REF!</v>
      </c>
      <c r="H69" s="5" t="e">
        <f>J69+K69+L69+#REF!</f>
        <v>#REF!</v>
      </c>
      <c r="I69" s="5">
        <v>0</v>
      </c>
      <c r="J69" s="5">
        <v>0</v>
      </c>
      <c r="K69" s="5">
        <v>0</v>
      </c>
    </row>
    <row r="70" spans="1:11" s="1" customFormat="1" x14ac:dyDescent="0.25">
      <c r="A70" s="4" t="s">
        <v>275</v>
      </c>
      <c r="B70" s="4" t="s">
        <v>313</v>
      </c>
      <c r="C70" s="4" t="s">
        <v>314</v>
      </c>
      <c r="D70" s="5" t="e">
        <f>F70+G70+H70+#REF!</f>
        <v>#REF!</v>
      </c>
      <c r="E70" s="5" t="e">
        <f>G70+H70+I70+#REF!</f>
        <v>#REF!</v>
      </c>
      <c r="F70" s="5" t="e">
        <f>H70+I70+J70+#REF!</f>
        <v>#REF!</v>
      </c>
      <c r="G70" s="5" t="e">
        <f>I70+J70+K70+#REF!</f>
        <v>#REF!</v>
      </c>
      <c r="H70" s="5" t="e">
        <f>J70+K70+L70+#REF!</f>
        <v>#REF!</v>
      </c>
      <c r="I70" s="5">
        <v>0</v>
      </c>
      <c r="J70" s="5">
        <v>0</v>
      </c>
      <c r="K70" s="5">
        <v>0</v>
      </c>
    </row>
    <row r="71" spans="1:11" s="1" customFormat="1" ht="33" x14ac:dyDescent="0.25">
      <c r="A71" s="4" t="s">
        <v>290</v>
      </c>
      <c r="B71" s="4" t="s">
        <v>315</v>
      </c>
      <c r="C71" s="4" t="s">
        <v>316</v>
      </c>
      <c r="D71" s="5" t="e">
        <f>F71+G71+H71+#REF!</f>
        <v>#REF!</v>
      </c>
      <c r="E71" s="5" t="e">
        <f>G71+H71+I71+#REF!</f>
        <v>#REF!</v>
      </c>
      <c r="F71" s="5" t="e">
        <f>H71+I71+J71+#REF!</f>
        <v>#REF!</v>
      </c>
      <c r="G71" s="5" t="e">
        <f>I71+J71+K71+#REF!</f>
        <v>#REF!</v>
      </c>
      <c r="H71" s="5" t="e">
        <f>J71+K71+L71+#REF!</f>
        <v>#REF!</v>
      </c>
      <c r="I71" s="5">
        <v>0</v>
      </c>
      <c r="J71" s="5">
        <v>0</v>
      </c>
      <c r="K71" s="5">
        <v>0</v>
      </c>
    </row>
    <row r="72" spans="1:11" s="1" customFormat="1" x14ac:dyDescent="0.25">
      <c r="A72" s="4" t="s">
        <v>295</v>
      </c>
      <c r="B72" s="4" t="s">
        <v>313</v>
      </c>
      <c r="C72" s="4" t="s">
        <v>317</v>
      </c>
      <c r="D72" s="5" t="e">
        <f>F72+G72+H72+#REF!</f>
        <v>#REF!</v>
      </c>
      <c r="E72" s="5" t="e">
        <f>G72+H72+I72+#REF!</f>
        <v>#REF!</v>
      </c>
      <c r="F72" s="5" t="e">
        <f>H72+I72+J72+#REF!</f>
        <v>#REF!</v>
      </c>
      <c r="G72" s="5" t="e">
        <f>I72+J72+K72+#REF!</f>
        <v>#REF!</v>
      </c>
      <c r="H72" s="5" t="e">
        <f>J72+K72+L72+#REF!</f>
        <v>#REF!</v>
      </c>
      <c r="I72" s="5">
        <v>0</v>
      </c>
      <c r="J72" s="5">
        <v>0</v>
      </c>
      <c r="K72" s="5">
        <v>0</v>
      </c>
    </row>
    <row r="73" spans="1:11" s="1" customFormat="1" ht="22.5" x14ac:dyDescent="0.25">
      <c r="A73" s="4" t="s">
        <v>354</v>
      </c>
      <c r="B73" s="4" t="s">
        <v>318</v>
      </c>
      <c r="C73" s="4" t="s">
        <v>319</v>
      </c>
      <c r="D73" s="5" t="e">
        <f>F73+G73+H73+#REF!</f>
        <v>#REF!</v>
      </c>
      <c r="E73" s="5" t="e">
        <f>G73+H73+I73+#REF!</f>
        <v>#REF!</v>
      </c>
      <c r="F73" s="5" t="e">
        <f>H73+I73+J73+#REF!</f>
        <v>#REF!</v>
      </c>
      <c r="G73" s="5" t="e">
        <f>I73+J73+K73+#REF!</f>
        <v>#REF!</v>
      </c>
      <c r="H73" s="5" t="e">
        <f>J73+K73+L73+#REF!</f>
        <v>#REF!</v>
      </c>
      <c r="I73" s="5">
        <v>0</v>
      </c>
      <c r="J73" s="5">
        <v>0</v>
      </c>
      <c r="K73" s="5">
        <v>0</v>
      </c>
    </row>
    <row r="74" spans="1:11" s="1" customFormat="1" x14ac:dyDescent="0.25">
      <c r="A74" s="4" t="s">
        <v>355</v>
      </c>
      <c r="B74" s="4" t="s">
        <v>320</v>
      </c>
      <c r="C74" s="4" t="s">
        <v>321</v>
      </c>
      <c r="D74" s="5" t="e">
        <f>F74+G74+H74+#REF!</f>
        <v>#REF!</v>
      </c>
      <c r="E74" s="5" t="e">
        <f>G74+H74+I74+#REF!</f>
        <v>#REF!</v>
      </c>
      <c r="F74" s="5" t="e">
        <f>H74+I74+J74+#REF!</f>
        <v>#REF!</v>
      </c>
      <c r="G74" s="5" t="e">
        <f>I74+J74+K74+#REF!</f>
        <v>#REF!</v>
      </c>
      <c r="H74" s="5" t="e">
        <f>J74+K74+L74+#REF!</f>
        <v>#REF!</v>
      </c>
      <c r="I74" s="5">
        <v>0</v>
      </c>
      <c r="J74" s="5">
        <v>0</v>
      </c>
      <c r="K74" s="5">
        <v>0</v>
      </c>
    </row>
    <row r="75" spans="1:11" s="1" customFormat="1" ht="43.5" x14ac:dyDescent="0.25">
      <c r="A75" s="4" t="s">
        <v>356</v>
      </c>
      <c r="B75" s="4" t="s">
        <v>330</v>
      </c>
      <c r="C75" s="4" t="s">
        <v>331</v>
      </c>
      <c r="D75" s="5" t="e">
        <f>F75+G75+H75+#REF!</f>
        <v>#REF!</v>
      </c>
      <c r="E75" s="5" t="e">
        <f>G75+H75+I75+#REF!</f>
        <v>#REF!</v>
      </c>
      <c r="F75" s="5" t="e">
        <f>H75+I75+J75+#REF!</f>
        <v>#REF!</v>
      </c>
      <c r="G75" s="5" t="e">
        <f>I75+J75+K75+#REF!</f>
        <v>#REF!</v>
      </c>
      <c r="H75" s="5" t="e">
        <f>J75+K75+L75+#REF!</f>
        <v>#REF!</v>
      </c>
      <c r="I75" s="5">
        <v>0</v>
      </c>
      <c r="J75" s="5">
        <v>0</v>
      </c>
      <c r="K75" s="5">
        <v>0</v>
      </c>
    </row>
    <row r="76" spans="1:11" s="1" customFormat="1" x14ac:dyDescent="0.25">
      <c r="A76" s="4" t="s">
        <v>357</v>
      </c>
      <c r="B76" s="4" t="s">
        <v>224</v>
      </c>
      <c r="C76" s="4" t="s">
        <v>332</v>
      </c>
      <c r="D76" s="5" t="e">
        <f>F76+G76+H76+#REF!</f>
        <v>#REF!</v>
      </c>
      <c r="E76" s="5" t="e">
        <f>G76+H76+I76+#REF!</f>
        <v>#REF!</v>
      </c>
      <c r="F76" s="5" t="e">
        <f>H76+I76+J76+#REF!</f>
        <v>#REF!</v>
      </c>
      <c r="G76" s="5" t="e">
        <f>I76+J76+K76+#REF!</f>
        <v>#REF!</v>
      </c>
      <c r="H76" s="5" t="e">
        <f>J76+K76+L76+#REF!</f>
        <v>#REF!</v>
      </c>
      <c r="I76" s="5">
        <v>0</v>
      </c>
      <c r="J76" s="5">
        <v>0</v>
      </c>
      <c r="K76" s="5">
        <v>0</v>
      </c>
    </row>
    <row r="77" spans="1:11" s="1" customFormat="1" x14ac:dyDescent="0.25">
      <c r="A77" s="4" t="s">
        <v>358</v>
      </c>
      <c r="B77" s="4" t="s">
        <v>226</v>
      </c>
      <c r="C77" s="4" t="s">
        <v>333</v>
      </c>
      <c r="D77" s="5" t="e">
        <f>F77+G77+H77+#REF!</f>
        <v>#REF!</v>
      </c>
      <c r="E77" s="5" t="e">
        <f>G77+H77+I77+#REF!</f>
        <v>#REF!</v>
      </c>
      <c r="F77" s="5" t="e">
        <f>H77+I77+J77+#REF!</f>
        <v>#REF!</v>
      </c>
      <c r="G77" s="5" t="e">
        <f>I77+J77+K77+#REF!</f>
        <v>#REF!</v>
      </c>
      <c r="H77" s="5" t="e">
        <f>J77+K77+L77+#REF!</f>
        <v>#REF!</v>
      </c>
      <c r="I77" s="5" t="e">
        <f>K77+L77+M77+#REF!</f>
        <v>#REF!</v>
      </c>
      <c r="J77" s="5" t="e">
        <f>L77+M77+N77+#REF!</f>
        <v>#REF!</v>
      </c>
      <c r="K77" s="5" t="e">
        <f>M77+N77+O77+#REF!</f>
        <v>#REF!</v>
      </c>
    </row>
    <row r="78" spans="1:11" s="1" customFormat="1" ht="33" x14ac:dyDescent="0.25">
      <c r="A78" s="4" t="s">
        <v>364</v>
      </c>
      <c r="B78" s="4" t="s">
        <v>334</v>
      </c>
      <c r="C78" s="4" t="s">
        <v>335</v>
      </c>
      <c r="D78" s="5" t="e">
        <f>F78+G78+H78+#REF!</f>
        <v>#REF!</v>
      </c>
      <c r="E78" s="5" t="e">
        <f>G78+H78+I78+#REF!</f>
        <v>#REF!</v>
      </c>
      <c r="F78" s="5" t="e">
        <f>H78+I78+J78+#REF!</f>
        <v>#REF!</v>
      </c>
      <c r="G78" s="5" t="e">
        <f>I78+J78+K78+#REF!</f>
        <v>#REF!</v>
      </c>
      <c r="H78" s="5" t="e">
        <f>J78+K78+L78+#REF!</f>
        <v>#REF!</v>
      </c>
      <c r="I78" s="5">
        <v>0</v>
      </c>
      <c r="J78" s="5">
        <v>0</v>
      </c>
      <c r="K78" s="5">
        <v>0</v>
      </c>
    </row>
    <row r="79" spans="1:11" s="1" customFormat="1" x14ac:dyDescent="0.25">
      <c r="A79" s="4" t="s">
        <v>365</v>
      </c>
      <c r="B79" s="4" t="s">
        <v>230</v>
      </c>
      <c r="C79" s="4" t="s">
        <v>336</v>
      </c>
      <c r="D79" s="5" t="e">
        <f>F79+G79+H79+#REF!</f>
        <v>#REF!</v>
      </c>
      <c r="E79" s="5" t="e">
        <f>G79+H79+I79+#REF!</f>
        <v>#REF!</v>
      </c>
      <c r="F79" s="5" t="e">
        <f>H79+I79+J79+#REF!</f>
        <v>#REF!</v>
      </c>
      <c r="G79" s="5" t="e">
        <f>I79+J79+K79+#REF!</f>
        <v>#REF!</v>
      </c>
      <c r="H79" s="5" t="e">
        <f>J79+K79+L79+#REF!</f>
        <v>#REF!</v>
      </c>
      <c r="I79" s="5">
        <v>0</v>
      </c>
      <c r="J79" s="5">
        <v>0</v>
      </c>
      <c r="K79" s="5">
        <v>0</v>
      </c>
    </row>
    <row r="80" spans="1:11" s="1" customFormat="1" x14ac:dyDescent="0.25">
      <c r="A80" s="4" t="s">
        <v>366</v>
      </c>
      <c r="B80" s="4" t="s">
        <v>226</v>
      </c>
      <c r="C80" s="4" t="s">
        <v>337</v>
      </c>
      <c r="D80" s="5" t="e">
        <f>F80+G80+H80+#REF!</f>
        <v>#REF!</v>
      </c>
      <c r="E80" s="5" t="e">
        <f>G80+H80+I80+#REF!</f>
        <v>#REF!</v>
      </c>
      <c r="F80" s="5" t="e">
        <f>H80+I80+J80+#REF!</f>
        <v>#REF!</v>
      </c>
      <c r="G80" s="5" t="e">
        <f>I80+J80+K80+#REF!</f>
        <v>#REF!</v>
      </c>
      <c r="H80" s="5" t="e">
        <f>J80+K80+L80+#REF!</f>
        <v>#REF!</v>
      </c>
      <c r="I80" s="5">
        <v>0</v>
      </c>
      <c r="J80" s="5">
        <v>0</v>
      </c>
      <c r="K80" s="5">
        <v>0</v>
      </c>
    </row>
    <row r="81" spans="1:11" s="1" customFormat="1" x14ac:dyDescent="0.25">
      <c r="A81" s="4" t="s">
        <v>508</v>
      </c>
      <c r="B81" s="4" t="s">
        <v>338</v>
      </c>
      <c r="C81" s="4" t="s">
        <v>339</v>
      </c>
      <c r="D81" s="5" t="e">
        <f>F81+G81+H81+#REF!</f>
        <v>#REF!</v>
      </c>
      <c r="E81" s="5" t="e">
        <f>G81+H81+I81+#REF!</f>
        <v>#REF!</v>
      </c>
      <c r="F81" s="5" t="e">
        <f>H81+I81+J81+#REF!</f>
        <v>#REF!</v>
      </c>
      <c r="G81" s="5" t="e">
        <f>I81+J81+K81+#REF!</f>
        <v>#REF!</v>
      </c>
      <c r="H81" s="5" t="e">
        <f>J81+K81+L81+#REF!</f>
        <v>#REF!</v>
      </c>
      <c r="I81" s="5">
        <v>11100000</v>
      </c>
      <c r="J81" s="5">
        <v>2100000</v>
      </c>
      <c r="K81" s="5">
        <v>100000</v>
      </c>
    </row>
    <row r="82" spans="1:11" s="1" customFormat="1" ht="22.5" x14ac:dyDescent="0.25">
      <c r="A82" s="4" t="s">
        <v>372</v>
      </c>
      <c r="B82" s="4" t="s">
        <v>340</v>
      </c>
      <c r="C82" s="4" t="s">
        <v>341</v>
      </c>
      <c r="D82" s="5" t="e">
        <f>F82+G82+H82+#REF!</f>
        <v>#REF!</v>
      </c>
      <c r="E82" s="5" t="e">
        <f>G82+H82+I82+#REF!</f>
        <v>#REF!</v>
      </c>
      <c r="F82" s="5" t="e">
        <f>H82+I82+J82+#REF!</f>
        <v>#REF!</v>
      </c>
      <c r="G82" s="5" t="e">
        <f>I82+J82+K82+#REF!</f>
        <v>#REF!</v>
      </c>
      <c r="H82" s="5" t="e">
        <f>J82+K82+L82+#REF!</f>
        <v>#REF!</v>
      </c>
      <c r="I82" s="5">
        <v>11100000</v>
      </c>
      <c r="J82" s="5">
        <v>2100000</v>
      </c>
      <c r="K82" s="5">
        <v>100000</v>
      </c>
    </row>
    <row r="83" spans="1:11" s="1" customFormat="1" x14ac:dyDescent="0.25">
      <c r="A83" s="4" t="s">
        <v>374</v>
      </c>
      <c r="B83" s="4" t="s">
        <v>342</v>
      </c>
      <c r="C83" s="4" t="s">
        <v>343</v>
      </c>
      <c r="D83" s="5" t="e">
        <f>F83+G83+H83+#REF!</f>
        <v>#REF!</v>
      </c>
      <c r="E83" s="5" t="e">
        <f>G83+H83+I83+#REF!</f>
        <v>#REF!</v>
      </c>
      <c r="F83" s="5" t="e">
        <f>H83+I83+J83+#REF!</f>
        <v>#REF!</v>
      </c>
      <c r="G83" s="5" t="e">
        <f>I83+J83+K83+#REF!</f>
        <v>#REF!</v>
      </c>
      <c r="H83" s="5" t="e">
        <f>J83+K83+L83+#REF!</f>
        <v>#REF!</v>
      </c>
      <c r="I83" s="5">
        <v>1100000</v>
      </c>
      <c r="J83" s="5">
        <v>100000</v>
      </c>
      <c r="K83" s="5">
        <v>100000</v>
      </c>
    </row>
    <row r="84" spans="1:11" s="1" customFormat="1" x14ac:dyDescent="0.25">
      <c r="A84" s="4" t="s">
        <v>375</v>
      </c>
      <c r="B84" s="4" t="s">
        <v>344</v>
      </c>
      <c r="C84" s="4" t="s">
        <v>345</v>
      </c>
      <c r="D84" s="5" t="e">
        <f>F84+G84+H84+#REF!</f>
        <v>#REF!</v>
      </c>
      <c r="E84" s="5" t="e">
        <f>G84+H84+I84+#REF!</f>
        <v>#REF!</v>
      </c>
      <c r="F84" s="5" t="e">
        <f>H84+I84+J84+#REF!</f>
        <v>#REF!</v>
      </c>
      <c r="G84" s="5" t="e">
        <f>I84+J84+K84+#REF!</f>
        <v>#REF!</v>
      </c>
      <c r="H84" s="5" t="e">
        <f>J84+K84+L84+#REF!</f>
        <v>#REF!</v>
      </c>
      <c r="I84" s="5">
        <v>1100000</v>
      </c>
      <c r="J84" s="5">
        <v>100000</v>
      </c>
      <c r="K84" s="5">
        <v>100000</v>
      </c>
    </row>
    <row r="85" spans="1:11" s="1" customFormat="1" x14ac:dyDescent="0.25">
      <c r="A85" s="4" t="s">
        <v>509</v>
      </c>
      <c r="B85" s="4" t="s">
        <v>346</v>
      </c>
      <c r="C85" s="4" t="s">
        <v>347</v>
      </c>
      <c r="D85" s="5" t="e">
        <f>F85+G85+H85+#REF!</f>
        <v>#REF!</v>
      </c>
      <c r="E85" s="5" t="e">
        <f>G85+H85+I85+#REF!</f>
        <v>#REF!</v>
      </c>
      <c r="F85" s="5" t="e">
        <f>H85+I85+J85+#REF!</f>
        <v>#REF!</v>
      </c>
      <c r="G85" s="5" t="e">
        <f>I85+J85+K85+#REF!</f>
        <v>#REF!</v>
      </c>
      <c r="H85" s="5" t="e">
        <f>J85+K85+L85+#REF!</f>
        <v>#REF!</v>
      </c>
      <c r="I85" s="5">
        <v>10000000</v>
      </c>
      <c r="J85" s="5">
        <v>2000000</v>
      </c>
      <c r="K85" s="5">
        <v>0</v>
      </c>
    </row>
    <row r="86" spans="1:11" s="1" customFormat="1" ht="22.5" x14ac:dyDescent="0.25">
      <c r="A86" s="4" t="s">
        <v>382</v>
      </c>
      <c r="B86" s="4" t="s">
        <v>351</v>
      </c>
      <c r="C86" s="4" t="s">
        <v>352</v>
      </c>
      <c r="D86" s="5" t="e">
        <f>F86+G86+H86+#REF!</f>
        <v>#REF!</v>
      </c>
      <c r="E86" s="5" t="e">
        <f>G86+H86+I86+#REF!</f>
        <v>#REF!</v>
      </c>
      <c r="F86" s="5" t="e">
        <f>H86+I86+J86+#REF!</f>
        <v>#REF!</v>
      </c>
      <c r="G86" s="5" t="e">
        <f>I86+J86+K86+#REF!</f>
        <v>#REF!</v>
      </c>
      <c r="H86" s="5" t="e">
        <f>J86+K86+L86+#REF!</f>
        <v>#REF!</v>
      </c>
      <c r="I86" s="5">
        <f t="shared" ref="I86:K86" si="19">I87</f>
        <v>40000</v>
      </c>
      <c r="J86" s="5">
        <f t="shared" si="19"/>
        <v>45000</v>
      </c>
      <c r="K86" s="5">
        <f t="shared" si="19"/>
        <v>50000</v>
      </c>
    </row>
    <row r="87" spans="1:11" s="14" customFormat="1" ht="22.5" x14ac:dyDescent="0.25">
      <c r="A87" s="12" t="s">
        <v>383</v>
      </c>
      <c r="B87" s="12" t="s">
        <v>353</v>
      </c>
      <c r="C87" s="12" t="s">
        <v>277</v>
      </c>
      <c r="D87" s="13" t="e">
        <f>F87+G87+H87+#REF!</f>
        <v>#REF!</v>
      </c>
      <c r="E87" s="13" t="e">
        <f>G87+H87+I87+#REF!</f>
        <v>#REF!</v>
      </c>
      <c r="F87" s="13" t="e">
        <f>H87+I87+J87+#REF!</f>
        <v>#REF!</v>
      </c>
      <c r="G87" s="13" t="e">
        <f>I87+J87+K87+#REF!</f>
        <v>#REF!</v>
      </c>
      <c r="H87" s="13" t="e">
        <f>J87+K87+L87+#REF!</f>
        <v>#REF!</v>
      </c>
      <c r="I87" s="13">
        <f t="shared" ref="I87:K87" si="20">I97</f>
        <v>40000</v>
      </c>
      <c r="J87" s="13">
        <f t="shared" si="20"/>
        <v>45000</v>
      </c>
      <c r="K87" s="13">
        <f t="shared" si="20"/>
        <v>50000</v>
      </c>
    </row>
    <row r="88" spans="1:11" s="1" customFormat="1" ht="22.5" x14ac:dyDescent="0.25">
      <c r="A88" s="4" t="s">
        <v>384</v>
      </c>
      <c r="B88" s="4" t="s">
        <v>280</v>
      </c>
      <c r="C88" s="4" t="s">
        <v>114</v>
      </c>
      <c r="D88" s="5" t="e">
        <f>F88+G88+H88+#REF!</f>
        <v>#REF!</v>
      </c>
      <c r="E88" s="5" t="e">
        <f>G88+H88+I88+#REF!</f>
        <v>#REF!</v>
      </c>
      <c r="F88" s="5" t="e">
        <f>H88+I88+J88+#REF!</f>
        <v>#REF!</v>
      </c>
      <c r="G88" s="5" t="e">
        <f>I88+J88+K88+#REF!</f>
        <v>#REF!</v>
      </c>
      <c r="H88" s="5" t="e">
        <f>J88+K88+L88+#REF!</f>
        <v>#REF!</v>
      </c>
      <c r="I88" s="5">
        <v>40000</v>
      </c>
      <c r="J88" s="5">
        <v>45000</v>
      </c>
      <c r="K88" s="5">
        <v>50000</v>
      </c>
    </row>
    <row r="89" spans="1:11" s="1" customFormat="1" ht="75" x14ac:dyDescent="0.25">
      <c r="A89" s="4" t="s">
        <v>385</v>
      </c>
      <c r="B89" s="4" t="s">
        <v>281</v>
      </c>
      <c r="C89" s="4" t="s">
        <v>282</v>
      </c>
      <c r="D89" s="5" t="e">
        <f>F89+G89+H89+#REF!</f>
        <v>#REF!</v>
      </c>
      <c r="E89" s="5">
        <v>0</v>
      </c>
      <c r="F89" s="5">
        <v>20000</v>
      </c>
      <c r="G89" s="5">
        <v>18000</v>
      </c>
      <c r="H89" s="5">
        <v>0</v>
      </c>
      <c r="I89" s="5">
        <v>40000</v>
      </c>
      <c r="J89" s="5">
        <v>45000</v>
      </c>
      <c r="K89" s="5">
        <v>50000</v>
      </c>
    </row>
    <row r="90" spans="1:11" s="1" customFormat="1" ht="22.5" x14ac:dyDescent="0.25">
      <c r="A90" s="4" t="s">
        <v>539</v>
      </c>
      <c r="B90" s="4" t="s">
        <v>283</v>
      </c>
      <c r="C90" s="4" t="s">
        <v>284</v>
      </c>
      <c r="D90" s="5" t="e">
        <f>F90+G90+H90+#REF!</f>
        <v>#REF!</v>
      </c>
      <c r="E90" s="5">
        <v>0</v>
      </c>
      <c r="F90" s="5">
        <v>20000</v>
      </c>
      <c r="G90" s="5">
        <v>18000</v>
      </c>
      <c r="H90" s="5">
        <v>0</v>
      </c>
      <c r="I90" s="5">
        <v>40000</v>
      </c>
      <c r="J90" s="5">
        <v>45000</v>
      </c>
      <c r="K90" s="5">
        <v>50000</v>
      </c>
    </row>
    <row r="91" spans="1:11" s="1" customFormat="1" ht="43.5" x14ac:dyDescent="0.25">
      <c r="A91" s="4" t="s">
        <v>540</v>
      </c>
      <c r="B91" s="4" t="s">
        <v>330</v>
      </c>
      <c r="C91" s="4" t="s">
        <v>331</v>
      </c>
      <c r="D91" s="5" t="e">
        <f>F91+G91+H91+#REF!</f>
        <v>#REF!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</row>
    <row r="92" spans="1:11" s="1" customFormat="1" x14ac:dyDescent="0.25">
      <c r="A92" s="4" t="s">
        <v>541</v>
      </c>
      <c r="B92" s="4" t="s">
        <v>224</v>
      </c>
      <c r="C92" s="4" t="s">
        <v>332</v>
      </c>
      <c r="D92" s="5" t="e">
        <f>F92+G92+H92+#REF!</f>
        <v>#REF!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</row>
    <row r="93" spans="1:11" s="1" customFormat="1" x14ac:dyDescent="0.25">
      <c r="A93" s="4" t="s">
        <v>542</v>
      </c>
      <c r="B93" s="4" t="s">
        <v>226</v>
      </c>
      <c r="C93" s="4" t="s">
        <v>333</v>
      </c>
      <c r="D93" s="5" t="e">
        <f>F93+G93+H93+#REF!</f>
        <v>#REF!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</row>
    <row r="94" spans="1:11" s="1" customFormat="1" ht="33" x14ac:dyDescent="0.25">
      <c r="A94" s="4" t="s">
        <v>543</v>
      </c>
      <c r="B94" s="4" t="s">
        <v>334</v>
      </c>
      <c r="C94" s="4" t="s">
        <v>335</v>
      </c>
      <c r="D94" s="5" t="e">
        <f>F94+G94+H94+#REF!</f>
        <v>#REF!</v>
      </c>
      <c r="E94" s="5">
        <v>0</v>
      </c>
      <c r="F94" s="5">
        <v>867000</v>
      </c>
      <c r="G94" s="5">
        <v>2400000</v>
      </c>
      <c r="H94" s="5">
        <v>0</v>
      </c>
      <c r="I94" s="5">
        <v>0</v>
      </c>
      <c r="J94" s="5">
        <v>0</v>
      </c>
      <c r="K94" s="5">
        <v>0</v>
      </c>
    </row>
    <row r="95" spans="1:11" s="1" customFormat="1" x14ac:dyDescent="0.25">
      <c r="A95" s="4" t="s">
        <v>544</v>
      </c>
      <c r="B95" s="4" t="s">
        <v>230</v>
      </c>
      <c r="C95" s="4" t="s">
        <v>336</v>
      </c>
      <c r="D95" s="5" t="e">
        <f>F95+G95+H95+#REF!</f>
        <v>#REF!</v>
      </c>
      <c r="E95" s="5">
        <v>0</v>
      </c>
      <c r="F95" s="5">
        <v>687000</v>
      </c>
      <c r="G95" s="5">
        <v>2000000</v>
      </c>
      <c r="H95" s="5">
        <v>0</v>
      </c>
      <c r="I95" s="5">
        <v>0</v>
      </c>
      <c r="J95" s="5">
        <v>0</v>
      </c>
      <c r="K95" s="5">
        <v>0</v>
      </c>
    </row>
    <row r="96" spans="1:11" s="1" customFormat="1" x14ac:dyDescent="0.25">
      <c r="A96" s="4" t="s">
        <v>545</v>
      </c>
      <c r="B96" s="4" t="s">
        <v>226</v>
      </c>
      <c r="C96" s="4" t="s">
        <v>337</v>
      </c>
      <c r="D96" s="5" t="e">
        <f>F96+G96+H96+#REF!</f>
        <v>#REF!</v>
      </c>
      <c r="E96" s="5">
        <v>0</v>
      </c>
      <c r="F96" s="5">
        <v>180000</v>
      </c>
      <c r="G96" s="5">
        <v>400000</v>
      </c>
      <c r="H96" s="5">
        <v>0</v>
      </c>
      <c r="I96" s="5">
        <v>0</v>
      </c>
      <c r="J96" s="5">
        <v>0</v>
      </c>
      <c r="K96" s="5">
        <v>0</v>
      </c>
    </row>
    <row r="97" spans="1:11" s="1" customFormat="1" ht="22.5" x14ac:dyDescent="0.25">
      <c r="A97" s="4" t="s">
        <v>546</v>
      </c>
      <c r="B97" s="4" t="s">
        <v>359</v>
      </c>
      <c r="C97" s="4" t="s">
        <v>360</v>
      </c>
      <c r="D97" s="5" t="e">
        <f>F97+G97+H97+#REF!</f>
        <v>#REF!</v>
      </c>
      <c r="E97" s="5">
        <f t="shared" ref="E97:K97" si="21">E98</f>
        <v>0</v>
      </c>
      <c r="F97" s="5">
        <f t="shared" si="21"/>
        <v>887000</v>
      </c>
      <c r="G97" s="5">
        <f t="shared" si="21"/>
        <v>2418000</v>
      </c>
      <c r="H97" s="5">
        <f t="shared" si="21"/>
        <v>0</v>
      </c>
      <c r="I97" s="5">
        <f t="shared" si="21"/>
        <v>40000</v>
      </c>
      <c r="J97" s="5">
        <f t="shared" si="21"/>
        <v>45000</v>
      </c>
      <c r="K97" s="5">
        <f t="shared" si="21"/>
        <v>50000</v>
      </c>
    </row>
    <row r="98" spans="1:11" s="1" customFormat="1" x14ac:dyDescent="0.25">
      <c r="A98" s="4" t="s">
        <v>547</v>
      </c>
      <c r="B98" s="4" t="s">
        <v>361</v>
      </c>
      <c r="C98" s="4" t="s">
        <v>362</v>
      </c>
      <c r="D98" s="5" t="e">
        <f>F98+G98+H98+#REF!</f>
        <v>#REF!</v>
      </c>
      <c r="E98" s="5">
        <v>0</v>
      </c>
      <c r="F98" s="5">
        <v>887000</v>
      </c>
      <c r="G98" s="5">
        <v>2418000</v>
      </c>
      <c r="H98" s="5">
        <v>0</v>
      </c>
      <c r="I98" s="5">
        <v>40000</v>
      </c>
      <c r="J98" s="5">
        <v>45000</v>
      </c>
      <c r="K98" s="5">
        <v>50000</v>
      </c>
    </row>
    <row r="99" spans="1:11" s="1" customFormat="1" ht="22.5" x14ac:dyDescent="0.25">
      <c r="A99" s="4" t="s">
        <v>548</v>
      </c>
      <c r="B99" s="4" t="s">
        <v>378</v>
      </c>
      <c r="C99" s="4" t="s">
        <v>379</v>
      </c>
      <c r="D99" s="5" t="e">
        <f>F99+G99+H99+#REF!</f>
        <v>#REF!</v>
      </c>
      <c r="E99" s="5">
        <f t="shared" ref="E99:K99" si="22">E100+E109+E123</f>
        <v>0</v>
      </c>
      <c r="F99" s="5">
        <f t="shared" si="22"/>
        <v>534000</v>
      </c>
      <c r="G99" s="5">
        <f t="shared" si="22"/>
        <v>3580000</v>
      </c>
      <c r="H99" s="5">
        <f t="shared" si="22"/>
        <v>1774000</v>
      </c>
      <c r="I99" s="5">
        <f t="shared" si="22"/>
        <v>11500000</v>
      </c>
      <c r="J99" s="5">
        <f t="shared" si="22"/>
        <v>2000000</v>
      </c>
      <c r="K99" s="5">
        <f t="shared" si="22"/>
        <v>0</v>
      </c>
    </row>
    <row r="100" spans="1:11" s="14" customFormat="1" ht="22.5" x14ac:dyDescent="0.25">
      <c r="A100" s="12" t="s">
        <v>549</v>
      </c>
      <c r="B100" s="12" t="s">
        <v>380</v>
      </c>
      <c r="C100" s="12" t="s">
        <v>381</v>
      </c>
      <c r="D100" s="13" t="e">
        <f>F100+G100+H100+#REF!</f>
        <v>#REF!</v>
      </c>
      <c r="E100" s="13">
        <f t="shared" ref="E100:K100" si="23">+E107</f>
        <v>0</v>
      </c>
      <c r="F100" s="13">
        <f t="shared" si="23"/>
        <v>240000</v>
      </c>
      <c r="G100" s="13">
        <f t="shared" si="23"/>
        <v>2000000</v>
      </c>
      <c r="H100" s="13">
        <f t="shared" si="23"/>
        <v>1000000</v>
      </c>
      <c r="I100" s="13">
        <f t="shared" si="23"/>
        <v>10000000</v>
      </c>
      <c r="J100" s="13">
        <f t="shared" si="23"/>
        <v>2000000</v>
      </c>
      <c r="K100" s="13">
        <f t="shared" si="23"/>
        <v>0</v>
      </c>
    </row>
    <row r="101" spans="1:11" s="1" customFormat="1" ht="33" x14ac:dyDescent="0.25">
      <c r="A101" s="4" t="s">
        <v>550</v>
      </c>
      <c r="B101" s="4" t="s">
        <v>334</v>
      </c>
      <c r="C101" s="4" t="s">
        <v>335</v>
      </c>
      <c r="D101" s="5" t="e">
        <f>F101+G101+H101+#REF!</f>
        <v>#REF!</v>
      </c>
      <c r="E101" s="5">
        <v>0</v>
      </c>
      <c r="F101" s="5">
        <v>40000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</row>
    <row r="102" spans="1:11" s="1" customFormat="1" x14ac:dyDescent="0.25">
      <c r="A102" s="4" t="s">
        <v>551</v>
      </c>
      <c r="B102" s="4" t="s">
        <v>230</v>
      </c>
      <c r="C102" s="4" t="s">
        <v>336</v>
      </c>
      <c r="D102" s="5" t="e">
        <f>F102+G102+H102+#REF!</f>
        <v>#REF!</v>
      </c>
      <c r="E102" s="5">
        <v>0</v>
      </c>
      <c r="F102" s="5">
        <v>38000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</row>
    <row r="103" spans="1:11" s="1" customFormat="1" x14ac:dyDescent="0.25">
      <c r="A103" s="4" t="s">
        <v>552</v>
      </c>
      <c r="B103" s="4" t="s">
        <v>226</v>
      </c>
      <c r="C103" s="4" t="s">
        <v>337</v>
      </c>
      <c r="D103" s="5" t="e">
        <f>F103+G103+H103+#REF!</f>
        <v>#REF!</v>
      </c>
      <c r="E103" s="5">
        <v>0</v>
      </c>
      <c r="F103" s="5">
        <v>2000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</row>
    <row r="104" spans="1:11" s="1" customFormat="1" x14ac:dyDescent="0.25">
      <c r="A104" s="4" t="s">
        <v>553</v>
      </c>
      <c r="B104" s="4" t="s">
        <v>338</v>
      </c>
      <c r="C104" s="4" t="s">
        <v>339</v>
      </c>
      <c r="D104" s="5" t="e">
        <f>F104+G104+H104+#REF!</f>
        <v>#REF!</v>
      </c>
      <c r="E104" s="5">
        <v>0</v>
      </c>
      <c r="F104" s="5">
        <v>200000</v>
      </c>
      <c r="G104" s="5">
        <v>2000000</v>
      </c>
      <c r="H104" s="5">
        <v>1000000</v>
      </c>
      <c r="I104" s="5">
        <v>10000000</v>
      </c>
      <c r="J104" s="5">
        <v>2000000</v>
      </c>
      <c r="K104" s="5">
        <v>0</v>
      </c>
    </row>
    <row r="105" spans="1:11" s="1" customFormat="1" ht="22.5" x14ac:dyDescent="0.25">
      <c r="A105" s="4" t="s">
        <v>554</v>
      </c>
      <c r="B105" s="4" t="s">
        <v>340</v>
      </c>
      <c r="C105" s="4" t="s">
        <v>341</v>
      </c>
      <c r="D105" s="5" t="e">
        <f>F105+G105+H105+#REF!</f>
        <v>#REF!</v>
      </c>
      <c r="E105" s="5">
        <v>0</v>
      </c>
      <c r="F105" s="5">
        <v>200000</v>
      </c>
      <c r="G105" s="5">
        <v>2000000</v>
      </c>
      <c r="H105" s="5">
        <v>1000000</v>
      </c>
      <c r="I105" s="5">
        <v>10000000</v>
      </c>
      <c r="J105" s="5">
        <v>2000000</v>
      </c>
      <c r="K105" s="5">
        <v>0</v>
      </c>
    </row>
    <row r="106" spans="1:11" s="1" customFormat="1" x14ac:dyDescent="0.25">
      <c r="A106" s="4" t="s">
        <v>555</v>
      </c>
      <c r="B106" s="4" t="s">
        <v>346</v>
      </c>
      <c r="C106" s="4" t="s">
        <v>347</v>
      </c>
      <c r="D106" s="5" t="e">
        <f>F106+G106+H106+#REF!</f>
        <v>#REF!</v>
      </c>
      <c r="E106" s="5">
        <v>0</v>
      </c>
      <c r="F106" s="5">
        <v>200000</v>
      </c>
      <c r="G106" s="5">
        <v>2000000</v>
      </c>
      <c r="H106" s="5">
        <v>1000000</v>
      </c>
      <c r="I106" s="5">
        <v>10000000</v>
      </c>
      <c r="J106" s="5">
        <v>2000000</v>
      </c>
      <c r="K106" s="5">
        <v>0</v>
      </c>
    </row>
    <row r="107" spans="1:11" s="1" customFormat="1" ht="22.5" x14ac:dyDescent="0.25">
      <c r="A107" s="4" t="s">
        <v>556</v>
      </c>
      <c r="B107" s="4" t="s">
        <v>387</v>
      </c>
      <c r="C107" s="4" t="s">
        <v>388</v>
      </c>
      <c r="D107" s="5" t="e">
        <f>F107+G107+H107+#REF!</f>
        <v>#REF!</v>
      </c>
      <c r="E107" s="5">
        <f t="shared" ref="E107:K107" si="24">+E108</f>
        <v>0</v>
      </c>
      <c r="F107" s="5">
        <f t="shared" si="24"/>
        <v>240000</v>
      </c>
      <c r="G107" s="5">
        <f t="shared" si="24"/>
        <v>2000000</v>
      </c>
      <c r="H107" s="5">
        <f t="shared" si="24"/>
        <v>1000000</v>
      </c>
      <c r="I107" s="5">
        <f t="shared" si="24"/>
        <v>10000000</v>
      </c>
      <c r="J107" s="5">
        <f t="shared" si="24"/>
        <v>2000000</v>
      </c>
      <c r="K107" s="5">
        <f t="shared" si="24"/>
        <v>0</v>
      </c>
    </row>
    <row r="108" spans="1:11" s="1" customFormat="1" x14ac:dyDescent="0.25">
      <c r="A108" s="4" t="s">
        <v>557</v>
      </c>
      <c r="B108" s="4" t="s">
        <v>389</v>
      </c>
      <c r="C108" s="4" t="s">
        <v>390</v>
      </c>
      <c r="D108" s="5" t="e">
        <f>F108+G108+H108+#REF!</f>
        <v>#REF!</v>
      </c>
      <c r="E108" s="5">
        <v>0</v>
      </c>
      <c r="F108" s="5">
        <v>240000</v>
      </c>
      <c r="G108" s="5">
        <v>2000000</v>
      </c>
      <c r="H108" s="5">
        <v>1000000</v>
      </c>
      <c r="I108" s="5">
        <v>10000000</v>
      </c>
      <c r="J108" s="5">
        <v>2000000</v>
      </c>
      <c r="K108" s="5">
        <v>0</v>
      </c>
    </row>
    <row r="109" spans="1:11" s="14" customFormat="1" ht="22.5" x14ac:dyDescent="0.25">
      <c r="A109" s="12" t="s">
        <v>558</v>
      </c>
      <c r="B109" s="12" t="s">
        <v>395</v>
      </c>
      <c r="C109" s="12" t="s">
        <v>396</v>
      </c>
      <c r="D109" s="13" t="e">
        <f>F109+G109+H109+#REF!</f>
        <v>#REF!</v>
      </c>
      <c r="E109" s="13">
        <f t="shared" ref="E109:K109" si="25">+E120+E122</f>
        <v>0</v>
      </c>
      <c r="F109" s="13">
        <f t="shared" si="25"/>
        <v>100000</v>
      </c>
      <c r="G109" s="13">
        <f t="shared" si="25"/>
        <v>600000</v>
      </c>
      <c r="H109" s="13">
        <f t="shared" si="25"/>
        <v>774000</v>
      </c>
      <c r="I109" s="13">
        <f t="shared" si="25"/>
        <v>1500000</v>
      </c>
      <c r="J109" s="13">
        <f t="shared" si="25"/>
        <v>0</v>
      </c>
      <c r="K109" s="13">
        <f t="shared" si="25"/>
        <v>0</v>
      </c>
    </row>
    <row r="110" spans="1:11" s="1" customFormat="1" ht="22.5" x14ac:dyDescent="0.25">
      <c r="A110" s="4" t="s">
        <v>559</v>
      </c>
      <c r="B110" s="4" t="s">
        <v>273</v>
      </c>
      <c r="C110" s="4" t="s">
        <v>102</v>
      </c>
      <c r="D110" s="5" t="e">
        <f>F110+G110+H110+#REF!</f>
        <v>#REF!</v>
      </c>
      <c r="E110" s="5">
        <v>0</v>
      </c>
      <c r="F110" s="5">
        <v>0</v>
      </c>
      <c r="G110" s="5">
        <v>0</v>
      </c>
      <c r="H110" s="5">
        <v>174000</v>
      </c>
      <c r="I110" s="5">
        <v>0</v>
      </c>
      <c r="J110" s="5">
        <v>0</v>
      </c>
      <c r="K110" s="5">
        <v>0</v>
      </c>
    </row>
    <row r="111" spans="1:11" s="1" customFormat="1" ht="33" x14ac:dyDescent="0.25">
      <c r="A111" s="4" t="s">
        <v>560</v>
      </c>
      <c r="B111" s="4" t="s">
        <v>276</v>
      </c>
      <c r="C111" s="4" t="s">
        <v>277</v>
      </c>
      <c r="D111" s="5" t="e">
        <f>F111+G111+H111+#REF!</f>
        <v>#REF!</v>
      </c>
      <c r="E111" s="5">
        <v>0</v>
      </c>
      <c r="F111" s="5">
        <v>0</v>
      </c>
      <c r="G111" s="5">
        <v>0</v>
      </c>
      <c r="H111" s="5">
        <v>174000</v>
      </c>
      <c r="I111" s="5">
        <v>0</v>
      </c>
      <c r="J111" s="5">
        <v>0</v>
      </c>
      <c r="K111" s="5">
        <v>0</v>
      </c>
    </row>
    <row r="112" spans="1:11" s="1" customFormat="1" ht="22.5" x14ac:dyDescent="0.25">
      <c r="A112" s="4" t="s">
        <v>561</v>
      </c>
      <c r="B112" s="4" t="s">
        <v>278</v>
      </c>
      <c r="C112" s="4" t="s">
        <v>279</v>
      </c>
      <c r="D112" s="5" t="e">
        <f>F112+G112+H112+#REF!</f>
        <v>#REF!</v>
      </c>
      <c r="E112" s="5">
        <v>0</v>
      </c>
      <c r="F112" s="5">
        <v>0</v>
      </c>
      <c r="G112" s="5">
        <v>0</v>
      </c>
      <c r="H112" s="5">
        <v>174000</v>
      </c>
      <c r="I112" s="5">
        <v>0</v>
      </c>
      <c r="J112" s="5">
        <v>0</v>
      </c>
      <c r="K112" s="5">
        <v>0</v>
      </c>
    </row>
    <row r="113" spans="1:11" s="1" customFormat="1" ht="33" x14ac:dyDescent="0.25">
      <c r="A113" s="4" t="s">
        <v>562</v>
      </c>
      <c r="B113" s="4" t="s">
        <v>285</v>
      </c>
      <c r="C113" s="4" t="s">
        <v>117</v>
      </c>
      <c r="D113" s="5" t="e">
        <f>F113+G113+H113+#REF!</f>
        <v>#REF!</v>
      </c>
      <c r="E113" s="5">
        <v>0</v>
      </c>
      <c r="F113" s="5">
        <v>100000</v>
      </c>
      <c r="G113" s="5">
        <v>600000</v>
      </c>
      <c r="H113" s="5">
        <v>600000</v>
      </c>
      <c r="I113" s="5">
        <v>1500000</v>
      </c>
      <c r="J113" s="5">
        <v>0</v>
      </c>
      <c r="K113" s="5">
        <v>0</v>
      </c>
    </row>
    <row r="114" spans="1:11" s="1" customFormat="1" ht="22.5" x14ac:dyDescent="0.25">
      <c r="A114" s="4" t="s">
        <v>563</v>
      </c>
      <c r="B114" s="4" t="s">
        <v>286</v>
      </c>
      <c r="C114" s="4" t="s">
        <v>287</v>
      </c>
      <c r="D114" s="5" t="e">
        <f>F114+G114+H114+#REF!</f>
        <v>#REF!</v>
      </c>
      <c r="E114" s="5">
        <v>0</v>
      </c>
      <c r="F114" s="5">
        <v>100000</v>
      </c>
      <c r="G114" s="5">
        <v>600000</v>
      </c>
      <c r="H114" s="5">
        <v>600000</v>
      </c>
      <c r="I114" s="5">
        <v>1500000</v>
      </c>
      <c r="J114" s="5">
        <v>0</v>
      </c>
      <c r="K114" s="5">
        <v>0</v>
      </c>
    </row>
    <row r="115" spans="1:11" s="1" customFormat="1" x14ac:dyDescent="0.25">
      <c r="A115" s="4" t="s">
        <v>564</v>
      </c>
      <c r="B115" s="4" t="s">
        <v>288</v>
      </c>
      <c r="C115" s="4" t="s">
        <v>289</v>
      </c>
      <c r="D115" s="5" t="e">
        <f>F115+G115+H115+#REF!</f>
        <v>#REF!</v>
      </c>
      <c r="E115" s="5">
        <v>0</v>
      </c>
      <c r="F115" s="5">
        <v>0</v>
      </c>
      <c r="G115" s="5">
        <v>500000</v>
      </c>
      <c r="H115" s="5">
        <v>500000</v>
      </c>
      <c r="I115" s="5">
        <v>1500000</v>
      </c>
      <c r="J115" s="5">
        <v>0</v>
      </c>
      <c r="K115" s="5">
        <v>0</v>
      </c>
    </row>
    <row r="116" spans="1:11" s="1" customFormat="1" x14ac:dyDescent="0.25">
      <c r="A116" s="4" t="s">
        <v>565</v>
      </c>
      <c r="B116" s="4" t="s">
        <v>291</v>
      </c>
      <c r="C116" s="4" t="s">
        <v>292</v>
      </c>
      <c r="D116" s="5" t="e">
        <f>F116+G116+H116+#REF!</f>
        <v>#REF!</v>
      </c>
      <c r="E116" s="5">
        <v>0</v>
      </c>
      <c r="F116" s="5">
        <v>100000</v>
      </c>
      <c r="G116" s="5">
        <v>100000</v>
      </c>
      <c r="H116" s="5">
        <v>100000</v>
      </c>
      <c r="I116" s="5">
        <v>0</v>
      </c>
      <c r="J116" s="5">
        <v>0</v>
      </c>
      <c r="K116" s="5">
        <v>0</v>
      </c>
    </row>
    <row r="117" spans="1:11" s="1" customFormat="1" ht="22.5" x14ac:dyDescent="0.25">
      <c r="A117" s="4" t="s">
        <v>566</v>
      </c>
      <c r="B117" s="4" t="s">
        <v>297</v>
      </c>
      <c r="C117" s="4" t="s">
        <v>298</v>
      </c>
      <c r="D117" s="5" t="e">
        <f>F117+G117+H117+#REF!</f>
        <v>#REF!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</row>
    <row r="118" spans="1:11" s="1" customFormat="1" x14ac:dyDescent="0.25">
      <c r="A118" s="4" t="s">
        <v>567</v>
      </c>
      <c r="B118" s="4" t="s">
        <v>299</v>
      </c>
      <c r="C118" s="4" t="s">
        <v>300</v>
      </c>
      <c r="D118" s="5" t="e">
        <f>F118+G118+H118+#REF!</f>
        <v>#REF!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</row>
    <row r="119" spans="1:11" s="1" customFormat="1" x14ac:dyDescent="0.25">
      <c r="A119" s="4" t="s">
        <v>568</v>
      </c>
      <c r="B119" s="4" t="s">
        <v>291</v>
      </c>
      <c r="C119" s="4" t="s">
        <v>301</v>
      </c>
      <c r="D119" s="5" t="e">
        <f>F119+G119+H119+#REF!</f>
        <v>#REF!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</row>
    <row r="120" spans="1:11" s="1" customFormat="1" ht="22.5" x14ac:dyDescent="0.25">
      <c r="A120" s="4" t="s">
        <v>569</v>
      </c>
      <c r="B120" s="4" t="s">
        <v>397</v>
      </c>
      <c r="C120" s="4" t="s">
        <v>398</v>
      </c>
      <c r="D120" s="5" t="e">
        <f>F120+G120+H120+#REF!</f>
        <v>#REF!</v>
      </c>
      <c r="E120" s="5">
        <f t="shared" ref="E120:K120" si="26">E121</f>
        <v>0</v>
      </c>
      <c r="F120" s="5">
        <f t="shared" si="26"/>
        <v>0</v>
      </c>
      <c r="G120" s="5">
        <f t="shared" si="26"/>
        <v>0</v>
      </c>
      <c r="H120" s="5">
        <f t="shared" si="26"/>
        <v>174000</v>
      </c>
      <c r="I120" s="5">
        <f t="shared" si="26"/>
        <v>0</v>
      </c>
      <c r="J120" s="5">
        <f t="shared" si="26"/>
        <v>0</v>
      </c>
      <c r="K120" s="5">
        <f t="shared" si="26"/>
        <v>0</v>
      </c>
    </row>
    <row r="121" spans="1:11" s="1" customFormat="1" x14ac:dyDescent="0.25">
      <c r="A121" s="4" t="s">
        <v>570</v>
      </c>
      <c r="B121" s="4" t="s">
        <v>399</v>
      </c>
      <c r="C121" s="4" t="s">
        <v>400</v>
      </c>
      <c r="D121" s="5" t="e">
        <f>F121+G121+H121+#REF!</f>
        <v>#REF!</v>
      </c>
      <c r="E121" s="5">
        <v>0</v>
      </c>
      <c r="F121" s="5">
        <v>0</v>
      </c>
      <c r="G121" s="5">
        <v>0</v>
      </c>
      <c r="H121" s="5">
        <v>174000</v>
      </c>
      <c r="I121" s="5">
        <v>0</v>
      </c>
      <c r="J121" s="5">
        <v>0</v>
      </c>
      <c r="K121" s="5">
        <v>0</v>
      </c>
    </row>
    <row r="122" spans="1:11" s="1" customFormat="1" x14ac:dyDescent="0.25">
      <c r="A122" s="4" t="s">
        <v>571</v>
      </c>
      <c r="B122" s="4" t="s">
        <v>401</v>
      </c>
      <c r="C122" s="4" t="s">
        <v>402</v>
      </c>
      <c r="D122" s="5" t="e">
        <f>F122+G122+H122+#REF!</f>
        <v>#REF!</v>
      </c>
      <c r="E122" s="5">
        <v>0</v>
      </c>
      <c r="F122" s="5">
        <v>100000</v>
      </c>
      <c r="G122" s="5">
        <v>600000</v>
      </c>
      <c r="H122" s="5">
        <v>600000</v>
      </c>
      <c r="I122" s="5">
        <v>1500000</v>
      </c>
      <c r="J122" s="5">
        <v>0</v>
      </c>
      <c r="K122" s="5">
        <v>0</v>
      </c>
    </row>
    <row r="123" spans="1:11" s="14" customFormat="1" ht="22.5" x14ac:dyDescent="0.25">
      <c r="A123" s="12" t="s">
        <v>572</v>
      </c>
      <c r="B123" s="12" t="s">
        <v>403</v>
      </c>
      <c r="C123" s="12" t="s">
        <v>404</v>
      </c>
      <c r="D123" s="13" t="e">
        <f>F123+G123+H123+#REF!</f>
        <v>#REF!</v>
      </c>
      <c r="E123" s="13">
        <f t="shared" ref="E123:K123" si="27">E133+E136</f>
        <v>0</v>
      </c>
      <c r="F123" s="13">
        <f t="shared" si="27"/>
        <v>194000</v>
      </c>
      <c r="G123" s="13">
        <f t="shared" si="27"/>
        <v>980000</v>
      </c>
      <c r="H123" s="13">
        <f t="shared" si="27"/>
        <v>0</v>
      </c>
      <c r="I123" s="13">
        <f t="shared" si="27"/>
        <v>0</v>
      </c>
      <c r="J123" s="13">
        <f t="shared" si="27"/>
        <v>0</v>
      </c>
      <c r="K123" s="13">
        <f t="shared" si="27"/>
        <v>0</v>
      </c>
    </row>
    <row r="124" spans="1:11" s="1" customFormat="1" ht="43.5" x14ac:dyDescent="0.25">
      <c r="A124" s="4" t="s">
        <v>573</v>
      </c>
      <c r="B124" s="4" t="s">
        <v>308</v>
      </c>
      <c r="C124" s="4" t="s">
        <v>123</v>
      </c>
      <c r="D124" s="5" t="e">
        <f>F124+G124+H124+#REF!</f>
        <v>#REF!</v>
      </c>
      <c r="E124" s="5">
        <v>0</v>
      </c>
      <c r="F124" s="5">
        <v>74000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</row>
    <row r="125" spans="1:11" s="1" customFormat="1" ht="33" x14ac:dyDescent="0.25">
      <c r="A125" s="4" t="s">
        <v>574</v>
      </c>
      <c r="B125" s="4" t="s">
        <v>315</v>
      </c>
      <c r="C125" s="4" t="s">
        <v>316</v>
      </c>
      <c r="D125" s="5" t="e">
        <f>F125+G125+H125+#REF!</f>
        <v>#REF!</v>
      </c>
      <c r="E125" s="5">
        <v>0</v>
      </c>
      <c r="F125" s="5">
        <v>74000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</row>
    <row r="126" spans="1:11" s="1" customFormat="1" x14ac:dyDescent="0.25">
      <c r="A126" s="4" t="s">
        <v>575</v>
      </c>
      <c r="B126" s="4" t="s">
        <v>313</v>
      </c>
      <c r="C126" s="4" t="s">
        <v>317</v>
      </c>
      <c r="D126" s="5" t="e">
        <f>F126+G126+H126+#REF!</f>
        <v>#REF!</v>
      </c>
      <c r="E126" s="5">
        <v>0</v>
      </c>
      <c r="F126" s="5">
        <v>74000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</row>
    <row r="127" spans="1:11" s="1" customFormat="1" ht="43.5" x14ac:dyDescent="0.25">
      <c r="A127" s="4" t="s">
        <v>576</v>
      </c>
      <c r="B127" s="4" t="s">
        <v>330</v>
      </c>
      <c r="C127" s="4" t="s">
        <v>331</v>
      </c>
      <c r="D127" s="5" t="e">
        <f>F127+G127+H127+#REF!</f>
        <v>#REF!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</row>
    <row r="128" spans="1:11" s="1" customFormat="1" x14ac:dyDescent="0.25">
      <c r="A128" s="4" t="s">
        <v>577</v>
      </c>
      <c r="B128" s="4" t="s">
        <v>224</v>
      </c>
      <c r="C128" s="4" t="s">
        <v>332</v>
      </c>
      <c r="D128" s="5" t="e">
        <f>F128+G128+H128+#REF!</f>
        <v>#REF!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</row>
    <row r="129" spans="1:11" s="1" customFormat="1" x14ac:dyDescent="0.25">
      <c r="A129" s="4" t="s">
        <v>510</v>
      </c>
      <c r="B129" s="4" t="s">
        <v>226</v>
      </c>
      <c r="C129" s="4" t="s">
        <v>333</v>
      </c>
      <c r="D129" s="5" t="e">
        <f>F129+G129+H129+#REF!</f>
        <v>#REF!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</row>
    <row r="130" spans="1:11" s="1" customFormat="1" ht="33" x14ac:dyDescent="0.25">
      <c r="A130" s="4" t="s">
        <v>578</v>
      </c>
      <c r="B130" s="4" t="s">
        <v>334</v>
      </c>
      <c r="C130" s="4" t="s">
        <v>335</v>
      </c>
      <c r="D130" s="5" t="e">
        <f>F130+G130+H130+#REF!</f>
        <v>#REF!</v>
      </c>
      <c r="E130" s="5">
        <v>0</v>
      </c>
      <c r="F130" s="5">
        <v>120000</v>
      </c>
      <c r="G130" s="5">
        <v>980000</v>
      </c>
      <c r="H130" s="5">
        <v>0</v>
      </c>
      <c r="I130" s="5">
        <v>0</v>
      </c>
      <c r="J130" s="5">
        <v>0</v>
      </c>
      <c r="K130" s="5">
        <v>0</v>
      </c>
    </row>
    <row r="131" spans="1:11" s="1" customFormat="1" x14ac:dyDescent="0.25">
      <c r="A131" s="4" t="s">
        <v>579</v>
      </c>
      <c r="B131" s="4" t="s">
        <v>230</v>
      </c>
      <c r="C131" s="4" t="s">
        <v>336</v>
      </c>
      <c r="D131" s="5" t="e">
        <f>F131+G131+H131+#REF!</f>
        <v>#REF!</v>
      </c>
      <c r="E131" s="5">
        <v>0</v>
      </c>
      <c r="F131" s="5">
        <v>100000</v>
      </c>
      <c r="G131" s="5">
        <v>800000</v>
      </c>
      <c r="H131" s="5">
        <v>0</v>
      </c>
      <c r="I131" s="5">
        <v>0</v>
      </c>
      <c r="J131" s="5">
        <v>0</v>
      </c>
      <c r="K131" s="5">
        <v>0</v>
      </c>
    </row>
    <row r="132" spans="1:11" s="1" customFormat="1" x14ac:dyDescent="0.25">
      <c r="A132" s="4" t="s">
        <v>580</v>
      </c>
      <c r="B132" s="4" t="s">
        <v>226</v>
      </c>
      <c r="C132" s="4" t="s">
        <v>337</v>
      </c>
      <c r="D132" s="5" t="e">
        <f>F132+G132+H132+#REF!</f>
        <v>#REF!</v>
      </c>
      <c r="E132" s="5">
        <v>0</v>
      </c>
      <c r="F132" s="5">
        <v>20000</v>
      </c>
      <c r="G132" s="5">
        <v>180000</v>
      </c>
      <c r="H132" s="5">
        <v>0</v>
      </c>
      <c r="I132" s="5">
        <v>0</v>
      </c>
      <c r="J132" s="5">
        <v>0</v>
      </c>
      <c r="K132" s="5">
        <v>0</v>
      </c>
    </row>
    <row r="133" spans="1:11" s="1" customFormat="1" ht="22.5" x14ac:dyDescent="0.25">
      <c r="A133" s="4" t="s">
        <v>581</v>
      </c>
      <c r="B133" s="4" t="s">
        <v>405</v>
      </c>
      <c r="C133" s="4" t="s">
        <v>406</v>
      </c>
      <c r="D133" s="5" t="e">
        <f>F133+G133+H133+#REF!</f>
        <v>#REF!</v>
      </c>
      <c r="E133" s="5">
        <f t="shared" ref="E133:K133" si="28">+E134+E135</f>
        <v>0</v>
      </c>
      <c r="F133" s="5">
        <f t="shared" si="28"/>
        <v>172000</v>
      </c>
      <c r="G133" s="5">
        <f t="shared" si="28"/>
        <v>980000</v>
      </c>
      <c r="H133" s="5">
        <f t="shared" si="28"/>
        <v>0</v>
      </c>
      <c r="I133" s="5">
        <f t="shared" si="28"/>
        <v>0</v>
      </c>
      <c r="J133" s="5">
        <f t="shared" si="28"/>
        <v>0</v>
      </c>
      <c r="K133" s="5">
        <f t="shared" si="28"/>
        <v>0</v>
      </c>
    </row>
    <row r="134" spans="1:11" s="1" customFormat="1" x14ac:dyDescent="0.25">
      <c r="A134" s="4" t="s">
        <v>582</v>
      </c>
      <c r="B134" s="4" t="s">
        <v>409</v>
      </c>
      <c r="C134" s="4" t="s">
        <v>410</v>
      </c>
      <c r="D134" s="5" t="e">
        <f>F134+G134+H134+#REF!</f>
        <v>#REF!</v>
      </c>
      <c r="E134" s="5">
        <v>0</v>
      </c>
      <c r="F134" s="5">
        <v>120000</v>
      </c>
      <c r="G134" s="5">
        <v>980000</v>
      </c>
      <c r="H134" s="5">
        <v>0</v>
      </c>
      <c r="I134" s="5">
        <v>0</v>
      </c>
      <c r="J134" s="5">
        <v>0</v>
      </c>
      <c r="K134" s="5">
        <v>0</v>
      </c>
    </row>
    <row r="135" spans="1:11" s="1" customFormat="1" x14ac:dyDescent="0.25">
      <c r="A135" s="4" t="s">
        <v>583</v>
      </c>
      <c r="B135" s="4" t="s">
        <v>415</v>
      </c>
      <c r="C135" s="4" t="s">
        <v>416</v>
      </c>
      <c r="D135" s="5" t="e">
        <f>F135+G135+H135+#REF!</f>
        <v>#REF!</v>
      </c>
      <c r="E135" s="5">
        <v>0</v>
      </c>
      <c r="F135" s="5">
        <v>52000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</row>
    <row r="136" spans="1:11" s="1" customFormat="1" ht="22.5" x14ac:dyDescent="0.25">
      <c r="A136" s="4" t="s">
        <v>584</v>
      </c>
      <c r="B136" s="4" t="s">
        <v>417</v>
      </c>
      <c r="C136" s="4" t="s">
        <v>418</v>
      </c>
      <c r="D136" s="5" t="e">
        <f>F136+G136+H136+#REF!</f>
        <v>#REF!</v>
      </c>
      <c r="E136" s="5">
        <f t="shared" ref="E136:K136" si="29">+E137</f>
        <v>0</v>
      </c>
      <c r="F136" s="5">
        <f t="shared" si="29"/>
        <v>22000</v>
      </c>
      <c r="G136" s="5">
        <f t="shared" si="29"/>
        <v>0</v>
      </c>
      <c r="H136" s="5">
        <f t="shared" si="29"/>
        <v>0</v>
      </c>
      <c r="I136" s="5">
        <f t="shared" si="29"/>
        <v>0</v>
      </c>
      <c r="J136" s="5">
        <f t="shared" si="29"/>
        <v>0</v>
      </c>
      <c r="K136" s="5">
        <f t="shared" si="29"/>
        <v>0</v>
      </c>
    </row>
    <row r="137" spans="1:11" s="1" customFormat="1" ht="22.5" x14ac:dyDescent="0.25">
      <c r="A137" s="4" t="s">
        <v>585</v>
      </c>
      <c r="B137" s="4" t="s">
        <v>421</v>
      </c>
      <c r="C137" s="4" t="s">
        <v>422</v>
      </c>
      <c r="D137" s="5" t="e">
        <f>F137+G137+H137+#REF!</f>
        <v>#REF!</v>
      </c>
      <c r="E137" s="5">
        <v>0</v>
      </c>
      <c r="F137" s="5">
        <v>22000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</row>
    <row r="138" spans="1:11" s="1" customFormat="1" ht="33" x14ac:dyDescent="0.25">
      <c r="A138" s="4" t="s">
        <v>586</v>
      </c>
      <c r="B138" s="4" t="s">
        <v>434</v>
      </c>
      <c r="C138" s="4" t="s">
        <v>435</v>
      </c>
      <c r="D138" s="5" t="e">
        <f>F138+G138+H138+#REF!</f>
        <v>#REF!</v>
      </c>
      <c r="E138" s="5">
        <f t="shared" ref="E138:K138" si="30">E139+E158</f>
        <v>0</v>
      </c>
      <c r="F138" s="5">
        <f t="shared" si="30"/>
        <v>25912570</v>
      </c>
      <c r="G138" s="5">
        <f t="shared" si="30"/>
        <v>22987430</v>
      </c>
      <c r="H138" s="5">
        <f t="shared" si="30"/>
        <v>3954060</v>
      </c>
      <c r="I138" s="5">
        <f t="shared" si="30"/>
        <v>100000</v>
      </c>
      <c r="J138" s="5">
        <f t="shared" si="30"/>
        <v>100000</v>
      </c>
      <c r="K138" s="5">
        <f t="shared" si="30"/>
        <v>100000</v>
      </c>
    </row>
    <row r="139" spans="1:11" s="14" customFormat="1" ht="33" x14ac:dyDescent="0.25">
      <c r="A139" s="12" t="s">
        <v>587</v>
      </c>
      <c r="B139" s="12" t="s">
        <v>436</v>
      </c>
      <c r="C139" s="12" t="s">
        <v>437</v>
      </c>
      <c r="D139" s="13" t="e">
        <f>F139+G139+H139+#REF!</f>
        <v>#REF!</v>
      </c>
      <c r="E139" s="13">
        <f t="shared" ref="E139:K139" si="31">+E157</f>
        <v>0</v>
      </c>
      <c r="F139" s="13">
        <f t="shared" si="31"/>
        <v>25552570</v>
      </c>
      <c r="G139" s="13">
        <f t="shared" si="31"/>
        <v>18187430</v>
      </c>
      <c r="H139" s="13">
        <f t="shared" si="31"/>
        <v>0</v>
      </c>
      <c r="I139" s="13">
        <f t="shared" si="31"/>
        <v>100000</v>
      </c>
      <c r="J139" s="13">
        <f t="shared" si="31"/>
        <v>100000</v>
      </c>
      <c r="K139" s="13">
        <f t="shared" si="31"/>
        <v>100000</v>
      </c>
    </row>
    <row r="140" spans="1:11" s="1" customFormat="1" ht="33" x14ac:dyDescent="0.25">
      <c r="A140" s="4" t="s">
        <v>588</v>
      </c>
      <c r="B140" s="4" t="s">
        <v>285</v>
      </c>
      <c r="C140" s="4" t="s">
        <v>117</v>
      </c>
      <c r="D140" s="5" t="e">
        <f>F140+G140+H140+#REF!</f>
        <v>#REF!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</row>
    <row r="141" spans="1:11" s="1" customFormat="1" ht="33" x14ac:dyDescent="0.25">
      <c r="A141" s="4" t="s">
        <v>589</v>
      </c>
      <c r="B141" s="4" t="s">
        <v>293</v>
      </c>
      <c r="C141" s="4" t="s">
        <v>294</v>
      </c>
      <c r="D141" s="5" t="e">
        <f>F141+G141+H141+#REF!</f>
        <v>#REF!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</row>
    <row r="142" spans="1:11" s="1" customFormat="1" x14ac:dyDescent="0.25">
      <c r="A142" s="4" t="s">
        <v>590</v>
      </c>
      <c r="B142" s="4" t="s">
        <v>288</v>
      </c>
      <c r="C142" s="4" t="s">
        <v>296</v>
      </c>
      <c r="D142" s="5" t="e">
        <f>F142+G142+H142+#REF!</f>
        <v>#REF!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</row>
    <row r="143" spans="1:11" s="1" customFormat="1" ht="43.5" x14ac:dyDescent="0.25">
      <c r="A143" s="4" t="s">
        <v>591</v>
      </c>
      <c r="B143" s="4" t="s">
        <v>308</v>
      </c>
      <c r="C143" s="4" t="s">
        <v>123</v>
      </c>
      <c r="D143" s="5" t="e">
        <f>F143+G143+H143+#REF!</f>
        <v>#REF!</v>
      </c>
      <c r="E143" s="5">
        <v>0</v>
      </c>
      <c r="F143" s="5">
        <v>240000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</row>
    <row r="144" spans="1:11" s="1" customFormat="1" ht="22.5" x14ac:dyDescent="0.25">
      <c r="A144" s="4" t="s">
        <v>592</v>
      </c>
      <c r="B144" s="4" t="s">
        <v>309</v>
      </c>
      <c r="C144" s="4" t="s">
        <v>310</v>
      </c>
      <c r="D144" s="5" t="e">
        <f>F144+G144+H144+#REF!</f>
        <v>#REF!</v>
      </c>
      <c r="E144" s="5">
        <v>0</v>
      </c>
      <c r="F144" s="5">
        <v>240000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</row>
    <row r="145" spans="1:11" s="1" customFormat="1" x14ac:dyDescent="0.25">
      <c r="A145" s="4" t="s">
        <v>593</v>
      </c>
      <c r="B145" s="4" t="s">
        <v>311</v>
      </c>
      <c r="C145" s="4" t="s">
        <v>312</v>
      </c>
      <c r="D145" s="5" t="e">
        <f>F145+G145+H145+#REF!</f>
        <v>#REF!</v>
      </c>
      <c r="E145" s="5">
        <v>0</v>
      </c>
      <c r="F145" s="5">
        <v>120000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</row>
    <row r="146" spans="1:11" s="1" customFormat="1" x14ac:dyDescent="0.25">
      <c r="A146" s="4" t="s">
        <v>594</v>
      </c>
      <c r="B146" s="4" t="s">
        <v>313</v>
      </c>
      <c r="C146" s="4" t="s">
        <v>314</v>
      </c>
      <c r="D146" s="5" t="e">
        <f>F146+G146+H146+#REF!</f>
        <v>#REF!</v>
      </c>
      <c r="E146" s="5">
        <v>0</v>
      </c>
      <c r="F146" s="5">
        <v>120000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</row>
    <row r="147" spans="1:11" s="1" customFormat="1" ht="43.5" x14ac:dyDescent="0.25">
      <c r="A147" s="4" t="s">
        <v>595</v>
      </c>
      <c r="B147" s="4" t="s">
        <v>330</v>
      </c>
      <c r="C147" s="4" t="s">
        <v>331</v>
      </c>
      <c r="D147" s="5" t="e">
        <f>F147+G147+H147+#REF!</f>
        <v>#REF!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</row>
    <row r="148" spans="1:11" s="1" customFormat="1" x14ac:dyDescent="0.25">
      <c r="A148" s="4" t="s">
        <v>596</v>
      </c>
      <c r="B148" s="4" t="s">
        <v>224</v>
      </c>
      <c r="C148" s="4" t="s">
        <v>332</v>
      </c>
      <c r="D148" s="5" t="e">
        <f>F148+G148+H148+#REF!</f>
        <v>#REF!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</row>
    <row r="149" spans="1:11" s="1" customFormat="1" x14ac:dyDescent="0.25">
      <c r="A149" s="4" t="s">
        <v>597</v>
      </c>
      <c r="B149" s="4" t="s">
        <v>226</v>
      </c>
      <c r="C149" s="4" t="s">
        <v>333</v>
      </c>
      <c r="D149" s="5" t="e">
        <f>F149+G149+H149+#REF!</f>
        <v>#REF!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</row>
    <row r="150" spans="1:11" s="1" customFormat="1" ht="33" x14ac:dyDescent="0.25">
      <c r="A150" s="4" t="s">
        <v>598</v>
      </c>
      <c r="B150" s="4" t="s">
        <v>334</v>
      </c>
      <c r="C150" s="4" t="s">
        <v>335</v>
      </c>
      <c r="D150" s="5" t="e">
        <f>F150+G150+H150+#REF!</f>
        <v>#REF!</v>
      </c>
      <c r="E150" s="5">
        <v>0</v>
      </c>
      <c r="F150" s="5">
        <v>25092570</v>
      </c>
      <c r="G150" s="5">
        <v>18187430</v>
      </c>
      <c r="H150" s="5">
        <v>0</v>
      </c>
      <c r="I150" s="5">
        <v>0</v>
      </c>
      <c r="J150" s="5">
        <v>0</v>
      </c>
      <c r="K150" s="5">
        <v>0</v>
      </c>
    </row>
    <row r="151" spans="1:11" s="1" customFormat="1" x14ac:dyDescent="0.25">
      <c r="A151" s="4" t="s">
        <v>599</v>
      </c>
      <c r="B151" s="4" t="s">
        <v>230</v>
      </c>
      <c r="C151" s="4" t="s">
        <v>336</v>
      </c>
      <c r="D151" s="5" t="e">
        <f>F151+G151+H151+#REF!</f>
        <v>#REF!</v>
      </c>
      <c r="E151" s="5">
        <v>0</v>
      </c>
      <c r="F151" s="5">
        <v>20882570</v>
      </c>
      <c r="G151" s="5">
        <v>14977430</v>
      </c>
      <c r="H151" s="5">
        <v>0</v>
      </c>
      <c r="I151" s="5">
        <v>0</v>
      </c>
      <c r="J151" s="5">
        <v>0</v>
      </c>
      <c r="K151" s="5">
        <v>0</v>
      </c>
    </row>
    <row r="152" spans="1:11" s="1" customFormat="1" x14ac:dyDescent="0.25">
      <c r="A152" s="4" t="s">
        <v>600</v>
      </c>
      <c r="B152" s="4" t="s">
        <v>226</v>
      </c>
      <c r="C152" s="4" t="s">
        <v>337</v>
      </c>
      <c r="D152" s="5" t="e">
        <f>F152+G152+H152+#REF!</f>
        <v>#REF!</v>
      </c>
      <c r="E152" s="5">
        <v>0</v>
      </c>
      <c r="F152" s="5">
        <v>4210000</v>
      </c>
      <c r="G152" s="5">
        <v>3210000</v>
      </c>
      <c r="H152" s="5">
        <v>0</v>
      </c>
      <c r="I152" s="5">
        <v>0</v>
      </c>
      <c r="J152" s="5">
        <v>0</v>
      </c>
      <c r="K152" s="5">
        <v>0</v>
      </c>
    </row>
    <row r="153" spans="1:11" s="1" customFormat="1" x14ac:dyDescent="0.25">
      <c r="A153" s="4" t="s">
        <v>601</v>
      </c>
      <c r="B153" s="4" t="s">
        <v>338</v>
      </c>
      <c r="C153" s="4" t="s">
        <v>339</v>
      </c>
      <c r="D153" s="5" t="e">
        <f>F153+G153+H153+#REF!</f>
        <v>#REF!</v>
      </c>
      <c r="E153" s="5">
        <v>0</v>
      </c>
      <c r="F153" s="5">
        <v>220000</v>
      </c>
      <c r="G153" s="5">
        <v>0</v>
      </c>
      <c r="H153" s="5">
        <v>0</v>
      </c>
      <c r="I153" s="5">
        <v>100000</v>
      </c>
      <c r="J153" s="5">
        <v>100000</v>
      </c>
      <c r="K153" s="5">
        <v>100000</v>
      </c>
    </row>
    <row r="154" spans="1:11" s="1" customFormat="1" ht="22.5" x14ac:dyDescent="0.25">
      <c r="A154" s="4" t="s">
        <v>602</v>
      </c>
      <c r="B154" s="4" t="s">
        <v>340</v>
      </c>
      <c r="C154" s="4" t="s">
        <v>341</v>
      </c>
      <c r="D154" s="5" t="e">
        <f>F154+G154+H154+#REF!</f>
        <v>#REF!</v>
      </c>
      <c r="E154" s="5">
        <v>0</v>
      </c>
      <c r="F154" s="5">
        <v>220000</v>
      </c>
      <c r="G154" s="5">
        <v>0</v>
      </c>
      <c r="H154" s="5">
        <v>0</v>
      </c>
      <c r="I154" s="5">
        <v>100000</v>
      </c>
      <c r="J154" s="5">
        <v>100000</v>
      </c>
      <c r="K154" s="5">
        <v>100000</v>
      </c>
    </row>
    <row r="155" spans="1:11" s="1" customFormat="1" x14ac:dyDescent="0.25">
      <c r="A155" s="4" t="s">
        <v>603</v>
      </c>
      <c r="B155" s="4" t="s">
        <v>342</v>
      </c>
      <c r="C155" s="4" t="s">
        <v>343</v>
      </c>
      <c r="D155" s="5" t="e">
        <f>F155+G155+H155+#REF!</f>
        <v>#REF!</v>
      </c>
      <c r="E155" s="5">
        <v>0</v>
      </c>
      <c r="F155" s="5">
        <v>220000</v>
      </c>
      <c r="G155" s="5">
        <v>0</v>
      </c>
      <c r="H155" s="5">
        <v>0</v>
      </c>
      <c r="I155" s="5">
        <v>100000</v>
      </c>
      <c r="J155" s="5">
        <v>100000</v>
      </c>
      <c r="K155" s="5">
        <v>100000</v>
      </c>
    </row>
    <row r="156" spans="1:11" s="1" customFormat="1" x14ac:dyDescent="0.25">
      <c r="A156" s="4" t="s">
        <v>604</v>
      </c>
      <c r="B156" s="4" t="s">
        <v>344</v>
      </c>
      <c r="C156" s="4" t="s">
        <v>345</v>
      </c>
      <c r="D156" s="5" t="e">
        <f>F156+G156+H156+#REF!</f>
        <v>#REF!</v>
      </c>
      <c r="E156" s="5">
        <v>0</v>
      </c>
      <c r="F156" s="5">
        <v>220000</v>
      </c>
      <c r="G156" s="5">
        <v>0</v>
      </c>
      <c r="H156" s="5">
        <v>0</v>
      </c>
      <c r="I156" s="5">
        <v>100000</v>
      </c>
      <c r="J156" s="5">
        <v>100000</v>
      </c>
      <c r="K156" s="5">
        <v>100000</v>
      </c>
    </row>
    <row r="157" spans="1:11" s="1" customFormat="1" ht="22.5" x14ac:dyDescent="0.25">
      <c r="A157" s="4" t="s">
        <v>605</v>
      </c>
      <c r="B157" s="4" t="s">
        <v>442</v>
      </c>
      <c r="C157" s="4" t="s">
        <v>443</v>
      </c>
      <c r="D157" s="5" t="e">
        <f>F157+G157+H157+#REF!</f>
        <v>#REF!</v>
      </c>
      <c r="E157" s="5">
        <v>0</v>
      </c>
      <c r="F157" s="5">
        <v>25552570</v>
      </c>
      <c r="G157" s="5">
        <v>18187430</v>
      </c>
      <c r="H157" s="5">
        <v>0</v>
      </c>
      <c r="I157" s="5">
        <v>100000</v>
      </c>
      <c r="J157" s="5">
        <v>100000</v>
      </c>
      <c r="K157" s="5">
        <v>100000</v>
      </c>
    </row>
    <row r="158" spans="1:11" s="14" customFormat="1" ht="22.5" x14ac:dyDescent="0.25">
      <c r="A158" s="12" t="s">
        <v>606</v>
      </c>
      <c r="B158" s="12" t="s">
        <v>444</v>
      </c>
      <c r="C158" s="12" t="s">
        <v>445</v>
      </c>
      <c r="D158" s="13" t="e">
        <f>F158+G158+H158+#REF!</f>
        <v>#REF!</v>
      </c>
      <c r="E158" s="13">
        <f t="shared" ref="E158:K158" si="32">+E162</f>
        <v>0</v>
      </c>
      <c r="F158" s="13">
        <f t="shared" si="32"/>
        <v>360000</v>
      </c>
      <c r="G158" s="13">
        <f t="shared" si="32"/>
        <v>4800000</v>
      </c>
      <c r="H158" s="13">
        <f t="shared" si="32"/>
        <v>3954060</v>
      </c>
      <c r="I158" s="13">
        <f t="shared" si="32"/>
        <v>0</v>
      </c>
      <c r="J158" s="13">
        <f t="shared" si="32"/>
        <v>0</v>
      </c>
      <c r="K158" s="13">
        <f t="shared" si="32"/>
        <v>0</v>
      </c>
    </row>
    <row r="159" spans="1:11" s="1" customFormat="1" ht="33" x14ac:dyDescent="0.25">
      <c r="A159" s="4" t="s">
        <v>607</v>
      </c>
      <c r="B159" s="4" t="s">
        <v>334</v>
      </c>
      <c r="C159" s="4" t="s">
        <v>335</v>
      </c>
      <c r="D159" s="5" t="e">
        <f>F159+G159+H159+#REF!</f>
        <v>#REF!</v>
      </c>
      <c r="E159" s="5">
        <v>0</v>
      </c>
      <c r="F159" s="5">
        <v>360000</v>
      </c>
      <c r="G159" s="5">
        <v>4800000</v>
      </c>
      <c r="H159" s="5">
        <v>3954060</v>
      </c>
      <c r="I159" s="5">
        <v>0</v>
      </c>
      <c r="J159" s="5">
        <v>0</v>
      </c>
      <c r="K159" s="5">
        <v>0</v>
      </c>
    </row>
    <row r="160" spans="1:11" s="1" customFormat="1" x14ac:dyDescent="0.25">
      <c r="A160" s="4" t="s">
        <v>608</v>
      </c>
      <c r="B160" s="4" t="s">
        <v>230</v>
      </c>
      <c r="C160" s="4" t="s">
        <v>336</v>
      </c>
      <c r="D160" s="5" t="e">
        <f>F160+G160+H160+#REF!</f>
        <v>#REF!</v>
      </c>
      <c r="E160" s="5">
        <v>0</v>
      </c>
      <c r="F160" s="5">
        <v>300000</v>
      </c>
      <c r="G160" s="5">
        <v>4000000</v>
      </c>
      <c r="H160" s="5">
        <v>3114060</v>
      </c>
      <c r="I160" s="5">
        <v>0</v>
      </c>
      <c r="J160" s="5">
        <v>0</v>
      </c>
      <c r="K160" s="5">
        <v>0</v>
      </c>
    </row>
    <row r="161" spans="1:11" s="1" customFormat="1" x14ac:dyDescent="0.25">
      <c r="A161" s="4" t="s">
        <v>609</v>
      </c>
      <c r="B161" s="4" t="s">
        <v>226</v>
      </c>
      <c r="C161" s="4" t="s">
        <v>337</v>
      </c>
      <c r="D161" s="5" t="e">
        <f>F161+G161+H161+#REF!</f>
        <v>#REF!</v>
      </c>
      <c r="E161" s="5">
        <v>0</v>
      </c>
      <c r="F161" s="5">
        <v>60000</v>
      </c>
      <c r="G161" s="5">
        <v>800000</v>
      </c>
      <c r="H161" s="5">
        <v>840000</v>
      </c>
      <c r="I161" s="5">
        <v>0</v>
      </c>
      <c r="J161" s="5">
        <v>0</v>
      </c>
      <c r="K161" s="5">
        <v>0</v>
      </c>
    </row>
    <row r="162" spans="1:11" s="1" customFormat="1" x14ac:dyDescent="0.25">
      <c r="A162" s="4" t="s">
        <v>610</v>
      </c>
      <c r="B162" s="4" t="s">
        <v>448</v>
      </c>
      <c r="C162" s="4" t="s">
        <v>449</v>
      </c>
      <c r="D162" s="5" t="e">
        <f>F162+G162+H162+#REF!</f>
        <v>#REF!</v>
      </c>
      <c r="E162" s="5">
        <v>0</v>
      </c>
      <c r="F162" s="5">
        <v>360000</v>
      </c>
      <c r="G162" s="5">
        <v>4800000</v>
      </c>
      <c r="H162" s="5">
        <v>3954060</v>
      </c>
      <c r="I162" s="5">
        <v>0</v>
      </c>
      <c r="J162" s="5">
        <v>0</v>
      </c>
      <c r="K162" s="5">
        <v>0</v>
      </c>
    </row>
    <row r="163" spans="1:11" s="1" customFormat="1" ht="22.5" x14ac:dyDescent="0.25">
      <c r="A163" s="4" t="s">
        <v>611</v>
      </c>
      <c r="B163" s="4" t="s">
        <v>450</v>
      </c>
      <c r="C163" s="4" t="s">
        <v>451</v>
      </c>
      <c r="D163" s="5" t="e">
        <f>F163+G163+H163+#REF!</f>
        <v>#REF!</v>
      </c>
      <c r="E163" s="5">
        <f t="shared" ref="E163:K163" si="33">+E164+E174</f>
        <v>0</v>
      </c>
      <c r="F163" s="5">
        <f t="shared" si="33"/>
        <v>13843000</v>
      </c>
      <c r="G163" s="5">
        <f t="shared" si="33"/>
        <v>7213000</v>
      </c>
      <c r="H163" s="5">
        <f t="shared" si="33"/>
        <v>5206000</v>
      </c>
      <c r="I163" s="5">
        <f t="shared" si="33"/>
        <v>1000000</v>
      </c>
      <c r="J163" s="5">
        <f t="shared" si="33"/>
        <v>0</v>
      </c>
      <c r="K163" s="5">
        <f t="shared" si="33"/>
        <v>0</v>
      </c>
    </row>
    <row r="164" spans="1:11" s="14" customFormat="1" ht="22.5" x14ac:dyDescent="0.25">
      <c r="A164" s="12" t="s">
        <v>612</v>
      </c>
      <c r="B164" s="12" t="s">
        <v>452</v>
      </c>
      <c r="C164" s="12" t="s">
        <v>349</v>
      </c>
      <c r="D164" s="13" t="e">
        <f>F164+G164+H164+#REF!</f>
        <v>#REF!</v>
      </c>
      <c r="E164" s="13">
        <f t="shared" ref="E164:K164" si="34">E172+E173</f>
        <v>0</v>
      </c>
      <c r="F164" s="13">
        <f t="shared" si="34"/>
        <v>613000</v>
      </c>
      <c r="G164" s="13">
        <f t="shared" si="34"/>
        <v>813000</v>
      </c>
      <c r="H164" s="13">
        <f t="shared" si="34"/>
        <v>577000</v>
      </c>
      <c r="I164" s="13">
        <f t="shared" si="34"/>
        <v>0</v>
      </c>
      <c r="J164" s="13">
        <f t="shared" si="34"/>
        <v>0</v>
      </c>
      <c r="K164" s="13">
        <f t="shared" si="34"/>
        <v>0</v>
      </c>
    </row>
    <row r="165" spans="1:11" s="1" customFormat="1" ht="43.5" x14ac:dyDescent="0.25">
      <c r="A165" s="4" t="s">
        <v>613</v>
      </c>
      <c r="B165" s="4" t="s">
        <v>308</v>
      </c>
      <c r="C165" s="4" t="s">
        <v>123</v>
      </c>
      <c r="D165" s="5" t="e">
        <f>F165+G165+H165+#REF!</f>
        <v>#REF!</v>
      </c>
      <c r="E165" s="5">
        <v>0</v>
      </c>
      <c r="F165" s="5">
        <v>480000</v>
      </c>
      <c r="G165" s="5">
        <v>643000</v>
      </c>
      <c r="H165" s="5">
        <v>577000</v>
      </c>
      <c r="I165" s="5">
        <v>0</v>
      </c>
      <c r="J165" s="5">
        <v>0</v>
      </c>
      <c r="K165" s="5">
        <v>0</v>
      </c>
    </row>
    <row r="166" spans="1:11" s="1" customFormat="1" ht="22.5" x14ac:dyDescent="0.25">
      <c r="A166" s="4" t="s">
        <v>614</v>
      </c>
      <c r="B166" s="4" t="s">
        <v>318</v>
      </c>
      <c r="C166" s="4" t="s">
        <v>319</v>
      </c>
      <c r="D166" s="5" t="e">
        <f>F166+G166+H166+#REF!</f>
        <v>#REF!</v>
      </c>
      <c r="E166" s="5">
        <v>0</v>
      </c>
      <c r="F166" s="5">
        <v>480000</v>
      </c>
      <c r="G166" s="5">
        <v>643000</v>
      </c>
      <c r="H166" s="5">
        <v>577000</v>
      </c>
      <c r="I166" s="5">
        <v>0</v>
      </c>
      <c r="J166" s="5">
        <v>0</v>
      </c>
      <c r="K166" s="5">
        <v>0</v>
      </c>
    </row>
    <row r="167" spans="1:11" s="1" customFormat="1" x14ac:dyDescent="0.25">
      <c r="A167" s="4" t="s">
        <v>615</v>
      </c>
      <c r="B167" s="4" t="s">
        <v>320</v>
      </c>
      <c r="C167" s="4" t="s">
        <v>321</v>
      </c>
      <c r="D167" s="5" t="e">
        <f>F167+G167+H167+#REF!</f>
        <v>#REF!</v>
      </c>
      <c r="E167" s="5">
        <v>0</v>
      </c>
      <c r="F167" s="5">
        <v>480000</v>
      </c>
      <c r="G167" s="5">
        <v>643000</v>
      </c>
      <c r="H167" s="5">
        <v>577000</v>
      </c>
      <c r="I167" s="5">
        <v>0</v>
      </c>
      <c r="J167" s="5">
        <v>0</v>
      </c>
      <c r="K167" s="5">
        <v>0</v>
      </c>
    </row>
    <row r="168" spans="1:11" s="1" customFormat="1" x14ac:dyDescent="0.25">
      <c r="A168" s="4" t="s">
        <v>616</v>
      </c>
      <c r="B168" s="4" t="s">
        <v>338</v>
      </c>
      <c r="C168" s="4" t="s">
        <v>339</v>
      </c>
      <c r="D168" s="5" t="e">
        <f>F168+G168+H168+#REF!</f>
        <v>#REF!</v>
      </c>
      <c r="E168" s="5">
        <v>0</v>
      </c>
      <c r="F168" s="5">
        <v>133000</v>
      </c>
      <c r="G168" s="5">
        <v>170000</v>
      </c>
      <c r="H168" s="5">
        <v>0</v>
      </c>
      <c r="I168" s="5">
        <v>0</v>
      </c>
      <c r="J168" s="5">
        <v>0</v>
      </c>
      <c r="K168" s="5">
        <v>0</v>
      </c>
    </row>
    <row r="169" spans="1:11" s="1" customFormat="1" ht="22.5" x14ac:dyDescent="0.25">
      <c r="A169" s="4" t="s">
        <v>617</v>
      </c>
      <c r="B169" s="4" t="s">
        <v>340</v>
      </c>
      <c r="C169" s="4" t="s">
        <v>341</v>
      </c>
      <c r="D169" s="5" t="e">
        <f>F169+G169+H169+#REF!</f>
        <v>#REF!</v>
      </c>
      <c r="E169" s="5">
        <v>0</v>
      </c>
      <c r="F169" s="5">
        <v>133000</v>
      </c>
      <c r="G169" s="5">
        <v>170000</v>
      </c>
      <c r="H169" s="5">
        <v>0</v>
      </c>
      <c r="I169" s="5">
        <v>0</v>
      </c>
      <c r="J169" s="5">
        <v>0</v>
      </c>
      <c r="K169" s="5">
        <v>0</v>
      </c>
    </row>
    <row r="170" spans="1:11" s="1" customFormat="1" x14ac:dyDescent="0.25">
      <c r="A170" s="4" t="s">
        <v>618</v>
      </c>
      <c r="B170" s="4" t="s">
        <v>342</v>
      </c>
      <c r="C170" s="4" t="s">
        <v>343</v>
      </c>
      <c r="D170" s="5" t="e">
        <f>F170+G170+H170+#REF!</f>
        <v>#REF!</v>
      </c>
      <c r="E170" s="5">
        <v>0</v>
      </c>
      <c r="F170" s="5">
        <v>133000</v>
      </c>
      <c r="G170" s="5">
        <v>170000</v>
      </c>
      <c r="H170" s="5">
        <v>0</v>
      </c>
      <c r="I170" s="5">
        <v>0</v>
      </c>
      <c r="J170" s="5">
        <v>0</v>
      </c>
      <c r="K170" s="5">
        <v>0</v>
      </c>
    </row>
    <row r="171" spans="1:11" s="1" customFormat="1" x14ac:dyDescent="0.25">
      <c r="A171" s="4" t="s">
        <v>619</v>
      </c>
      <c r="B171" s="4" t="s">
        <v>344</v>
      </c>
      <c r="C171" s="4" t="s">
        <v>345</v>
      </c>
      <c r="D171" s="5" t="e">
        <f>F171+G171+H171+#REF!</f>
        <v>#REF!</v>
      </c>
      <c r="E171" s="5">
        <v>0</v>
      </c>
      <c r="F171" s="5">
        <v>133000</v>
      </c>
      <c r="G171" s="5">
        <v>170000</v>
      </c>
      <c r="H171" s="5">
        <v>0</v>
      </c>
      <c r="I171" s="5">
        <v>0</v>
      </c>
      <c r="J171" s="5">
        <v>0</v>
      </c>
      <c r="K171" s="5">
        <v>0</v>
      </c>
    </row>
    <row r="172" spans="1:11" s="1" customFormat="1" x14ac:dyDescent="0.25">
      <c r="A172" s="4" t="s">
        <v>620</v>
      </c>
      <c r="B172" s="4" t="s">
        <v>453</v>
      </c>
      <c r="C172" s="4" t="s">
        <v>454</v>
      </c>
      <c r="D172" s="5" t="e">
        <f>F172+G172+H172+#REF!</f>
        <v>#REF!</v>
      </c>
      <c r="E172" s="5">
        <v>0</v>
      </c>
      <c r="F172" s="5">
        <v>133000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</row>
    <row r="173" spans="1:11" s="1" customFormat="1" x14ac:dyDescent="0.25">
      <c r="A173" s="4" t="s">
        <v>621</v>
      </c>
      <c r="B173" s="4" t="s">
        <v>455</v>
      </c>
      <c r="C173" s="4" t="s">
        <v>456</v>
      </c>
      <c r="D173" s="5" t="e">
        <f>F173+G173+H173+#REF!</f>
        <v>#REF!</v>
      </c>
      <c r="E173" s="5">
        <v>0</v>
      </c>
      <c r="F173" s="5">
        <v>480000</v>
      </c>
      <c r="G173" s="5">
        <v>813000</v>
      </c>
      <c r="H173" s="5">
        <v>577000</v>
      </c>
      <c r="I173" s="5">
        <v>0</v>
      </c>
      <c r="J173" s="5">
        <v>0</v>
      </c>
      <c r="K173" s="5">
        <v>0</v>
      </c>
    </row>
    <row r="174" spans="1:11" s="14" customFormat="1" ht="22.5" x14ac:dyDescent="0.25">
      <c r="A174" s="12" t="s">
        <v>622</v>
      </c>
      <c r="B174" s="12" t="s">
        <v>457</v>
      </c>
      <c r="C174" s="12" t="s">
        <v>458</v>
      </c>
      <c r="D174" s="13" t="e">
        <f>F174+G174+H174+#REF!</f>
        <v>#REF!</v>
      </c>
      <c r="E174" s="13">
        <f t="shared" ref="E174:K174" si="35">E182</f>
        <v>0</v>
      </c>
      <c r="F174" s="13">
        <f t="shared" si="35"/>
        <v>13230000</v>
      </c>
      <c r="G174" s="13">
        <f t="shared" si="35"/>
        <v>6400000</v>
      </c>
      <c r="H174" s="13">
        <f t="shared" si="35"/>
        <v>4629000</v>
      </c>
      <c r="I174" s="13">
        <f t="shared" si="35"/>
        <v>1000000</v>
      </c>
      <c r="J174" s="13">
        <f t="shared" si="35"/>
        <v>0</v>
      </c>
      <c r="K174" s="13">
        <f t="shared" si="35"/>
        <v>0</v>
      </c>
    </row>
    <row r="175" spans="1:11" s="1" customFormat="1" ht="33" x14ac:dyDescent="0.25">
      <c r="A175" s="4" t="s">
        <v>623</v>
      </c>
      <c r="B175" s="4" t="s">
        <v>334</v>
      </c>
      <c r="C175" s="4" t="s">
        <v>335</v>
      </c>
      <c r="D175" s="5" t="e">
        <f>F175+G175+H175+#REF!</f>
        <v>#REF!</v>
      </c>
      <c r="E175" s="5">
        <v>0</v>
      </c>
      <c r="F175" s="5">
        <v>1212000</v>
      </c>
      <c r="G175" s="5">
        <v>6000000</v>
      </c>
      <c r="H175" s="5">
        <v>3970000</v>
      </c>
      <c r="I175" s="5">
        <v>0</v>
      </c>
      <c r="J175" s="5">
        <v>0</v>
      </c>
      <c r="K175" s="5">
        <v>0</v>
      </c>
    </row>
    <row r="176" spans="1:11" s="1" customFormat="1" x14ac:dyDescent="0.25">
      <c r="A176" s="4" t="s">
        <v>624</v>
      </c>
      <c r="B176" s="4" t="s">
        <v>230</v>
      </c>
      <c r="C176" s="4" t="s">
        <v>336</v>
      </c>
      <c r="D176" s="5" t="e">
        <f>F176+G176+H176+#REF!</f>
        <v>#REF!</v>
      </c>
      <c r="E176" s="5">
        <v>0</v>
      </c>
      <c r="F176" s="5">
        <v>1082500</v>
      </c>
      <c r="G176" s="5">
        <v>5000000</v>
      </c>
      <c r="H176" s="5">
        <v>3200000</v>
      </c>
      <c r="I176" s="5">
        <v>0</v>
      </c>
      <c r="J176" s="5">
        <v>0</v>
      </c>
      <c r="K176" s="5">
        <v>0</v>
      </c>
    </row>
    <row r="177" spans="1:11" s="1" customFormat="1" x14ac:dyDescent="0.25">
      <c r="A177" s="4" t="s">
        <v>625</v>
      </c>
      <c r="B177" s="4" t="s">
        <v>226</v>
      </c>
      <c r="C177" s="4" t="s">
        <v>337</v>
      </c>
      <c r="D177" s="5" t="e">
        <f>F177+G177+H177+#REF!</f>
        <v>#REF!</v>
      </c>
      <c r="E177" s="5">
        <v>0</v>
      </c>
      <c r="F177" s="5">
        <v>129500</v>
      </c>
      <c r="G177" s="5">
        <v>1000000</v>
      </c>
      <c r="H177" s="5">
        <v>770000</v>
      </c>
      <c r="I177" s="5">
        <v>0</v>
      </c>
      <c r="J177" s="5">
        <v>0</v>
      </c>
      <c r="K177" s="5">
        <v>0</v>
      </c>
    </row>
    <row r="178" spans="1:11" s="1" customFormat="1" x14ac:dyDescent="0.25">
      <c r="A178" s="4" t="s">
        <v>626</v>
      </c>
      <c r="B178" s="4" t="s">
        <v>338</v>
      </c>
      <c r="C178" s="4" t="s">
        <v>339</v>
      </c>
      <c r="D178" s="5" t="e">
        <f>F178+G178+H178+#REF!</f>
        <v>#REF!</v>
      </c>
      <c r="E178" s="5">
        <v>0</v>
      </c>
      <c r="F178" s="5">
        <v>12018000</v>
      </c>
      <c r="G178" s="5">
        <v>400000</v>
      </c>
      <c r="H178" s="5">
        <v>659000</v>
      </c>
      <c r="I178" s="5">
        <v>1000000</v>
      </c>
      <c r="J178" s="5">
        <v>0</v>
      </c>
      <c r="K178" s="5">
        <v>0</v>
      </c>
    </row>
    <row r="179" spans="1:11" s="1" customFormat="1" ht="22.5" x14ac:dyDescent="0.25">
      <c r="A179" s="4" t="s">
        <v>627</v>
      </c>
      <c r="B179" s="4" t="s">
        <v>340</v>
      </c>
      <c r="C179" s="4" t="s">
        <v>341</v>
      </c>
      <c r="D179" s="5" t="e">
        <f>F179+G179+H179+#REF!</f>
        <v>#REF!</v>
      </c>
      <c r="E179" s="5">
        <v>0</v>
      </c>
      <c r="F179" s="5">
        <v>12018000</v>
      </c>
      <c r="G179" s="5">
        <v>400000</v>
      </c>
      <c r="H179" s="5">
        <v>659000</v>
      </c>
      <c r="I179" s="5">
        <v>1000000</v>
      </c>
      <c r="J179" s="5">
        <v>0</v>
      </c>
      <c r="K179" s="5">
        <v>0</v>
      </c>
    </row>
    <row r="180" spans="1:11" s="1" customFormat="1" x14ac:dyDescent="0.25">
      <c r="A180" s="4" t="s">
        <v>628</v>
      </c>
      <c r="B180" s="4" t="s">
        <v>342</v>
      </c>
      <c r="C180" s="4" t="s">
        <v>343</v>
      </c>
      <c r="D180" s="5" t="e">
        <f>F180+G180+H180+#REF!</f>
        <v>#REF!</v>
      </c>
      <c r="E180" s="5">
        <v>0</v>
      </c>
      <c r="F180" s="5">
        <v>12018000</v>
      </c>
      <c r="G180" s="5">
        <v>400000</v>
      </c>
      <c r="H180" s="5">
        <v>659000</v>
      </c>
      <c r="I180" s="5">
        <v>1000000</v>
      </c>
      <c r="J180" s="5">
        <v>0</v>
      </c>
      <c r="K180" s="5">
        <v>0</v>
      </c>
    </row>
    <row r="181" spans="1:11" s="1" customFormat="1" x14ac:dyDescent="0.25">
      <c r="A181" s="4" t="s">
        <v>629</v>
      </c>
      <c r="B181" s="4" t="s">
        <v>344</v>
      </c>
      <c r="C181" s="4" t="s">
        <v>345</v>
      </c>
      <c r="D181" s="5" t="e">
        <f>F181+G181+H181+#REF!</f>
        <v>#REF!</v>
      </c>
      <c r="E181" s="5">
        <v>0</v>
      </c>
      <c r="F181" s="5">
        <v>12018000</v>
      </c>
      <c r="G181" s="5">
        <v>400000</v>
      </c>
      <c r="H181" s="5">
        <v>659000</v>
      </c>
      <c r="I181" s="5">
        <v>1000000</v>
      </c>
      <c r="J181" s="5">
        <v>0</v>
      </c>
      <c r="K181" s="5">
        <v>0</v>
      </c>
    </row>
    <row r="182" spans="1:11" s="1" customFormat="1" ht="22.5" x14ac:dyDescent="0.25">
      <c r="A182" s="4" t="s">
        <v>630</v>
      </c>
      <c r="B182" s="4" t="s">
        <v>459</v>
      </c>
      <c r="C182" s="4" t="s">
        <v>460</v>
      </c>
      <c r="D182" s="5" t="e">
        <f>F182+G182+H182+#REF!</f>
        <v>#REF!</v>
      </c>
      <c r="E182" s="5">
        <f t="shared" ref="E182:K182" si="36">E183+E184+E185</f>
        <v>0</v>
      </c>
      <c r="F182" s="5">
        <f t="shared" si="36"/>
        <v>13230000</v>
      </c>
      <c r="G182" s="5">
        <f t="shared" si="36"/>
        <v>6400000</v>
      </c>
      <c r="H182" s="5">
        <f t="shared" si="36"/>
        <v>4629000</v>
      </c>
      <c r="I182" s="5">
        <f t="shared" si="36"/>
        <v>1000000</v>
      </c>
      <c r="J182" s="5">
        <f t="shared" si="36"/>
        <v>0</v>
      </c>
      <c r="K182" s="5">
        <f t="shared" si="36"/>
        <v>0</v>
      </c>
    </row>
    <row r="183" spans="1:11" s="1" customFormat="1" x14ac:dyDescent="0.25">
      <c r="A183" s="4" t="s">
        <v>631</v>
      </c>
      <c r="B183" s="4" t="s">
        <v>461</v>
      </c>
      <c r="C183" s="4" t="s">
        <v>462</v>
      </c>
      <c r="D183" s="5" t="e">
        <f>F183+G183+H183+#REF!</f>
        <v>#REF!</v>
      </c>
      <c r="E183" s="5">
        <v>0</v>
      </c>
      <c r="F183" s="5">
        <v>12492000</v>
      </c>
      <c r="G183" s="5">
        <v>2400000</v>
      </c>
      <c r="H183" s="5">
        <v>1990000</v>
      </c>
      <c r="I183" s="5">
        <v>0</v>
      </c>
      <c r="J183" s="5">
        <v>0</v>
      </c>
      <c r="K183" s="5">
        <v>0</v>
      </c>
    </row>
    <row r="184" spans="1:11" s="1" customFormat="1" x14ac:dyDescent="0.25">
      <c r="A184" s="4" t="s">
        <v>632</v>
      </c>
      <c r="B184" s="4" t="s">
        <v>463</v>
      </c>
      <c r="C184" s="4" t="s">
        <v>464</v>
      </c>
      <c r="D184" s="5" t="e">
        <f>F184+G184+H184+#REF!</f>
        <v>#REF!</v>
      </c>
      <c r="E184" s="5">
        <v>0</v>
      </c>
      <c r="F184" s="5">
        <v>720000</v>
      </c>
      <c r="G184" s="5">
        <v>3600000</v>
      </c>
      <c r="H184" s="5">
        <v>1980000</v>
      </c>
      <c r="I184" s="5">
        <v>0</v>
      </c>
      <c r="J184" s="5">
        <v>0</v>
      </c>
      <c r="K184" s="5">
        <v>0</v>
      </c>
    </row>
    <row r="185" spans="1:11" s="1" customFormat="1" x14ac:dyDescent="0.25">
      <c r="A185" s="4" t="s">
        <v>633</v>
      </c>
      <c r="B185" s="4" t="s">
        <v>465</v>
      </c>
      <c r="C185" s="4" t="s">
        <v>466</v>
      </c>
      <c r="D185" s="5" t="e">
        <f>F185+G185+H185+#REF!</f>
        <v>#REF!</v>
      </c>
      <c r="E185" s="5">
        <v>0</v>
      </c>
      <c r="F185" s="5">
        <v>18000</v>
      </c>
      <c r="G185" s="5">
        <v>400000</v>
      </c>
      <c r="H185" s="5">
        <v>659000</v>
      </c>
      <c r="I185" s="5">
        <v>1000000</v>
      </c>
      <c r="J185" s="5">
        <v>0</v>
      </c>
      <c r="K185" s="5">
        <v>0</v>
      </c>
    </row>
    <row r="186" spans="1:11" s="1" customFormat="1" x14ac:dyDescent="0.25">
      <c r="A186" s="4" t="s">
        <v>634</v>
      </c>
      <c r="B186" s="4" t="s">
        <v>470</v>
      </c>
      <c r="C186" s="4" t="s">
        <v>471</v>
      </c>
      <c r="D186" s="5" t="e">
        <f>F186+G186+H186+#REF!</f>
        <v>#REF!</v>
      </c>
      <c r="E186" s="5"/>
      <c r="F186" s="5">
        <v>0</v>
      </c>
      <c r="G186" s="5">
        <v>0</v>
      </c>
      <c r="H186" s="5">
        <v>-423000</v>
      </c>
      <c r="I186" s="5">
        <v>0</v>
      </c>
      <c r="J186" s="5">
        <v>0</v>
      </c>
      <c r="K186" s="5">
        <v>0</v>
      </c>
    </row>
    <row r="187" spans="1:11" s="1" customFormat="1" x14ac:dyDescent="0.25">
      <c r="A187" s="4" t="s">
        <v>635</v>
      </c>
      <c r="B187" s="4" t="s">
        <v>472</v>
      </c>
      <c r="C187" s="4" t="s">
        <v>473</v>
      </c>
      <c r="D187" s="5" t="e">
        <f>F187+G187+H187+#REF!</f>
        <v>#REF!</v>
      </c>
      <c r="E187" s="5">
        <v>0</v>
      </c>
      <c r="F187" s="5">
        <v>0</v>
      </c>
      <c r="G187" s="5">
        <v>0</v>
      </c>
      <c r="H187" s="5">
        <v>-423000</v>
      </c>
      <c r="I187" s="5">
        <v>0</v>
      </c>
      <c r="J187" s="5">
        <v>0</v>
      </c>
      <c r="K187" s="5">
        <v>0</v>
      </c>
    </row>
    <row r="188" spans="1:11" s="1" customFormat="1" x14ac:dyDescent="0.25">
      <c r="A188" s="4" t="s">
        <v>636</v>
      </c>
      <c r="B188" s="4" t="s">
        <v>474</v>
      </c>
      <c r="C188" s="4" t="s">
        <v>475</v>
      </c>
      <c r="D188" s="5" t="e">
        <f>F188+G188+H188+#REF!</f>
        <v>#REF!</v>
      </c>
      <c r="E188" s="5">
        <v>0</v>
      </c>
      <c r="F188" s="5">
        <v>0</v>
      </c>
      <c r="G188" s="5">
        <v>0</v>
      </c>
      <c r="H188" s="5">
        <v>-423000</v>
      </c>
      <c r="I188" s="5">
        <v>0</v>
      </c>
      <c r="J188" s="5">
        <v>0</v>
      </c>
      <c r="K188" s="5">
        <v>0</v>
      </c>
    </row>
    <row r="189" spans="1:11" s="1" customFormat="1" x14ac:dyDescent="0.25">
      <c r="A189" s="2"/>
      <c r="B189" s="2"/>
      <c r="C189" s="2"/>
      <c r="D189" s="3"/>
      <c r="E189" s="3"/>
      <c r="F189" s="3"/>
      <c r="G189" s="3"/>
      <c r="H189" s="3"/>
      <c r="I189" s="3"/>
      <c r="J189" s="3"/>
      <c r="K189" s="3"/>
    </row>
  </sheetData>
  <mergeCells count="5">
    <mergeCell ref="A1:K1"/>
    <mergeCell ref="A2:K2"/>
    <mergeCell ref="A3:K3"/>
    <mergeCell ref="A4:K4"/>
    <mergeCell ref="A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BL SF rectificare nr. 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2026-09-25T08:35:42Z</cp:lastPrinted>
  <dcterms:created xsi:type="dcterms:W3CDTF">2026-03-31T10:49:23Z</dcterms:created>
  <dcterms:modified xsi:type="dcterms:W3CDTF">2026-09-25T08:35:42Z</dcterms:modified>
</cp:coreProperties>
</file>