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unicipiulBrad\Desktop\"/>
    </mc:Choice>
  </mc:AlternateContent>
  <bookViews>
    <workbookView xWindow="0" yWindow="0" windowWidth="28800" windowHeight="12435" tabRatio="915"/>
  </bookViews>
  <sheets>
    <sheet name="gradi Brad" sheetId="49" r:id="rId1"/>
  </sheets>
  <externalReferences>
    <externalReference r:id="rId2"/>
  </externalReferences>
  <definedNames>
    <definedName name="ar" localSheetId="0">#REF!</definedName>
    <definedName name="ar">#REF!</definedName>
    <definedName name="DF1_">[1]DF!$C$24</definedName>
    <definedName name="DF1_1_" localSheetId="0">[1]DF!#REF!</definedName>
    <definedName name="DF1_1_">[1]DF!#REF!</definedName>
    <definedName name="DF1_10_" localSheetId="0">[1]DF!#REF!</definedName>
    <definedName name="DF1_10_">[1]DF!#REF!</definedName>
    <definedName name="DF1_11_" localSheetId="0">[1]DF!#REF!</definedName>
    <definedName name="DF1_11_">[1]DF!#REF!</definedName>
    <definedName name="DF1_2_" localSheetId="0">[1]DF!#REF!</definedName>
    <definedName name="DF1_2_">[1]DF!#REF!</definedName>
    <definedName name="DF1_3_" localSheetId="0">[1]DF!#REF!</definedName>
    <definedName name="DF1_3_">[1]DF!#REF!</definedName>
    <definedName name="DF1_4_" localSheetId="0">[1]DF!#REF!</definedName>
    <definedName name="DF1_4_">[1]DF!#REF!</definedName>
    <definedName name="DF1_5" localSheetId="0">[1]DF!#REF!</definedName>
    <definedName name="DF1_5">[1]DF!#REF!</definedName>
    <definedName name="DF1_5_" localSheetId="0">[1]DF!#REF!</definedName>
    <definedName name="DF1_5_">[1]DF!#REF!</definedName>
    <definedName name="DF1_6_" localSheetId="0">[1]DF!#REF!</definedName>
    <definedName name="DF1_6_">[1]DF!#REF!</definedName>
    <definedName name="DF1_7_" localSheetId="0">[1]DF!#REF!</definedName>
    <definedName name="DF1_7_">[1]DF!#REF!</definedName>
    <definedName name="DF1_8_" localSheetId="0">[1]DF!#REF!</definedName>
    <definedName name="DF1_8_">[1]DF!#REF!</definedName>
    <definedName name="DF1_9_" localSheetId="0">[1]DF!#REF!</definedName>
    <definedName name="DF1_9_">[1]DF!#REF!</definedName>
    <definedName name="DF10_" localSheetId="0">[1]DF!#REF!</definedName>
    <definedName name="DF10_">[1]DF!#REF!</definedName>
    <definedName name="DF11_" localSheetId="0">[1]DF!#REF!</definedName>
    <definedName name="DF11_">[1]DF!#REF!</definedName>
    <definedName name="DF12_" localSheetId="0">[1]DF!#REF!</definedName>
    <definedName name="DF12_">[1]DF!#REF!</definedName>
    <definedName name="DF13_">[1]DF!$C$74</definedName>
    <definedName name="DF2_">[1]DF!$C$29</definedName>
    <definedName name="DF3_">[1]DF!$C$35</definedName>
    <definedName name="DF4_">[1]DF!$C$39</definedName>
    <definedName name="DF4_1_" localSheetId="0">[1]DF!#REF!</definedName>
    <definedName name="DF4_1_">[1]DF!#REF!</definedName>
    <definedName name="DF5_" localSheetId="0">[1]DF!#REF!</definedName>
    <definedName name="DF5_">[1]DF!#REF!</definedName>
    <definedName name="DF6_" localSheetId="0">[1]DF!#REF!</definedName>
    <definedName name="DF6_">[1]DF!#REF!</definedName>
    <definedName name="DF7_">[1]DF!$C$47</definedName>
    <definedName name="DF8_">[1]DF!$C$53</definedName>
    <definedName name="DF9_" localSheetId="0">[1]DF!#REF!</definedName>
    <definedName name="DF9_">[1]DF!#REF!</definedName>
    <definedName name="EV1_" localSheetId="0">[1]EVALUARI!#REF!</definedName>
    <definedName name="EV1_">[1]EVALUARI!#REF!</definedName>
    <definedName name="EV1_1_" localSheetId="0">[1]EVALUARI!#REF!</definedName>
    <definedName name="EV1_1_">[1]EVALUARI!#REF!</definedName>
    <definedName name="ev1_2_" localSheetId="0">[1]EVALUARI!#REF!</definedName>
    <definedName name="ev1_2_">[1]EVALUARI!#REF!</definedName>
    <definedName name="ev1_3_" localSheetId="0">[1]EVALUARI!#REF!</definedName>
    <definedName name="ev1_3_">[1]EVALUARI!#REF!</definedName>
    <definedName name="ev1_4_" localSheetId="0">[1]EVALUARI!#REF!</definedName>
    <definedName name="ev1_4_">[1]EVALUARI!#REF!</definedName>
    <definedName name="EV1_5_" localSheetId="0">[1]EVALUARI!#REF!</definedName>
    <definedName name="EV1_5_">[1]EVALUARI!#REF!</definedName>
    <definedName name="EV1_6_" localSheetId="0">[1]EVALUARI!#REF!</definedName>
    <definedName name="EV1_6_">[1]EVALUARI!#REF!</definedName>
    <definedName name="EV1_7_" localSheetId="0">[1]EVALUARI!#REF!</definedName>
    <definedName name="EV1_7_">[1]EVALUARI!#REF!</definedName>
    <definedName name="EV1_8_" localSheetId="0">[1]EVALUARI!#REF!</definedName>
    <definedName name="EV1_8_">[1]EVALUARI!#REF!</definedName>
    <definedName name="EV1_9_" localSheetId="0">[1]EVALUARI!#REF!</definedName>
    <definedName name="EV1_9_">[1]EVALUARI!#REF!</definedName>
    <definedName name="EV10_" localSheetId="0">[1]EVALUARI!#REF!</definedName>
    <definedName name="EV10_">[1]EVALUARI!#REF!</definedName>
    <definedName name="EV10_1_" localSheetId="0">[1]EVALUARI!#REF!</definedName>
    <definedName name="EV10_1_">[1]EVALUARI!#REF!</definedName>
    <definedName name="EV11_" localSheetId="0">[1]EVALUARI!#REF!</definedName>
    <definedName name="EV11_">[1]EVALUARI!#REF!</definedName>
    <definedName name="EV11_1_" localSheetId="0">[1]EVALUARI!#REF!</definedName>
    <definedName name="EV11_1_">[1]EVALUARI!#REF!</definedName>
    <definedName name="EV12_">[1]EVALUARI!$F$93</definedName>
    <definedName name="EV12_1_" localSheetId="0">[1]EVALUARI!#REF!</definedName>
    <definedName name="EV12_1_">[1]EVALUARI!#REF!</definedName>
    <definedName name="EV12_2_" localSheetId="0">[1]EVALUARI!#REF!</definedName>
    <definedName name="EV12_2_">[1]EVALUARI!#REF!</definedName>
    <definedName name="EV12_4_" localSheetId="0">[1]EVALUARI!#REF!</definedName>
    <definedName name="EV12_4_">[1]EVALUARI!#REF!</definedName>
    <definedName name="EV13_" localSheetId="0">[1]EVALUARI!#REF!</definedName>
    <definedName name="EV13_">[1]EVALUARI!#REF!</definedName>
    <definedName name="EV13_1_" localSheetId="0">[1]EVALUARI!#REF!</definedName>
    <definedName name="EV13_1_">[1]EVALUARI!#REF!</definedName>
    <definedName name="EV13_2_" localSheetId="0">[1]EVALUARI!#REF!</definedName>
    <definedName name="EV13_2_">[1]EVALUARI!#REF!</definedName>
    <definedName name="EV14_" localSheetId="0">[1]EVALUARI!#REF!</definedName>
    <definedName name="EV14_">[1]EVALUARI!#REF!</definedName>
    <definedName name="EV14_1_" localSheetId="0">[1]EVALUARI!#REF!</definedName>
    <definedName name="EV14_1_">[1]EVALUARI!#REF!</definedName>
    <definedName name="EV14_2_" localSheetId="0">[1]EVALUARI!#REF!</definedName>
    <definedName name="EV14_2_">[1]EVALUARI!#REF!</definedName>
    <definedName name="EV14_3_" localSheetId="0">[1]EVALUARI!#REF!</definedName>
    <definedName name="EV14_3_">[1]EVALUARI!#REF!</definedName>
    <definedName name="EV14_4_" localSheetId="0">[1]EVALUARI!#REF!</definedName>
    <definedName name="EV14_4_">[1]EVALUARI!#REF!</definedName>
    <definedName name="EV15_" localSheetId="0">[1]EVALUARI!#REF!</definedName>
    <definedName name="EV15_">[1]EVALUARI!#REF!</definedName>
    <definedName name="EV15_1_" localSheetId="0">[1]EVALUARI!#REF!</definedName>
    <definedName name="EV15_1_">[1]EVALUARI!#REF!</definedName>
    <definedName name="EV2_" localSheetId="0">[1]EVALUARI!#REF!</definedName>
    <definedName name="EV2_">[1]EVALUARI!#REF!</definedName>
    <definedName name="EV2_1_" localSheetId="0">[1]EVALUARI!#REF!</definedName>
    <definedName name="EV2_1_">[1]EVALUARI!#REF!</definedName>
    <definedName name="EV3_">[1]EVALUARI!$F$34</definedName>
    <definedName name="EV3_1_">[1]EVALUARI!$F$32</definedName>
    <definedName name="EV3_2_" localSheetId="0">[1]EVALUARI!#REF!</definedName>
    <definedName name="EV3_2_">[1]EVALUARI!#REF!</definedName>
    <definedName name="EV4_" localSheetId="0">[1]EVALUARI!#REF!</definedName>
    <definedName name="EV4_">[1]EVALUARI!#REF!</definedName>
    <definedName name="EV4_1_" localSheetId="0">[1]EVALUARI!#REF!</definedName>
    <definedName name="EV4_1_">[1]EVALUARI!#REF!</definedName>
    <definedName name="EV4_4_" localSheetId="0">[1]EVALUARI!#REF!</definedName>
    <definedName name="EV4_4_">[1]EVALUARI!#REF!</definedName>
    <definedName name="EV4_5_" localSheetId="0">[1]EVALUARI!#REF!</definedName>
    <definedName name="EV4_5_">[1]EVALUARI!#REF!</definedName>
    <definedName name="EV5_">[1]EVALUARI!$F$48</definedName>
    <definedName name="EV5_1_" localSheetId="0">[1]EVALUARI!#REF!</definedName>
    <definedName name="EV5_1_">[1]EVALUARI!#REF!</definedName>
    <definedName name="EV5_2_" localSheetId="0">[1]EVALUARI!#REF!</definedName>
    <definedName name="EV5_2_">[1]EVALUARI!#REF!</definedName>
    <definedName name="EV5_3_" localSheetId="0">[1]EVALUARI!#REF!</definedName>
    <definedName name="EV5_3_">[1]EVALUARI!#REF!</definedName>
    <definedName name="EV6_" localSheetId="0">[1]EVALUARI!#REF!</definedName>
    <definedName name="EV6_">[1]EVALUARI!#REF!</definedName>
    <definedName name="EV6_1_" localSheetId="0">[1]EVALUARI!#REF!</definedName>
    <definedName name="EV6_1_">[1]EVALUARI!#REF!</definedName>
    <definedName name="ev6_2_" localSheetId="0">[1]EVALUARI!#REF!</definedName>
    <definedName name="ev6_2_">[1]EVALUARI!#REF!</definedName>
    <definedName name="EV7_" localSheetId="0">[1]EVALUARI!#REF!</definedName>
    <definedName name="EV7_">[1]EVALUARI!#REF!</definedName>
    <definedName name="EV7_1_" localSheetId="0">[1]EVALUARI!#REF!</definedName>
    <definedName name="EV7_1_">[1]EVALUARI!#REF!</definedName>
    <definedName name="ev7_2_" localSheetId="0">[1]EVALUARI!#REF!</definedName>
    <definedName name="ev7_2_">[1]EVALUARI!#REF!</definedName>
    <definedName name="EV8_" localSheetId="0">[1]EVALUARI!#REF!</definedName>
    <definedName name="EV8_">[1]EVALUARI!#REF!</definedName>
    <definedName name="EV8_1_" localSheetId="0">[1]EVALUARI!#REF!</definedName>
    <definedName name="EV8_1_">[1]EVALUARI!#REF!</definedName>
    <definedName name="EV9_" localSheetId="0">[1]EVALUARI!#REF!</definedName>
    <definedName name="EV9_">[1]EVALUARI!#REF!</definedName>
    <definedName name="EV9_1_" localSheetId="0">[1]EVALUARI!#REF!</definedName>
    <definedName name="EV9_1_">[1]EVALUARI!#REF!</definedName>
    <definedName name="OB1_" localSheetId="0">#REF!</definedName>
    <definedName name="OB1_">#REF!</definedName>
    <definedName name="OB1_1_" localSheetId="0">#REF!</definedName>
    <definedName name="OB1_1_">#REF!</definedName>
    <definedName name="OB1_2_" localSheetId="0">#REF!</definedName>
    <definedName name="OB1_2_">#REF!</definedName>
    <definedName name="OB1_3_" localSheetId="0">#REF!</definedName>
    <definedName name="OB1_3_">#REF!</definedName>
    <definedName name="OB1_4_" localSheetId="0">#REF!</definedName>
    <definedName name="OB1_4_">#REF!</definedName>
    <definedName name="OB10_" localSheetId="0">#REF!</definedName>
    <definedName name="OB10_">#REF!</definedName>
    <definedName name="OB10_1_" localSheetId="0">#REF!</definedName>
    <definedName name="OB10_1_">#REF!</definedName>
    <definedName name="OB11_" localSheetId="0">#REF!</definedName>
    <definedName name="OB11_">#REF!</definedName>
    <definedName name="OB11_1_" localSheetId="0">#REF!</definedName>
    <definedName name="OB11_1_">#REF!</definedName>
    <definedName name="OB12_" localSheetId="0">#REF!</definedName>
    <definedName name="OB12_">#REF!</definedName>
    <definedName name="OB12_1_" localSheetId="0">#REF!</definedName>
    <definedName name="OB12_1_">#REF!</definedName>
    <definedName name="OB12_2_" localSheetId="0">#REF!</definedName>
    <definedName name="OB12_2_">#REF!</definedName>
    <definedName name="OB12_3_" localSheetId="0">#REF!</definedName>
    <definedName name="OB12_3_">#REF!</definedName>
    <definedName name="OB13_" localSheetId="0">#REF!</definedName>
    <definedName name="OB13_">#REF!</definedName>
    <definedName name="OB13_1_" localSheetId="0">#REF!</definedName>
    <definedName name="OB13_1_">#REF!</definedName>
    <definedName name="OB13_2_" localSheetId="0">#REF!</definedName>
    <definedName name="OB13_2_">#REF!</definedName>
    <definedName name="OB14_" localSheetId="0">#REF!</definedName>
    <definedName name="OB14_">#REF!</definedName>
    <definedName name="OB14_1_" localSheetId="0">#REF!</definedName>
    <definedName name="OB14_1_">#REF!</definedName>
    <definedName name="OB14_2_" localSheetId="0">#REF!</definedName>
    <definedName name="OB14_2_">#REF!</definedName>
    <definedName name="OB14_3_" localSheetId="0">#REF!</definedName>
    <definedName name="OB14_3_">#REF!</definedName>
    <definedName name="OB15_" localSheetId="0">#REF!</definedName>
    <definedName name="OB15_">#REF!</definedName>
    <definedName name="OB15_1_" localSheetId="0">#REF!</definedName>
    <definedName name="OB15_1_">#REF!</definedName>
    <definedName name="OB2_" localSheetId="0">#REF!</definedName>
    <definedName name="OB2_">#REF!</definedName>
    <definedName name="OB2_1_" localSheetId="0">#REF!</definedName>
    <definedName name="OB2_1_">#REF!</definedName>
    <definedName name="OB2_2_" localSheetId="0">#REF!</definedName>
    <definedName name="OB2_2_">#REF!</definedName>
    <definedName name="OB3_" localSheetId="0">#REF!</definedName>
    <definedName name="OB3_">#REF!</definedName>
    <definedName name="OB3_1_" localSheetId="0">#REF!</definedName>
    <definedName name="OB3_1_">#REF!</definedName>
    <definedName name="OB3_2_" localSheetId="0">#REF!</definedName>
    <definedName name="OB3_2_">#REF!</definedName>
    <definedName name="OB3_3_" localSheetId="0">#REF!</definedName>
    <definedName name="OB3_3_">#REF!</definedName>
    <definedName name="OB4_" localSheetId="0">#REF!</definedName>
    <definedName name="OB4_">#REF!</definedName>
    <definedName name="OB4_1_" localSheetId="0">#REF!</definedName>
    <definedName name="OB4_1_">#REF!</definedName>
    <definedName name="OB4_2_" localSheetId="0">#REF!</definedName>
    <definedName name="OB4_2_">#REF!</definedName>
    <definedName name="OB5_" localSheetId="0">#REF!</definedName>
    <definedName name="OB5_">#REF!</definedName>
    <definedName name="OB5_1_" localSheetId="0">#REF!</definedName>
    <definedName name="OB5_1_">#REF!</definedName>
    <definedName name="OB5_2_" localSheetId="0">#REF!</definedName>
    <definedName name="OB5_2_">#REF!</definedName>
    <definedName name="OB5_3_" localSheetId="0">#REF!</definedName>
    <definedName name="OB5_3_">#REF!</definedName>
    <definedName name="OB6_" localSheetId="0">#REF!</definedName>
    <definedName name="OB6_">#REF!</definedName>
    <definedName name="OB6_1_" localSheetId="0">#REF!</definedName>
    <definedName name="OB6_1_">#REF!</definedName>
    <definedName name="OB6_2_" localSheetId="0">#REF!</definedName>
    <definedName name="OB6_2_">#REF!</definedName>
    <definedName name="OB7_" localSheetId="0">#REF!</definedName>
    <definedName name="OB7_">#REF!</definedName>
    <definedName name="OB7_1_" localSheetId="0">#REF!</definedName>
    <definedName name="OB7_1_">#REF!</definedName>
    <definedName name="OB7_2_" localSheetId="0">#REF!</definedName>
    <definedName name="OB7_2_">#REF!</definedName>
    <definedName name="OB8_" localSheetId="0">#REF!</definedName>
    <definedName name="OB8_">#REF!</definedName>
    <definedName name="OB8_1_" localSheetId="0">#REF!</definedName>
    <definedName name="OB8_1_">#REF!</definedName>
    <definedName name="OB9_" localSheetId="0">#REF!</definedName>
    <definedName name="OB9_">#REF!</definedName>
    <definedName name="OB9_1_" localSheetId="0">#REF!</definedName>
    <definedName name="OB9_1_">#REF!</definedName>
    <definedName name="pre" localSheetId="0">#REF!:INDEX(#REF!,COUNTIF(#REF!,"?*"))</definedName>
    <definedName name="pre">#REF!:INDEX(#REF!,COUNTIF(#REF!,"?*"))</definedName>
    <definedName name="xx" localSheetId="0">#REF!</definedName>
    <definedName name="xx">#REF!</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52" i="49" l="1"/>
  <c r="O54" i="49" s="1"/>
  <c r="C48" i="49"/>
  <c r="C57" i="49"/>
  <c r="C36" i="49" l="1"/>
  <c r="L28" i="49"/>
  <c r="C32" i="49"/>
  <c r="G28" i="49" s="1"/>
  <c r="C28" i="49"/>
  <c r="D43" i="49" l="1"/>
  <c r="D22" i="49" l="1"/>
  <c r="J52" i="49" l="1"/>
  <c r="J53" i="49" s="1"/>
  <c r="J32" i="49"/>
  <c r="C40" i="49" l="1"/>
  <c r="K26" i="49" l="1"/>
  <c r="J33" i="49"/>
  <c r="C72" i="49"/>
  <c r="D71" i="49"/>
  <c r="E71" i="49" s="1"/>
  <c r="D70" i="49"/>
  <c r="D66" i="49"/>
  <c r="E60" i="49"/>
  <c r="D59" i="49"/>
  <c r="D58" i="49"/>
  <c r="E58" i="49" s="1"/>
  <c r="C53" i="49"/>
  <c r="D52" i="49"/>
  <c r="E52" i="49" s="1"/>
  <c r="D51" i="49"/>
  <c r="E51" i="49" s="1"/>
  <c r="D50" i="49"/>
  <c r="E50" i="49" s="1"/>
  <c r="D49" i="49"/>
  <c r="E49" i="49" s="1"/>
  <c r="D48" i="49"/>
  <c r="D47" i="49"/>
  <c r="E47" i="49" s="1"/>
  <c r="E43" i="49"/>
  <c r="D42" i="49"/>
  <c r="E42" i="49" s="1"/>
  <c r="D41" i="49"/>
  <c r="E41" i="49" s="1"/>
  <c r="C39" i="49"/>
  <c r="D38" i="49"/>
  <c r="D37" i="49"/>
  <c r="D35" i="49"/>
  <c r="E35" i="49" s="1"/>
  <c r="D34" i="49"/>
  <c r="E34" i="49" s="1"/>
  <c r="D33" i="49"/>
  <c r="E33" i="49" s="1"/>
  <c r="D32" i="49"/>
  <c r="E32" i="49" s="1"/>
  <c r="D31" i="49"/>
  <c r="D30" i="49"/>
  <c r="E30" i="49" s="1"/>
  <c r="D29" i="49"/>
  <c r="E29" i="49" s="1"/>
  <c r="D27" i="49"/>
  <c r="E27" i="49" s="1"/>
  <c r="D26" i="49"/>
  <c r="E26" i="49" s="1"/>
  <c r="D25" i="49"/>
  <c r="E25" i="49" s="1"/>
  <c r="D24" i="49"/>
  <c r="E24" i="49" s="1"/>
  <c r="D23" i="49"/>
  <c r="E22" i="49"/>
  <c r="C21" i="49"/>
  <c r="C18" i="49"/>
  <c r="D17" i="49"/>
  <c r="D18" i="49" s="1"/>
  <c r="C14" i="49"/>
  <c r="D13" i="49"/>
  <c r="E13" i="49" s="1"/>
  <c r="D12" i="49"/>
  <c r="D11" i="49"/>
  <c r="E11" i="49" s="1"/>
  <c r="D10" i="49"/>
  <c r="D65" i="49" l="1"/>
  <c r="E65" i="49" s="1"/>
  <c r="E37" i="49"/>
  <c r="D36" i="49"/>
  <c r="D72" i="49"/>
  <c r="D40" i="49"/>
  <c r="D39" i="49" s="1"/>
  <c r="D21" i="49"/>
  <c r="E23" i="49"/>
  <c r="E21" i="49" s="1"/>
  <c r="E38" i="49"/>
  <c r="E40" i="49"/>
  <c r="E39" i="49" s="1"/>
  <c r="D14" i="49"/>
  <c r="C44" i="49"/>
  <c r="E17" i="49"/>
  <c r="E18" i="49" s="1"/>
  <c r="D28" i="49"/>
  <c r="D53" i="49"/>
  <c r="E12" i="49"/>
  <c r="E31" i="49"/>
  <c r="E28" i="49" s="1"/>
  <c r="E48" i="49"/>
  <c r="E53" i="49" s="1"/>
  <c r="E66" i="49"/>
  <c r="E70" i="49"/>
  <c r="E72" i="49" s="1"/>
  <c r="E10" i="49"/>
  <c r="E36" i="49" l="1"/>
  <c r="E44" i="49" s="1"/>
  <c r="D44" i="49"/>
  <c r="E14" i="49"/>
  <c r="D57" i="49"/>
  <c r="D56" i="49" s="1"/>
  <c r="D67" i="49" s="1"/>
  <c r="C56" i="49"/>
  <c r="C74" i="49"/>
  <c r="C63" i="49" s="1"/>
  <c r="E63" i="49" s="1"/>
  <c r="D73" i="49" l="1"/>
  <c r="D74" i="49"/>
  <c r="E57" i="49"/>
  <c r="C62" i="49"/>
  <c r="E62" i="49" s="1"/>
  <c r="C64" i="49"/>
  <c r="E64" i="49" s="1"/>
  <c r="C61" i="49"/>
  <c r="E56" i="49" l="1"/>
  <c r="E74" i="49"/>
  <c r="C59" i="49"/>
  <c r="C67" i="49" s="1"/>
  <c r="C73" i="49" s="1"/>
  <c r="E61" i="49"/>
  <c r="E59" i="49" s="1"/>
  <c r="E67" i="49" s="1"/>
  <c r="E73" i="49" s="1"/>
</calcChain>
</file>

<file path=xl/comments1.xml><?xml version="1.0" encoding="utf-8"?>
<comments xmlns="http://schemas.openxmlformats.org/spreadsheetml/2006/main">
  <authors>
    <author>Author</author>
    <author>BEBE</author>
  </authors>
  <commentList>
    <comment ref="B10" authorId="0" shapeId="0">
      <text>
        <r>
          <rPr>
            <sz val="9"/>
            <rFont val="Arial"/>
            <family val="2"/>
          </rPr>
          <t>1.1. Obţinerea terenului
Cuprinde cheltuielile efectuate pentru:
a) cumpărarea de terenuri;
b) plata concesiunii (redevenţei) pe durata realizării lucrărilor;
c) exproprieri şi despăgubiri;
d) schimbarea regimului juridic al terenului;
e) scoaterea temporară sau definitivă din circuitul agricol;
f) cheltuieli de aceeaşi natură, prevăzute de lege</t>
        </r>
      </text>
    </comment>
    <comment ref="B11" authorId="0" shapeId="0">
      <text>
        <r>
          <rPr>
            <sz val="9"/>
            <rFont val="Arial"/>
            <family val="2"/>
          </rPr>
          <t>1.2. Amenajarea terenului
Cuprinde cheltuielile efectuate pentru pregătirea amplasamentului şi care constau în:
a) demolări;
b) demontări;
c) dezafectări;
d) defrişări;
e) colectare, sortare şi transport la depozitele autorizate al deşeurilor rezultate;
f) sistematizări pe verticală;
g) accesuri/drumuri/alei/parcări/drenuri/rigole/canale de scurgere, ziduri de sprijin;
h) drenaje;
i) epuizmente (exclusiv cele aferente realizării lucrărilor pentru investiţia de bază);
j) devieri de cursuri de apă;
k) strămutări de localităţi;
l) strămutări de monumente istorice;
m) descărcări de sarcină arheologică sau, după caz, protejare în timpul execuţiei obiectivului de investiţii (în cazul executării unor lucrări pe amplasamente ce fac parte din Lista monumentelor istorice sau din Repertoriul arheologic naţional);
n) lucrări pentru pregătirea amplasamentului.</t>
        </r>
      </text>
    </comment>
    <comment ref="B12" authorId="0" shapeId="0">
      <text>
        <r>
          <rPr>
            <sz val="9"/>
            <rFont val="Arial"/>
            <family val="2"/>
          </rPr>
          <t>1.3. Amenajări pentru protecţia mediului şi aducerea terenului la starea iniţială
Cuprinde cheltuielile efectuate pentru lucrări şi acţiuni de protecţia mediului, inclusiv pentru refacerea cadrului natural după terminarea lucrărilor, de exemplu:
a) plantare de copaci;
b) reamenajare spaţii verzi;
c) reintroducerea în circuitul agricol a suprafeţelor scoase temporar din uz;
d) lucrări/acţiuni pentru protecţia mediului.</t>
        </r>
      </text>
    </comment>
    <comment ref="B13" authorId="1" shapeId="0">
      <text>
        <r>
          <rPr>
            <b/>
            <sz val="9"/>
            <color indexed="81"/>
            <rFont val="Segoe UI"/>
            <family val="2"/>
            <charset val="238"/>
          </rPr>
          <t>1.4. Cheltuieli pentru relocarea/protecţia utilităţilor (devieri reţele de utilităţi din amplasament)</t>
        </r>
      </text>
    </comment>
    <comment ref="A16" authorId="0" shapeId="0">
      <text>
        <r>
          <rPr>
            <sz val="9"/>
            <rFont val="Arial"/>
            <family val="2"/>
          </rPr>
          <t>Cheltuieli pentru asistenta tehnica
Se include cheltuieli aferete asigurarii cu utilitati necesare functionarii obiectivului de invetitii, precum: alimentarea cu apa, canalizare, alimentarea cu gaze naturale, agent termic, energie electrica, telefonie, radio-tv, drumuri de acces, cai ferate industriale, care se includ pe amplasament delimitat di punct de vedere juridic, ca apartinad obiectivului de inestitii, precum si cheltuieli aferente bransari la retele de utilitati.</t>
        </r>
      </text>
    </comment>
    <comment ref="B17" authorId="0" shapeId="0">
      <text>
        <r>
          <rPr>
            <sz val="9"/>
            <rFont val="Arial"/>
            <family val="2"/>
          </rPr>
          <t>Cuprinde cheltuielile aferente lucrărilor pentru asigurarea cu utilităţile necesare a funcţionării obiectivului de investiţie, care se execută pe amplasamentul delimitat din punct de vedere juridic ca aparţinând obiectivului de investiţie, precum şi cheltuielile aferente racordării la reţelele de utilităţi, precum:
a) alimentare cu apă;
b) canalizare;
c) alimentare cu gaze naturale;
d) agent termic;
e) energie electrică;
f) telecomunicaţii;
g) drumuri de acces;
h) căi ferate industriale;
i) alte utilităţi.</t>
        </r>
      </text>
    </comment>
    <comment ref="B21" authorId="0" shapeId="0">
      <text>
        <r>
          <rPr>
            <sz val="9"/>
            <rFont val="Arial"/>
            <family val="2"/>
          </rPr>
          <t xml:space="preserve">3.1. Studii </t>
        </r>
      </text>
    </comment>
    <comment ref="B22" authorId="1" shapeId="0">
      <text>
        <r>
          <rPr>
            <b/>
            <sz val="9"/>
            <color indexed="81"/>
            <rFont val="Segoe UI"/>
            <family val="2"/>
            <charset val="238"/>
          </rPr>
          <t>3.1.1. studii de teren: studii geotehnice, geologice, hidrologice, hidrogeotehnice, fotogrammetrice, topografice şi de stabilitate ale terenului pe care se amplasează obiectivul de investiţie;</t>
        </r>
      </text>
    </comment>
    <comment ref="B23" authorId="1" shapeId="0">
      <text>
        <r>
          <rPr>
            <b/>
            <sz val="9"/>
            <color indexed="81"/>
            <rFont val="Segoe UI"/>
            <family val="2"/>
            <charset val="238"/>
          </rPr>
          <t>raport privind impactul asupra mediului</t>
        </r>
      </text>
    </comment>
    <comment ref="B24" authorId="1" shapeId="0">
      <text>
        <r>
          <rPr>
            <b/>
            <sz val="9"/>
            <color indexed="81"/>
            <rFont val="Segoe UI"/>
            <family val="2"/>
            <charset val="238"/>
          </rPr>
          <t>studii de specialitate necesare în funcţie de specificul investiţiei</t>
        </r>
      </text>
    </comment>
    <comment ref="B25" authorId="0" shapeId="0">
      <text>
        <r>
          <rPr>
            <sz val="9"/>
            <rFont val="Arial"/>
            <family val="2"/>
          </rPr>
          <t>3.2. Documentaţii-suport şi cheltuieli pentru obţinerea de avize, acorduri şi autorizaţii
Cuprinde toate cheltuielile necesare pentru elaborarea documentaţiilor şi obţinerea avizelor:
a) obţinerea/prelungirea valabilităţii certificatului de urbanism;
b) obţinerea/prelungirea valabilităţii autorizaţiei de construire/desfiinţare;
c) obţinerea avizelor şi acordurilor pentru racorduri şi branşamente la reţele publice de alimentare cu apă, canalizare, alimentare cu gaze, alimentare cu agent termic, energie electrică, telefonie;
d) obţinerea certificatului de nomenclatură stradală şi adresă;
e) întocmirea documentaţiei, obţinerea numărului cadastral provizoriu şi înregistrarea terenului în cartea funciară;
f) obţinerea actului administrativ al autorităţii competente pentru protecţia mediului;
g) obţinerea avizului de protecţie civilă;
h) avizul de specialitate în cazul obiectivelor de patrimoniu;
i) alte avize, acorduri şi autorizaţii.</t>
        </r>
      </text>
    </comment>
    <comment ref="B26" authorId="0" shapeId="0">
      <text>
        <r>
          <rPr>
            <sz val="9"/>
            <rFont val="Arial"/>
            <family val="2"/>
          </rPr>
          <t xml:space="preserve">3.3. Expertizare tehnică a construcţiilor existente, a structurilor şi/sau, după caz, a proiectelor tehnice, inclusiv întocmirea de către expertul tehnic a raportului de expertiză tehnică, în conformitate cu prevederile art. 14 alin. (2)
</t>
        </r>
        <r>
          <rPr>
            <b/>
            <sz val="9"/>
            <color indexed="81"/>
            <rFont val="Arial"/>
            <family val="2"/>
            <charset val="238"/>
          </rPr>
          <t>Art. 14 alin 2</t>
        </r>
        <r>
          <rPr>
            <sz val="9"/>
            <rFont val="Arial"/>
            <family val="2"/>
          </rPr>
          <t xml:space="preserve"> Prin excepţie de la prevederile art. 4, în cazul lucrărilor în primă urgenţă prevăzute la alin. (1), raportul de expertiză tehnică, întocmit de către expert tehnic atestat, cu respectarea reglementărilor tehnice în vigoare aplicabile, constituie temă de proiectare. La elaborarea raportului de expertiză tehnică se iau în considerare datele şi informaţiile din procesul-verbal de constatare a pierderilor provocate de fenomene meteorologice periculoase şi de alţi factori vătămători, întocmit conform prevederilor legale în vigoare.
</t>
        </r>
        <r>
          <rPr>
            <b/>
            <sz val="9"/>
            <color indexed="81"/>
            <rFont val="Arial"/>
            <family val="2"/>
            <charset val="238"/>
          </rPr>
          <t>Art.4</t>
        </r>
        <r>
          <rPr>
            <sz val="9"/>
            <color indexed="81"/>
            <rFont val="Arial"/>
            <family val="2"/>
            <charset val="238"/>
          </rPr>
          <t xml:space="preserve">(1) Tema de proiectare exprimă intenţiile investiţionale şi nevoile funcţionale ale beneficiarului investiţiei, evidenţiate în nota conceptuală, determinând concepţia de realizare a obiectivului de investiţii, în funcţie de condiţionările tehnice, urbanistice generale ale amplasamentului, de protecţie a mediului natural şi a patrimoniului cultural sau alte condiţionări specifice obiectivului de investiţii.
</t>
        </r>
      </text>
    </comment>
    <comment ref="B27" authorId="0" shapeId="0">
      <text>
        <r>
          <rPr>
            <sz val="9"/>
            <rFont val="Arial"/>
            <family val="2"/>
          </rPr>
          <t>3.4. Organizarea procedurii de achizitie 
Se includ cheltuielile aferente organizării şi derulării procedurilor de achiziţii publice,
precum: cheltuieli aferente întocmirii documentaţiei de atribuire şi multiplicării acesteia
(exclusiv cele cumpărate de ofertanţi); cheltuielile cu onorariile, transportul, cazarea şi diurna membrilor desemnaţi în comisiile de evaluare; anunţuri de intenţie, de participare şi de atribuire a contractelor, corespondenţă prin poştă, fax, poştă electronică etc., în legătură cu procedurile de achiziţie publică.</t>
        </r>
      </text>
    </comment>
    <comment ref="B35" authorId="0" shapeId="0">
      <text>
        <r>
          <rPr>
            <sz val="9"/>
            <rFont val="Arial"/>
            <family val="2"/>
          </rPr>
          <t>3.6. Organizarea procedurilor de achiziţie
Cuprinde cheltuieli aferente organizării şi derulării procedurilor de achiziţii publice:
a) cheltuieli aferente întocmirii documentaţiei de atribuire şi multiplicării acesteia (exclusiv cele cumpărate de ofertanţi);
b) cheltuieli cu onorariile, transportul, cazarea şi diurna membrilor desemnaţi în comisiile de evaluare;
c) anunţuri de intenţie, de participare şi de atribuire a contractelor, corespondenţă prin poştă, fax, poştă electronică în legătură cu procedurile de achiziţie publică;
d) cheltuieli aferente organizării şi derulării procedurilor de achiziţii publice.</t>
        </r>
      </text>
    </comment>
    <comment ref="B43" authorId="1" shapeId="0">
      <text>
        <r>
          <rPr>
            <b/>
            <sz val="9"/>
            <color indexed="81"/>
            <rFont val="Segoe UI"/>
            <family val="2"/>
            <charset val="238"/>
          </rPr>
          <t>3.8.2. dirigenţie de şantier, asigurată de personal tehnic de specialitate, autorizat.</t>
        </r>
      </text>
    </comment>
    <comment ref="B47" authorId="0" shapeId="0">
      <text>
        <r>
          <rPr>
            <sz val="9"/>
            <rFont val="Arial"/>
            <family val="2"/>
          </rPr>
          <t>4.1. Construcţii şi instalaţii
Cuprinde cheltuielile aferente execuţiei tuturor obiectelor cuprinse în obiectivul de investiţie.
Proiectantul va delimita obiectele de construcţii din cadrul obiectivului de investiţii şi va nominaliza cheltuielile pe fiecare obiect.
Cheltuielile aferente fiecărui obiect de construcţie se regăsesc în devizul pe obiect</t>
        </r>
      </text>
    </comment>
    <comment ref="B48" authorId="0" shapeId="0">
      <text>
        <r>
          <rPr>
            <sz val="9"/>
            <rFont val="Arial"/>
            <family val="2"/>
          </rPr>
          <t>4.2. Montaj utilaje, echipamente tehnologice şi funcţionale
Cuprinde cheltuielile aferente montajului utilajelor tehnologice şi al utilajelor incluse în instalaţiile funcţionale, inclusiv reţelele aferente necesare funcţionării acestora.
Cheltuielile se desfăşoară pe obiecte de construcţie.</t>
        </r>
      </text>
    </comment>
    <comment ref="B49" authorId="0" shapeId="0">
      <text>
        <r>
          <rPr>
            <sz val="9"/>
            <rFont val="Arial"/>
            <family val="2"/>
          </rPr>
          <t>4.3. Utilaje, echipamente tehnologice şi funcţionale care necesită montaj
Cuprinde cheltuielile pentru achiziţionarea utilajelor şi echipamentelor tehnologice, precum şi a celor incluse în instalaţiile funcţionale.
Cheltuielile se desfăşoară pe obiecte de construcţie.</t>
        </r>
      </text>
    </comment>
    <comment ref="B50" authorId="0" shapeId="0">
      <text>
        <r>
          <rPr>
            <sz val="9"/>
            <rFont val="Arial"/>
            <family val="2"/>
          </rPr>
          <t>4.4. Utilaje, echipamente tehnologice şi funcţionale care nu necesită montaj şi echipamente de transport
Cuprinde cheltuielile pentru achiziţionarea utilajelor şi echipamentelor care nu necesită montaj, precum şi a echipamentelor de transport, inclusiv tehnologic.
Cheltuielile se desfăşoară pe obiecte de construcţie</t>
        </r>
      </text>
    </comment>
    <comment ref="B51" authorId="0" shapeId="0">
      <text>
        <r>
          <rPr>
            <sz val="9"/>
            <rFont val="Arial"/>
            <family val="2"/>
          </rPr>
          <t xml:space="preserve">4.5. Dotări
Cuprinde cheltuielile pentru procurarea de bunuri care intră în categoria mijloacelor fixe sau obiectelor de inventar, precum: mobilier, dotări cu mijloace tehnice de apărare împotriva incendiilor, dotări de uz gospodăresc, dotări privind protecţia muncii.
Cheltuielile se desfăşoară pe obiecte de construcţie.
Dotările se cuprind în devizul general în baza fundamentării privind necesitatea şi oportunitatea finanţării acestora, întocmită de autoritatea contractantă şi aprobată de către autoritatea administraţiei publice centrală competentă din domeniul căreia se realizează investiţia publică.
</t>
        </r>
      </text>
    </comment>
    <comment ref="B52" authorId="1" shapeId="0">
      <text>
        <r>
          <rPr>
            <sz val="9"/>
            <color indexed="81"/>
            <rFont val="Segoe UI"/>
            <family val="2"/>
            <charset val="238"/>
          </rPr>
          <t>4.6. Active necorporale
Cuprinde cheltuielile cu achiziţionarea activelor necorporale: drepturi referitoare la brevete, licenţe, know-how sau cunoştinţe tehnice nebrevetate</t>
        </r>
      </text>
    </comment>
    <comment ref="B56" authorId="0" shapeId="0">
      <text>
        <r>
          <rPr>
            <sz val="9"/>
            <rFont val="Arial"/>
            <family val="2"/>
          </rPr>
          <t>5.1. Organizare de şantier
Cuprinde cheltuieli necesare în vederea creării condiţiilor de desfăşurare a activităţii de construcţii-montaj, din punct de vedere tehnologic şi organizatoric.</t>
        </r>
      </text>
    </comment>
    <comment ref="B57" authorId="0" shapeId="0">
      <text>
        <r>
          <rPr>
            <sz val="9"/>
            <rFont val="Arial"/>
            <family val="2"/>
          </rPr>
          <t xml:space="preserve">5.1.1. Lucrări de construcţii şi instalaţii aferente organizării de şantier
Cuprinde cheltuieli aferente realizării unor construcţii provizorii sau amenajări în construcţii existente, precum şi cheltuieli de desfiinţare a organizării de şantier:
a) vestiare/barăci/spaţii de lucru pentru personalul din şantier;
b) platforme tehnologice/dezafectarea platformelor tehnologice;
c) grupuri sanitare;
d) rampe de spălare auto;
e) depozite pentru materiale;
f) fundaţii pentru macarale;
g) reţele electrice de iluminat şi forţă;
h) căi de acces auto şi căi ferate;
i) branşamente/racorduri la utilităţi;
j) împrejmuiri;
k) panouri de prezentare;
l) pichete de incendiu;
m) cheltuieli pentru desfiinţarea organizării de şantier, inclusiv cheltuielile necesare readucerii terenurilor ocupate la starea lor iniţială, la terminarea execuţiei lucrărilor de investiţii, cu excepţia cheltuielilor aferente pct. 1.3 "Amenajări pentru protecţia mediului şi aducerea la starea iniţială" din structura devizului general;
</t>
        </r>
      </text>
    </comment>
    <comment ref="B58" authorId="0" shapeId="0">
      <text>
        <r>
          <rPr>
            <sz val="9"/>
            <rFont val="Arial"/>
            <family val="2"/>
          </rPr>
          <t>5.1.2. Cheltuieli conexe organizării de şantier
Cuprinde cheltuielile pentru:
a) obţinerea autorizaţiei de construire/desfiinţare aferente lucrărilor de organizare de şantier;
b) taxe de amplasament;
c) închirieri semne de circulaţie;
d) întreruperea temporară a reţelelor de transport sau distribuţie de apă, canalizare, agent termic, energie electrică, gaze naturale, a circulaţiei rutiere, feroviare, navale sau aeriene;
e) contractele de asistenţă cu poliţia rutieră;
f) contracte temporare cu furnizorul de energie electrică, cu furnizorul de apă şi cu unităţi de salubrizare;
g) taxe depozit ecologic;
h) taxe locale;
i) chirii pentru ocuparea temporară a domeniului public;
j) cheltuielile necesare readucerii terenurilor ocupate la starea lor iniţială, la terminarea execuţiei lucrărilor de investiţii/intervenţii, operaţiune care constituie obligaţia executanţilor, cu excepţia cheltuielilor aferente pct. 1.3 "Amenajări pentru protecţia mediului şi aducerea la starea iniţială" din structura devizului general;
k) costul energiei electrice şi al apei consumate în incinta organizării de şantier pe durata de execuţie a lucrărilor;
l) costul transportului muncitorilor nelocalnici şi/sau cazarea acestora;
m) paza şantierului;
n) asigurarea pompierului autorizat;
o) cheltuieli privind asigurarea securităţii şi sănătăţii în timpul execuţiei lucrărilor pe şantier..</t>
        </r>
      </text>
    </comment>
    <comment ref="B61" authorId="1" shapeId="0">
      <text>
        <r>
          <rPr>
            <sz val="9"/>
            <color indexed="81"/>
            <rFont val="Segoe UI"/>
            <family val="2"/>
            <charset val="238"/>
          </rPr>
          <t>5.2.2. cota aferentă Inspectoratului de Stat în Construcţii, calculată potrivit prevederilor Legii nr. 10/1995 privind calitatea în construcţii, republicată;</t>
        </r>
      </text>
    </comment>
    <comment ref="B62" authorId="1" shapeId="0">
      <text>
        <r>
          <rPr>
            <sz val="9"/>
            <color indexed="81"/>
            <rFont val="Segoe UI"/>
            <family val="2"/>
            <charset val="238"/>
          </rPr>
          <t>5.2.3. cota aferentă Inspectoratului de Stat în Construcţii, calculată potrivit prevederilor Legii nr. 50/1991 privind autorizarea executării lucrărilor de construcţii, republicată, cu modificările şi completările ulterioare;</t>
        </r>
      </text>
    </comment>
    <comment ref="B63" authorId="1" shapeId="0">
      <text>
        <r>
          <rPr>
            <sz val="9"/>
            <color indexed="81"/>
            <rFont val="Segoe UI"/>
            <family val="2"/>
            <charset val="238"/>
          </rPr>
          <t>5.2.4. cota aferentă Casei Sociale a Constructorilor - CSC, în aplicarea prevederilor Legii nr. 215/1997 privind Casa Socială a Constructorilor.;</t>
        </r>
      </text>
    </comment>
    <comment ref="B65" authorId="0" shapeId="0">
      <text>
        <r>
          <rPr>
            <sz val="9"/>
            <rFont val="Arial"/>
            <family val="2"/>
          </rPr>
          <t>5.3. Cheltuieli diverse şi neprevăzute
Cheltuielile diverse şi neprevăzute vor fi folosite în conformitate cu legislaţia în domeniul achiziţiilor publice ce face referire la modificările contractuale apărute în timpul execuţiei.
Cheltuielile diverse şi neprevăzute se estimează procentual, din valoarea cheltuielilor prevăzute la cap./subcap. 1.2, 1.3, 1.4, 2, 3.5, 3.8, 4 ale devizului general, astfel:
a) 10% în cazul executării unui obiectiv/obiect nou de investiţii;
b) 20% în cazul executării lucrărilor de intervenţiei la construcţie existentă.</t>
        </r>
      </text>
    </comment>
    <comment ref="B66" authorId="1" shapeId="0">
      <text>
        <r>
          <rPr>
            <sz val="9"/>
            <color indexed="81"/>
            <rFont val="Segoe UI"/>
            <family val="2"/>
            <charset val="238"/>
          </rPr>
          <t>5.4. Cheltuieli pentru informare şi publicitate
Cuprinde cheltuielile pentru publicitate şi informare, inclusiv pentru diseminarea informaţiilor de interes public</t>
        </r>
      </text>
    </comment>
    <comment ref="B70" authorId="0" shapeId="0">
      <text>
        <r>
          <rPr>
            <sz val="9"/>
            <rFont val="Arial"/>
            <family val="2"/>
          </rPr>
          <t>6.1. Pregătirea personalului de exploatare
Cuprinde cheltuielile necesare instruirii/şcolarizării personalului în vederea utilizării corecte şi eficiente a utilajelor şi tehnologiilor.</t>
        </r>
      </text>
    </comment>
    <comment ref="B71" authorId="0" shapeId="0">
      <text>
        <r>
          <rPr>
            <sz val="9"/>
            <rFont val="Arial"/>
            <family val="2"/>
          </rPr>
          <t>6.2. Probe tehnologice şi teste
Cuprinde cheltuielile aferente execuţiei probelor/încercărilor, prevăzute în proiect, rodajelor, expertizelor la recepţie, omologărilor.
În situaţia în care se obţin venituri ca urmare a probelor tehnologice, în devizul general se înscrie valoarea rezultată prin diferenţa dintre cheltuielile realizate pentru efectuarea probelor şi veniturile realizate din acestea.</t>
        </r>
      </text>
    </comment>
    <comment ref="A74" authorId="0" shapeId="0">
      <text>
        <r>
          <rPr>
            <sz val="9"/>
            <rFont val="Arial"/>
            <family val="2"/>
          </rPr>
          <t>C+M
TOTAL GENERAL din devizul general se precizează partea de cheltuieli
care reprezintă construcţii-montaj (C+M). Lucrările de construcţii-montaj sunt cele prevăzute
la capitolele/subcapitolele 1.2, 1.3, 2, 4.1, 4.2 şi 5.1.1 din devizul general.</t>
        </r>
      </text>
    </comment>
  </commentList>
</comments>
</file>

<file path=xl/sharedStrings.xml><?xml version="1.0" encoding="utf-8"?>
<sst xmlns="http://schemas.openxmlformats.org/spreadsheetml/2006/main" count="110" uniqueCount="107">
  <si>
    <t>Nr. Crt</t>
  </si>
  <si>
    <t>Denumirea capitolelor si subcapitolelor de cheltuieli</t>
  </si>
  <si>
    <t>CAPITOLUL 1</t>
  </si>
  <si>
    <t>1.1.</t>
  </si>
  <si>
    <t>1.2.</t>
  </si>
  <si>
    <t>Amenajarea terenului</t>
  </si>
  <si>
    <t>1.3.</t>
  </si>
  <si>
    <t>Total Capitolul 1</t>
  </si>
  <si>
    <t>CAPITOLUL 2</t>
  </si>
  <si>
    <t>Total Capitolul 2</t>
  </si>
  <si>
    <t>CAPITOLUL 3</t>
  </si>
  <si>
    <t>3.1.</t>
  </si>
  <si>
    <t>3.2.</t>
  </si>
  <si>
    <t>3.3.</t>
  </si>
  <si>
    <t>3.4.</t>
  </si>
  <si>
    <t>3.5.</t>
  </si>
  <si>
    <t>Consultanta</t>
  </si>
  <si>
    <t>3.6.</t>
  </si>
  <si>
    <t>Total Capitolul 3</t>
  </si>
  <si>
    <t>CAPITOLUL 4</t>
  </si>
  <si>
    <t>4.1.</t>
  </si>
  <si>
    <t>4.2.</t>
  </si>
  <si>
    <t>4.3.</t>
  </si>
  <si>
    <t>4.4.</t>
  </si>
  <si>
    <t>4.5.</t>
  </si>
  <si>
    <t>4.6.</t>
  </si>
  <si>
    <t>Total Capitolul 4</t>
  </si>
  <si>
    <t>CAPITOLUL 5</t>
  </si>
  <si>
    <t>Alte cheltuieli</t>
  </si>
  <si>
    <t>5.1.</t>
  </si>
  <si>
    <t>5.2.</t>
  </si>
  <si>
    <t>5.3.</t>
  </si>
  <si>
    <t>Total Capitolul 5</t>
  </si>
  <si>
    <t>CAPITOLUL 6</t>
  </si>
  <si>
    <t>6.1.</t>
  </si>
  <si>
    <t>Pregatirea personalului de exploatare</t>
  </si>
  <si>
    <t>6.2.</t>
  </si>
  <si>
    <t>Probe tehnologice</t>
  </si>
  <si>
    <t>Total Capitolul 6</t>
  </si>
  <si>
    <t>TOTAL</t>
  </si>
  <si>
    <t>1.4.</t>
  </si>
  <si>
    <t>Lei</t>
  </si>
  <si>
    <t>2.1</t>
  </si>
  <si>
    <t xml:space="preserve"> Cheltuieli pentru probe tehnologice şi teste şi predare la beneficiar                </t>
  </si>
  <si>
    <t>Întocmit</t>
  </si>
  <si>
    <t>Valoare*2 (fara TVA)</t>
  </si>
  <si>
    <t xml:space="preserve"> TVA</t>
  </si>
  <si>
    <t>Valoare cuTVA</t>
  </si>
  <si>
    <t>Cheltuieli pentru obţinerea şi amenajarea terenului</t>
  </si>
  <si>
    <t>Obţinerea terenului</t>
  </si>
  <si>
    <t>Amenajări pentru protecţia mediului şi aducerea la starea iniţială</t>
  </si>
  <si>
    <t>Cheltuieli pentru relocarea / protectia utilitaților</t>
  </si>
  <si>
    <t>Cheltuieli pentru asigurarea utilităţilor necesare obiectivului</t>
  </si>
  <si>
    <t>Cheltuieli pentru proiectare şi asistenţă tehnică</t>
  </si>
  <si>
    <t>Studii</t>
  </si>
  <si>
    <t>3.1.1 Studii de teren</t>
  </si>
  <si>
    <t>3.1.2 Raport privind impactul asupra mediului</t>
  </si>
  <si>
    <t>3.1.3 Alte studii specifice</t>
  </si>
  <si>
    <t>Documentatii-suport si cheltuieli pentru obtinerea de avize,acorduri si autorizatii</t>
  </si>
  <si>
    <t>Expertiza tehnică</t>
  </si>
  <si>
    <t>Certificarea performantei energetice si auditul energetic al cladirii</t>
  </si>
  <si>
    <t>Proiectare</t>
  </si>
  <si>
    <t>3.5.1. Tema de proiectare</t>
  </si>
  <si>
    <t>3.5.2. Studiu de prefezabilitate</t>
  </si>
  <si>
    <t>3.5.3. Studiu de fezabilitate/documentatie de avizare a lucrarilor de interventii si deviz general</t>
  </si>
  <si>
    <t xml:space="preserve">3.5.5. Verificarea tehnica de calitate a proiectului tehnic si a detalilor de executie </t>
  </si>
  <si>
    <t>3.5.6. proiect tehnic si detalii de executie</t>
  </si>
  <si>
    <t>Organizarea procedurilor de achizitie</t>
  </si>
  <si>
    <t>3.7.</t>
  </si>
  <si>
    <t>3.7.1. Managementul de proiect pentru obiectivul de investitii</t>
  </si>
  <si>
    <t>3.7.2. Audit financiar</t>
  </si>
  <si>
    <t>3.8.</t>
  </si>
  <si>
    <t>Asistenta tehnică</t>
  </si>
  <si>
    <t>3.8.1.1 pe perioada  de executie a lucrarilor</t>
  </si>
  <si>
    <t>3.8.1.2 pentru participarea proiectantului la fazele incluse in programul de control al lucrarilor de executie, avizat re catre Inspectoratul de Stat in Constructii</t>
  </si>
  <si>
    <t>3.8.2. Dirigenție de santier</t>
  </si>
  <si>
    <t>Cheltuieli pentru investiţia de bază</t>
  </si>
  <si>
    <t>Construcţii şi instalaţii</t>
  </si>
  <si>
    <t>Montaj utilaje, echipamente tehnologice și funcționale</t>
  </si>
  <si>
    <t>Utilaje fără montaj şi echipamente de transport</t>
  </si>
  <si>
    <t>Dotări</t>
  </si>
  <si>
    <t>Organizare de şantier</t>
  </si>
  <si>
    <t>5.1.1. Lucrari de constructii și instalatii aferente organizari de santier</t>
  </si>
  <si>
    <t>5.1.2. Cheltuieli conexe organizarii santierului</t>
  </si>
  <si>
    <t>Comisioane, cote, taxe, costul creditului</t>
  </si>
  <si>
    <t>5.2.1. Comisioanele si dobanzilor aferente creditului banci finantatoare</t>
  </si>
  <si>
    <t xml:space="preserve">5.2.2. Cota aferenta ISC pentru controlul  calitatii lucrarilor in constructii  </t>
  </si>
  <si>
    <t>5.2.3. Cota aferenta ISC pentru controlul statului în amenajarea teritoriului, urbanism și pentru autorizarea lucrarilor de constructii</t>
  </si>
  <si>
    <t>5.2.4 Cota aferenta Casei Sociale  a Constructilor - CSC</t>
  </si>
  <si>
    <t>5.2.5. Taxe pentru acorduri, avize și autorizatia de construire/desfiintare</t>
  </si>
  <si>
    <t>5.4.</t>
  </si>
  <si>
    <t>Cheltuieli pentru informare si publicitate</t>
  </si>
  <si>
    <t>Din care: C+M (1.2+1.3+1.4+2+4.1+4.2+5.1.1)</t>
  </si>
  <si>
    <t>Cheltuieli pentru asigurarea utilităţilor</t>
  </si>
  <si>
    <t>3.5.4. Documentatiile tehnice necesare in vederea obtinerii avizelor/acordurilor/ autorizatilor</t>
  </si>
  <si>
    <t>Utilaje, echipamente tehnologice şi funcţionale care necesita montaj</t>
  </si>
  <si>
    <t>Cheltuieli diverse si neprevazute 10%</t>
  </si>
  <si>
    <t>3.8.1.Asistenta tehnica din partea proiectantului</t>
  </si>
  <si>
    <t>S.C. ARCHISTUDIO S.R.L.</t>
  </si>
  <si>
    <t>Dezvoltarea infrastructurii de învățământ antepreșcolar și preșcolar în municipiul Brad, județul Hunedoara</t>
  </si>
  <si>
    <t>Actualizat Septembrie 2022</t>
  </si>
  <si>
    <t>DEVIZ GENERAL al obiectivului de investitii</t>
  </si>
  <si>
    <t>TOT</t>
  </si>
  <si>
    <t>Actualizat conform Ordin 2050/2021 si O.U.G. 64/2022</t>
  </si>
  <si>
    <t>Rezerva de implementare</t>
  </si>
  <si>
    <t>Ordin 2050 - cu toate actualizarile la zi</t>
  </si>
  <si>
    <t>NLS - Dispozitia nr.2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</si>
</sst>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 _l_e_i_-;\-* #,##0.00\ _l_e_i_-;_-* &quot;-&quot;??\ _l_e_i_-;_-@_-"/>
    <numFmt numFmtId="165" formatCode="#,##0.000"/>
  </numFmts>
  <fonts count="29"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238"/>
    </font>
    <font>
      <sz val="11"/>
      <color theme="1"/>
      <name val="Calibri"/>
      <family val="2"/>
      <scheme val="minor"/>
    </font>
    <font>
      <sz val="11"/>
      <color theme="1"/>
      <name val="Calibri"/>
      <family val="2"/>
      <charset val="238"/>
      <scheme val="minor"/>
    </font>
    <font>
      <sz val="9"/>
      <name val="Arial"/>
      <family val="2"/>
    </font>
    <font>
      <sz val="10"/>
      <name val="Arial"/>
      <family val="2"/>
    </font>
    <font>
      <u/>
      <sz val="10"/>
      <color indexed="12"/>
      <name val="Arial"/>
      <family val="2"/>
      <charset val="238"/>
    </font>
    <font>
      <b/>
      <sz val="9"/>
      <color indexed="81"/>
      <name val="Segoe UI"/>
      <family val="2"/>
      <charset val="238"/>
    </font>
    <font>
      <b/>
      <sz val="9"/>
      <color indexed="81"/>
      <name val="Arial"/>
      <family val="2"/>
      <charset val="238"/>
    </font>
    <font>
      <sz val="9"/>
      <color indexed="81"/>
      <name val="Arial"/>
      <family val="2"/>
      <charset val="238"/>
    </font>
    <font>
      <sz val="9"/>
      <color indexed="81"/>
      <name val="Segoe UI"/>
      <family val="2"/>
      <charset val="238"/>
    </font>
    <font>
      <sz val="10"/>
      <name val="Arial"/>
      <family val="2"/>
    </font>
    <font>
      <b/>
      <sz val="12"/>
      <name val="Arial Narrow"/>
      <family val="2"/>
    </font>
    <font>
      <sz val="10"/>
      <name val="Arial Narrow"/>
      <family val="2"/>
    </font>
    <font>
      <sz val="11"/>
      <color theme="1"/>
      <name val="Arial Narrow"/>
      <family val="2"/>
    </font>
    <font>
      <b/>
      <sz val="10"/>
      <name val="Arial Narrow"/>
      <family val="2"/>
    </font>
    <font>
      <b/>
      <u/>
      <sz val="10"/>
      <name val="Arial Narrow"/>
      <family val="2"/>
    </font>
    <font>
      <sz val="11"/>
      <name val="Arial Narrow"/>
      <family val="2"/>
    </font>
    <font>
      <i/>
      <sz val="10"/>
      <name val="Arial Narrow"/>
      <family val="2"/>
    </font>
    <font>
      <sz val="8"/>
      <name val="Arial Narrow"/>
      <family val="2"/>
    </font>
    <font>
      <sz val="10"/>
      <color indexed="12"/>
      <name val="Arial Narrow"/>
      <family val="2"/>
    </font>
    <font>
      <sz val="10"/>
      <color indexed="10"/>
      <name val="Arial Narrow"/>
      <family val="2"/>
    </font>
    <font>
      <sz val="8"/>
      <color rgb="FF000000"/>
      <name val="Arial Narrow"/>
      <family val="2"/>
    </font>
    <font>
      <b/>
      <sz val="11"/>
      <name val="Arial Narrow"/>
      <family val="2"/>
    </font>
    <font>
      <sz val="10"/>
      <color theme="1"/>
      <name val="Arial Narrow"/>
      <family val="2"/>
    </font>
    <font>
      <sz val="10"/>
      <color rgb="FFC00000"/>
      <name val="Arial Narrow"/>
      <family val="2"/>
    </font>
  </fonts>
  <fills count="5">
    <fill>
      <patternFill patternType="none"/>
    </fill>
    <fill>
      <patternFill patternType="gray125"/>
    </fill>
    <fill>
      <patternFill patternType="solid">
        <fgColor rgb="FFFFFFCC"/>
      </patternFill>
    </fill>
    <fill>
      <patternFill patternType="solid">
        <fgColor indexed="55"/>
        <bgColor indexed="64"/>
      </patternFill>
    </fill>
    <fill>
      <patternFill patternType="solid">
        <fgColor theme="0"/>
        <bgColor indexed="64"/>
      </patternFill>
    </fill>
  </fills>
  <borders count="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20">
    <xf numFmtId="0" fontId="0" fillId="0" borderId="0"/>
    <xf numFmtId="0" fontId="4" fillId="0" borderId="0"/>
    <xf numFmtId="164" fontId="4" fillId="0" borderId="0" applyFont="0" applyFill="0" applyBorder="0" applyAlignment="0" applyProtection="0"/>
    <xf numFmtId="0" fontId="5" fillId="0" borderId="0"/>
    <xf numFmtId="0" fontId="4" fillId="0" borderId="0"/>
    <xf numFmtId="9" fontId="5" fillId="0" borderId="0" applyFont="0" applyFill="0" applyBorder="0" applyAlignment="0" applyProtection="0"/>
    <xf numFmtId="0" fontId="6" fillId="0" borderId="0"/>
    <xf numFmtId="164" fontId="5" fillId="0" borderId="0" applyFont="0" applyFill="0" applyBorder="0" applyAlignment="0" applyProtection="0"/>
    <xf numFmtId="0" fontId="9" fillId="0" borderId="0" applyNumberFormat="0" applyFill="0" applyBorder="0" applyAlignment="0" applyProtection="0">
      <alignment vertical="top"/>
      <protection locked="0"/>
    </xf>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8" fillId="0" borderId="0"/>
    <xf numFmtId="165" fontId="8" fillId="0" borderId="0" applyFill="0" applyBorder="0" applyAlignment="0" applyProtection="0"/>
    <xf numFmtId="0" fontId="6" fillId="2" borderId="5" applyNumberFormat="0" applyFont="0" applyAlignment="0" applyProtection="0"/>
    <xf numFmtId="0" fontId="14" fillId="0" borderId="0">
      <alignment vertical="top"/>
    </xf>
    <xf numFmtId="0" fontId="1" fillId="0" borderId="0"/>
  </cellStyleXfs>
  <cellXfs count="54">
    <xf numFmtId="0" fontId="0" fillId="0" borderId="0" xfId="0"/>
    <xf numFmtId="0" fontId="16" fillId="0" borderId="0" xfId="1" applyFont="1"/>
    <xf numFmtId="0" fontId="17" fillId="0" borderId="0" xfId="0" applyFont="1"/>
    <xf numFmtId="2" fontId="18" fillId="0" borderId="3" xfId="1" applyNumberFormat="1" applyFont="1" applyBorder="1" applyAlignment="1">
      <alignment wrapText="1"/>
    </xf>
    <xf numFmtId="2" fontId="18" fillId="0" borderId="3" xfId="1" applyNumberFormat="1" applyFont="1" applyBorder="1" applyAlignment="1">
      <alignment horizontal="center" wrapText="1"/>
    </xf>
    <xf numFmtId="2" fontId="18" fillId="0" borderId="3" xfId="1" applyNumberFormat="1" applyFont="1" applyBorder="1" applyAlignment="1">
      <alignment horizontal="center" vertical="center"/>
    </xf>
    <xf numFmtId="2" fontId="18" fillId="0" borderId="3" xfId="1" applyNumberFormat="1" applyFont="1" applyBorder="1" applyAlignment="1">
      <alignment horizontal="center" vertical="center" wrapText="1"/>
    </xf>
    <xf numFmtId="2" fontId="18" fillId="0" borderId="3" xfId="1" applyNumberFormat="1" applyFont="1" applyBorder="1" applyAlignment="1">
      <alignment horizontal="center"/>
    </xf>
    <xf numFmtId="0" fontId="18" fillId="0" borderId="3" xfId="1" applyFont="1" applyBorder="1" applyAlignment="1">
      <alignment horizontal="center" vertical="center"/>
    </xf>
    <xf numFmtId="2" fontId="16" fillId="0" borderId="3" xfId="1" applyNumberFormat="1" applyFont="1" applyBorder="1" applyAlignment="1">
      <alignment horizontal="left"/>
    </xf>
    <xf numFmtId="2" fontId="16" fillId="0" borderId="3" xfId="1" applyNumberFormat="1" applyFont="1" applyBorder="1"/>
    <xf numFmtId="4" fontId="16" fillId="0" borderId="3" xfId="1" applyNumberFormat="1" applyFont="1" applyBorder="1"/>
    <xf numFmtId="2" fontId="16" fillId="0" borderId="3" xfId="1" applyNumberFormat="1" applyFont="1" applyBorder="1" applyAlignment="1">
      <alignment wrapText="1"/>
    </xf>
    <xf numFmtId="2" fontId="16" fillId="0" borderId="3" xfId="1" applyNumberFormat="1" applyFont="1" applyBorder="1" applyAlignment="1">
      <alignment horizontal="left" wrapText="1"/>
    </xf>
    <xf numFmtId="4" fontId="18" fillId="0" borderId="3" xfId="1" applyNumberFormat="1" applyFont="1" applyBorder="1"/>
    <xf numFmtId="0" fontId="18" fillId="0" borderId="0" xfId="1" applyFont="1"/>
    <xf numFmtId="4" fontId="16" fillId="0" borderId="3" xfId="1" applyNumberFormat="1" applyFont="1" applyBorder="1" applyAlignment="1">
      <alignment horizontal="right"/>
    </xf>
    <xf numFmtId="4" fontId="16" fillId="0" borderId="0" xfId="1" applyNumberFormat="1" applyFont="1"/>
    <xf numFmtId="4" fontId="16" fillId="0" borderId="3" xfId="17" applyNumberFormat="1" applyFont="1" applyFill="1" applyBorder="1" applyAlignment="1">
      <alignment horizontal="right"/>
    </xf>
    <xf numFmtId="4" fontId="18" fillId="0" borderId="3" xfId="1" applyNumberFormat="1" applyFont="1" applyBorder="1" applyAlignment="1">
      <alignment horizontal="right"/>
    </xf>
    <xf numFmtId="2" fontId="16" fillId="0" borderId="3" xfId="1" applyNumberFormat="1" applyFont="1" applyBorder="1" applyAlignment="1">
      <alignment horizontal="left" vertical="justify"/>
    </xf>
    <xf numFmtId="2" fontId="21" fillId="0" borderId="3" xfId="1" applyNumberFormat="1" applyFont="1" applyBorder="1" applyAlignment="1">
      <alignment horizontal="left"/>
    </xf>
    <xf numFmtId="2" fontId="21" fillId="0" borderId="3" xfId="1" applyNumberFormat="1" applyFont="1" applyBorder="1" applyAlignment="1">
      <alignment wrapText="1"/>
    </xf>
    <xf numFmtId="4" fontId="16" fillId="0" borderId="4" xfId="1" applyNumberFormat="1" applyFont="1" applyBorder="1" applyAlignment="1">
      <alignment horizontal="right"/>
    </xf>
    <xf numFmtId="2" fontId="21" fillId="0" borderId="3" xfId="1" applyNumberFormat="1" applyFont="1" applyBorder="1" applyAlignment="1">
      <alignment vertical="top"/>
    </xf>
    <xf numFmtId="4" fontId="16" fillId="0" borderId="1" xfId="1" applyNumberFormat="1" applyFont="1" applyBorder="1" applyAlignment="1">
      <alignment horizontal="right"/>
    </xf>
    <xf numFmtId="2" fontId="16" fillId="0" borderId="3" xfId="17" applyNumberFormat="1" applyFont="1" applyFill="1" applyBorder="1" applyAlignment="1">
      <alignment horizontal="right"/>
    </xf>
    <xf numFmtId="2" fontId="16" fillId="0" borderId="3" xfId="1" applyNumberFormat="1" applyFont="1" applyBorder="1" applyAlignment="1">
      <alignment horizontal="right"/>
    </xf>
    <xf numFmtId="2" fontId="18" fillId="0" borderId="3" xfId="1" applyNumberFormat="1" applyFont="1" applyBorder="1" applyAlignment="1">
      <alignment horizontal="right"/>
    </xf>
    <xf numFmtId="3" fontId="16" fillId="0" borderId="0" xfId="1" applyNumberFormat="1" applyFont="1"/>
    <xf numFmtId="3" fontId="22" fillId="0" borderId="0" xfId="1" applyNumberFormat="1" applyFont="1"/>
    <xf numFmtId="0" fontId="23" fillId="0" borderId="0" xfId="1" applyFont="1"/>
    <xf numFmtId="0" fontId="24" fillId="0" borderId="0" xfId="1" applyFont="1"/>
    <xf numFmtId="0" fontId="25" fillId="0" borderId="0" xfId="0" applyFont="1"/>
    <xf numFmtId="165" fontId="24" fillId="0" borderId="0" xfId="1" applyNumberFormat="1" applyFont="1"/>
    <xf numFmtId="4" fontId="16" fillId="0" borderId="3" xfId="0" applyNumberFormat="1" applyFont="1" applyBorder="1"/>
    <xf numFmtId="0" fontId="20" fillId="0" borderId="0" xfId="0" applyFont="1"/>
    <xf numFmtId="0" fontId="26" fillId="0" borderId="0" xfId="0" applyFont="1"/>
    <xf numFmtId="0" fontId="4" fillId="0" borderId="0" xfId="1"/>
    <xf numFmtId="4" fontId="18" fillId="0" borderId="0" xfId="1" applyNumberFormat="1" applyFont="1"/>
    <xf numFmtId="4" fontId="16" fillId="4" borderId="3" xfId="1" applyNumberFormat="1" applyFont="1" applyFill="1" applyBorder="1"/>
    <xf numFmtId="4" fontId="27" fillId="0" borderId="3" xfId="1" applyNumberFormat="1" applyFont="1" applyBorder="1" applyAlignment="1">
      <alignment horizontal="right"/>
    </xf>
    <xf numFmtId="4" fontId="27" fillId="0" borderId="3" xfId="17" applyNumberFormat="1" applyFont="1" applyFill="1" applyBorder="1" applyAlignment="1">
      <alignment horizontal="right"/>
    </xf>
    <xf numFmtId="4" fontId="28" fillId="0" borderId="0" xfId="1" applyNumberFormat="1" applyFont="1"/>
    <xf numFmtId="2" fontId="18" fillId="0" borderId="3" xfId="1" applyNumberFormat="1" applyFont="1" applyBorder="1" applyAlignment="1">
      <alignment horizontal="center" wrapText="1"/>
    </xf>
    <xf numFmtId="2" fontId="18" fillId="0" borderId="3" xfId="1" applyNumberFormat="1" applyFont="1" applyBorder="1" applyAlignment="1">
      <alignment horizontal="center"/>
    </xf>
    <xf numFmtId="2" fontId="19" fillId="3" borderId="3" xfId="8" applyNumberFormat="1" applyFont="1" applyFill="1" applyBorder="1" applyAlignment="1" applyProtection="1">
      <alignment horizontal="center"/>
    </xf>
    <xf numFmtId="2" fontId="16" fillId="0" borderId="3" xfId="1" applyNumberFormat="1" applyFont="1" applyBorder="1" applyAlignment="1">
      <alignment horizontal="center"/>
    </xf>
    <xf numFmtId="2" fontId="19" fillId="3" borderId="3" xfId="1" applyNumberFormat="1" applyFont="1" applyFill="1" applyBorder="1" applyAlignment="1">
      <alignment horizontal="center"/>
    </xf>
    <xf numFmtId="2" fontId="18" fillId="3" borderId="3" xfId="1" applyNumberFormat="1" applyFont="1" applyFill="1" applyBorder="1" applyAlignment="1">
      <alignment horizontal="center"/>
    </xf>
    <xf numFmtId="0" fontId="15" fillId="0" borderId="0" xfId="1" applyFont="1" applyAlignment="1">
      <alignment horizontal="center"/>
    </xf>
    <xf numFmtId="0" fontId="18" fillId="0" borderId="0" xfId="1" applyFont="1" applyAlignment="1">
      <alignment horizontal="center" vertical="center" wrapText="1"/>
    </xf>
    <xf numFmtId="0" fontId="18" fillId="0" borderId="2" xfId="1" applyFont="1" applyBorder="1" applyAlignment="1">
      <alignment horizontal="center" vertical="center" wrapText="1"/>
    </xf>
    <xf numFmtId="2" fontId="18" fillId="3" borderId="3" xfId="8" applyNumberFormat="1" applyFont="1" applyFill="1" applyBorder="1" applyAlignment="1" applyProtection="1">
      <alignment horizontal="center"/>
    </xf>
  </cellXfs>
  <cellStyles count="20">
    <cellStyle name="Comma 2" xfId="2"/>
    <cellStyle name="Comma 3" xfId="7"/>
    <cellStyle name="Comma 4" xfId="14"/>
    <cellStyle name="Currency 2" xfId="16"/>
    <cellStyle name="Hyperlink" xfId="8" builtinId="8"/>
    <cellStyle name="Normal" xfId="0" builtinId="0"/>
    <cellStyle name="Normal 2" xfId="1"/>
    <cellStyle name="Normal 2 2" xfId="6"/>
    <cellStyle name="Normal 3" xfId="3"/>
    <cellStyle name="Normal 3 2" xfId="13"/>
    <cellStyle name="Normal 4" xfId="9"/>
    <cellStyle name="Normal 4 2" xfId="15"/>
    <cellStyle name="Normal 5" xfId="12"/>
    <cellStyle name="Normal 6" xfId="18"/>
    <cellStyle name="Normal 7" xfId="19"/>
    <cellStyle name="Note" xfId="17" builtinId="10"/>
    <cellStyle name="Percent 2" xfId="5"/>
    <cellStyle name="Procent 2" xfId="11"/>
    <cellStyle name="Style 1" xfId="4"/>
    <cellStyle name="Virgulă 2" xfId="10"/>
  </cellStyles>
  <dxfs count="0"/>
  <tableStyles count="0" defaultTableStyle="TableStyleMedium9" defaultPivotStyle="PivotStyleLight16"/>
  <colors>
    <mruColors>
      <color rgb="FF3333FF"/>
      <color rgb="FF990000"/>
      <color rgb="FFCD3737"/>
      <color rgb="FF996633"/>
      <color rgb="FF99FF66"/>
      <color rgb="FF660066"/>
      <color rgb="FF800080"/>
      <color rgb="FF993366"/>
      <color rgb="FF663300"/>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AGATE-D2\Proiecte\Users\Paul\Desktop\skateboard%20T\de%20la%20arh\Devize%20Scenariul%20II-var.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DF"/>
      <sheetName val="deviz obiect"/>
      <sheetName val="EVALUARI"/>
      <sheetName val="anexa 1"/>
    </sheetNames>
    <sheetDataSet>
      <sheetData sheetId="0"/>
      <sheetData sheetId="1">
        <row r="24">
          <cell r="C24">
            <v>3.113</v>
          </cell>
        </row>
        <row r="29">
          <cell r="C29">
            <v>3.6</v>
          </cell>
        </row>
        <row r="35">
          <cell r="C35">
            <v>6.9809999999999999</v>
          </cell>
        </row>
        <row r="39">
          <cell r="C39">
            <v>1</v>
          </cell>
        </row>
        <row r="47">
          <cell r="C47">
            <v>3.5419999999999998</v>
          </cell>
        </row>
        <row r="53">
          <cell r="C53">
            <v>17.673479999999998</v>
          </cell>
        </row>
        <row r="74">
          <cell r="C74">
            <v>59.885004000000002</v>
          </cell>
        </row>
      </sheetData>
      <sheetData sheetId="2"/>
      <sheetData sheetId="3">
        <row r="34">
          <cell r="F34">
            <v>0</v>
          </cell>
        </row>
        <row r="48">
          <cell r="F48">
            <v>15700</v>
          </cell>
        </row>
        <row r="93">
          <cell r="F93">
            <v>1767348</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HV86"/>
  <sheetViews>
    <sheetView tabSelected="1" topLeftCell="A43" zoomScale="115" zoomScaleNormal="115" workbookViewId="0">
      <selection activeCell="L61" sqref="L61"/>
    </sheetView>
  </sheetViews>
  <sheetFormatPr defaultColWidth="9.140625" defaultRowHeight="16.5" x14ac:dyDescent="0.3"/>
  <cols>
    <col min="1" max="1" width="3.7109375" style="1" customWidth="1"/>
    <col min="2" max="2" width="52.140625" style="1" bestFit="1" customWidth="1"/>
    <col min="3" max="3" width="11.7109375" style="1" customWidth="1"/>
    <col min="4" max="4" width="10.140625" style="1" bestFit="1" customWidth="1"/>
    <col min="5" max="5" width="11.7109375" style="1" bestFit="1" customWidth="1"/>
    <col min="6" max="6" width="8.140625" style="1" customWidth="1"/>
    <col min="7" max="7" width="10" style="1" bestFit="1" customWidth="1"/>
    <col min="8" max="8" width="9.140625" style="1" hidden="1" customWidth="1"/>
    <col min="9" max="9" width="14.7109375" style="1" hidden="1" customWidth="1"/>
    <col min="10" max="10" width="12.42578125" style="1" hidden="1" customWidth="1"/>
    <col min="11" max="11" width="9.140625" style="1" hidden="1" customWidth="1"/>
    <col min="12" max="14" width="9.140625" style="1" bestFit="1" customWidth="1"/>
    <col min="15" max="15" width="10.140625" style="1" bestFit="1" customWidth="1"/>
    <col min="16" max="224" width="9.140625" style="1" bestFit="1" customWidth="1"/>
    <col min="225" max="240" width="9.140625" style="2"/>
    <col min="241" max="241" width="3.7109375" style="2" customWidth="1"/>
    <col min="242" max="242" width="46.7109375" style="2" customWidth="1"/>
    <col min="243" max="243" width="11.7109375" style="2" customWidth="1"/>
    <col min="244" max="244" width="10.7109375" style="2" customWidth="1"/>
    <col min="245" max="245" width="11.5703125" style="2" customWidth="1"/>
    <col min="246" max="480" width="9.140625" style="2" bestFit="1" customWidth="1"/>
    <col min="481" max="496" width="9.140625" style="2"/>
    <col min="497" max="497" width="3.7109375" style="2" customWidth="1"/>
    <col min="498" max="498" width="46.7109375" style="2" customWidth="1"/>
    <col min="499" max="499" width="11.7109375" style="2" customWidth="1"/>
    <col min="500" max="500" width="10.7109375" style="2" customWidth="1"/>
    <col min="501" max="501" width="11.5703125" style="2" customWidth="1"/>
    <col min="502" max="736" width="9.140625" style="2" bestFit="1" customWidth="1"/>
    <col min="737" max="752" width="9.140625" style="2"/>
    <col min="753" max="753" width="3.7109375" style="2" customWidth="1"/>
    <col min="754" max="754" width="46.7109375" style="2" customWidth="1"/>
    <col min="755" max="755" width="11.7109375" style="2" customWidth="1"/>
    <col min="756" max="756" width="10.7109375" style="2" customWidth="1"/>
    <col min="757" max="757" width="11.5703125" style="2" customWidth="1"/>
    <col min="758" max="992" width="9.140625" style="2" bestFit="1" customWidth="1"/>
    <col min="993" max="1008" width="9.140625" style="2"/>
    <col min="1009" max="1009" width="3.7109375" style="2" customWidth="1"/>
    <col min="1010" max="1010" width="46.7109375" style="2" customWidth="1"/>
    <col min="1011" max="1011" width="11.7109375" style="2" customWidth="1"/>
    <col min="1012" max="1012" width="10.7109375" style="2" customWidth="1"/>
    <col min="1013" max="1013" width="11.5703125" style="2" customWidth="1"/>
    <col min="1014" max="1248" width="9.140625" style="2" bestFit="1" customWidth="1"/>
    <col min="1249" max="1264" width="9.140625" style="2"/>
    <col min="1265" max="1265" width="3.7109375" style="2" customWidth="1"/>
    <col min="1266" max="1266" width="46.7109375" style="2" customWidth="1"/>
    <col min="1267" max="1267" width="11.7109375" style="2" customWidth="1"/>
    <col min="1268" max="1268" width="10.7109375" style="2" customWidth="1"/>
    <col min="1269" max="1269" width="11.5703125" style="2" customWidth="1"/>
    <col min="1270" max="1504" width="9.140625" style="2" bestFit="1" customWidth="1"/>
    <col min="1505" max="1520" width="9.140625" style="2"/>
    <col min="1521" max="1521" width="3.7109375" style="2" customWidth="1"/>
    <col min="1522" max="1522" width="46.7109375" style="2" customWidth="1"/>
    <col min="1523" max="1523" width="11.7109375" style="2" customWidth="1"/>
    <col min="1524" max="1524" width="10.7109375" style="2" customWidth="1"/>
    <col min="1525" max="1525" width="11.5703125" style="2" customWidth="1"/>
    <col min="1526" max="1760" width="9.140625" style="2" bestFit="1" customWidth="1"/>
    <col min="1761" max="1776" width="9.140625" style="2"/>
    <col min="1777" max="1777" width="3.7109375" style="2" customWidth="1"/>
    <col min="1778" max="1778" width="46.7109375" style="2" customWidth="1"/>
    <col min="1779" max="1779" width="11.7109375" style="2" customWidth="1"/>
    <col min="1780" max="1780" width="10.7109375" style="2" customWidth="1"/>
    <col min="1781" max="1781" width="11.5703125" style="2" customWidth="1"/>
    <col min="1782" max="2016" width="9.140625" style="2" bestFit="1" customWidth="1"/>
    <col min="2017" max="2032" width="9.140625" style="2"/>
    <col min="2033" max="2033" width="3.7109375" style="2" customWidth="1"/>
    <col min="2034" max="2034" width="46.7109375" style="2" customWidth="1"/>
    <col min="2035" max="2035" width="11.7109375" style="2" customWidth="1"/>
    <col min="2036" max="2036" width="10.7109375" style="2" customWidth="1"/>
    <col min="2037" max="2037" width="11.5703125" style="2" customWidth="1"/>
    <col min="2038" max="2272" width="9.140625" style="2" bestFit="1" customWidth="1"/>
    <col min="2273" max="2288" width="9.140625" style="2"/>
    <col min="2289" max="2289" width="3.7109375" style="2" customWidth="1"/>
    <col min="2290" max="2290" width="46.7109375" style="2" customWidth="1"/>
    <col min="2291" max="2291" width="11.7109375" style="2" customWidth="1"/>
    <col min="2292" max="2292" width="10.7109375" style="2" customWidth="1"/>
    <col min="2293" max="2293" width="11.5703125" style="2" customWidth="1"/>
    <col min="2294" max="2528" width="9.140625" style="2" bestFit="1" customWidth="1"/>
    <col min="2529" max="2544" width="9.140625" style="2"/>
    <col min="2545" max="2545" width="3.7109375" style="2" customWidth="1"/>
    <col min="2546" max="2546" width="46.7109375" style="2" customWidth="1"/>
    <col min="2547" max="2547" width="11.7109375" style="2" customWidth="1"/>
    <col min="2548" max="2548" width="10.7109375" style="2" customWidth="1"/>
    <col min="2549" max="2549" width="11.5703125" style="2" customWidth="1"/>
    <col min="2550" max="2784" width="9.140625" style="2" bestFit="1" customWidth="1"/>
    <col min="2785" max="2800" width="9.140625" style="2"/>
    <col min="2801" max="2801" width="3.7109375" style="2" customWidth="1"/>
    <col min="2802" max="2802" width="46.7109375" style="2" customWidth="1"/>
    <col min="2803" max="2803" width="11.7109375" style="2" customWidth="1"/>
    <col min="2804" max="2804" width="10.7109375" style="2" customWidth="1"/>
    <col min="2805" max="2805" width="11.5703125" style="2" customWidth="1"/>
    <col min="2806" max="3040" width="9.140625" style="2" bestFit="1" customWidth="1"/>
    <col min="3041" max="3056" width="9.140625" style="2"/>
    <col min="3057" max="3057" width="3.7109375" style="2" customWidth="1"/>
    <col min="3058" max="3058" width="46.7109375" style="2" customWidth="1"/>
    <col min="3059" max="3059" width="11.7109375" style="2" customWidth="1"/>
    <col min="3060" max="3060" width="10.7109375" style="2" customWidth="1"/>
    <col min="3061" max="3061" width="11.5703125" style="2" customWidth="1"/>
    <col min="3062" max="3296" width="9.140625" style="2" bestFit="1" customWidth="1"/>
    <col min="3297" max="3312" width="9.140625" style="2"/>
    <col min="3313" max="3313" width="3.7109375" style="2" customWidth="1"/>
    <col min="3314" max="3314" width="46.7109375" style="2" customWidth="1"/>
    <col min="3315" max="3315" width="11.7109375" style="2" customWidth="1"/>
    <col min="3316" max="3316" width="10.7109375" style="2" customWidth="1"/>
    <col min="3317" max="3317" width="11.5703125" style="2" customWidth="1"/>
    <col min="3318" max="3552" width="9.140625" style="2" bestFit="1" customWidth="1"/>
    <col min="3553" max="3568" width="9.140625" style="2"/>
    <col min="3569" max="3569" width="3.7109375" style="2" customWidth="1"/>
    <col min="3570" max="3570" width="46.7109375" style="2" customWidth="1"/>
    <col min="3571" max="3571" width="11.7109375" style="2" customWidth="1"/>
    <col min="3572" max="3572" width="10.7109375" style="2" customWidth="1"/>
    <col min="3573" max="3573" width="11.5703125" style="2" customWidth="1"/>
    <col min="3574" max="3808" width="9.140625" style="2" bestFit="1" customWidth="1"/>
    <col min="3809" max="3824" width="9.140625" style="2"/>
    <col min="3825" max="3825" width="3.7109375" style="2" customWidth="1"/>
    <col min="3826" max="3826" width="46.7109375" style="2" customWidth="1"/>
    <col min="3827" max="3827" width="11.7109375" style="2" customWidth="1"/>
    <col min="3828" max="3828" width="10.7109375" style="2" customWidth="1"/>
    <col min="3829" max="3829" width="11.5703125" style="2" customWidth="1"/>
    <col min="3830" max="4064" width="9.140625" style="2" bestFit="1" customWidth="1"/>
    <col min="4065" max="4080" width="9.140625" style="2"/>
    <col min="4081" max="4081" width="3.7109375" style="2" customWidth="1"/>
    <col min="4082" max="4082" width="46.7109375" style="2" customWidth="1"/>
    <col min="4083" max="4083" width="11.7109375" style="2" customWidth="1"/>
    <col min="4084" max="4084" width="10.7109375" style="2" customWidth="1"/>
    <col min="4085" max="4085" width="11.5703125" style="2" customWidth="1"/>
    <col min="4086" max="4320" width="9.140625" style="2" bestFit="1" customWidth="1"/>
    <col min="4321" max="4336" width="9.140625" style="2"/>
    <col min="4337" max="4337" width="3.7109375" style="2" customWidth="1"/>
    <col min="4338" max="4338" width="46.7109375" style="2" customWidth="1"/>
    <col min="4339" max="4339" width="11.7109375" style="2" customWidth="1"/>
    <col min="4340" max="4340" width="10.7109375" style="2" customWidth="1"/>
    <col min="4341" max="4341" width="11.5703125" style="2" customWidth="1"/>
    <col min="4342" max="4576" width="9.140625" style="2" bestFit="1" customWidth="1"/>
    <col min="4577" max="4592" width="9.140625" style="2"/>
    <col min="4593" max="4593" width="3.7109375" style="2" customWidth="1"/>
    <col min="4594" max="4594" width="46.7109375" style="2" customWidth="1"/>
    <col min="4595" max="4595" width="11.7109375" style="2" customWidth="1"/>
    <col min="4596" max="4596" width="10.7109375" style="2" customWidth="1"/>
    <col min="4597" max="4597" width="11.5703125" style="2" customWidth="1"/>
    <col min="4598" max="4832" width="9.140625" style="2" bestFit="1" customWidth="1"/>
    <col min="4833" max="4848" width="9.140625" style="2"/>
    <col min="4849" max="4849" width="3.7109375" style="2" customWidth="1"/>
    <col min="4850" max="4850" width="46.7109375" style="2" customWidth="1"/>
    <col min="4851" max="4851" width="11.7109375" style="2" customWidth="1"/>
    <col min="4852" max="4852" width="10.7109375" style="2" customWidth="1"/>
    <col min="4853" max="4853" width="11.5703125" style="2" customWidth="1"/>
    <col min="4854" max="5088" width="9.140625" style="2" bestFit="1" customWidth="1"/>
    <col min="5089" max="5104" width="9.140625" style="2"/>
    <col min="5105" max="5105" width="3.7109375" style="2" customWidth="1"/>
    <col min="5106" max="5106" width="46.7109375" style="2" customWidth="1"/>
    <col min="5107" max="5107" width="11.7109375" style="2" customWidth="1"/>
    <col min="5108" max="5108" width="10.7109375" style="2" customWidth="1"/>
    <col min="5109" max="5109" width="11.5703125" style="2" customWidth="1"/>
    <col min="5110" max="5344" width="9.140625" style="2" bestFit="1" customWidth="1"/>
    <col min="5345" max="5360" width="9.140625" style="2"/>
    <col min="5361" max="5361" width="3.7109375" style="2" customWidth="1"/>
    <col min="5362" max="5362" width="46.7109375" style="2" customWidth="1"/>
    <col min="5363" max="5363" width="11.7109375" style="2" customWidth="1"/>
    <col min="5364" max="5364" width="10.7109375" style="2" customWidth="1"/>
    <col min="5365" max="5365" width="11.5703125" style="2" customWidth="1"/>
    <col min="5366" max="5600" width="9.140625" style="2" bestFit="1" customWidth="1"/>
    <col min="5601" max="5616" width="9.140625" style="2"/>
    <col min="5617" max="5617" width="3.7109375" style="2" customWidth="1"/>
    <col min="5618" max="5618" width="46.7109375" style="2" customWidth="1"/>
    <col min="5619" max="5619" width="11.7109375" style="2" customWidth="1"/>
    <col min="5620" max="5620" width="10.7109375" style="2" customWidth="1"/>
    <col min="5621" max="5621" width="11.5703125" style="2" customWidth="1"/>
    <col min="5622" max="5856" width="9.140625" style="2" bestFit="1" customWidth="1"/>
    <col min="5857" max="5872" width="9.140625" style="2"/>
    <col min="5873" max="5873" width="3.7109375" style="2" customWidth="1"/>
    <col min="5874" max="5874" width="46.7109375" style="2" customWidth="1"/>
    <col min="5875" max="5875" width="11.7109375" style="2" customWidth="1"/>
    <col min="5876" max="5876" width="10.7109375" style="2" customWidth="1"/>
    <col min="5877" max="5877" width="11.5703125" style="2" customWidth="1"/>
    <col min="5878" max="6112" width="9.140625" style="2" bestFit="1" customWidth="1"/>
    <col min="6113" max="6128" width="9.140625" style="2"/>
    <col min="6129" max="6129" width="3.7109375" style="2" customWidth="1"/>
    <col min="6130" max="6130" width="46.7109375" style="2" customWidth="1"/>
    <col min="6131" max="6131" width="11.7109375" style="2" customWidth="1"/>
    <col min="6132" max="6132" width="10.7109375" style="2" customWidth="1"/>
    <col min="6133" max="6133" width="11.5703125" style="2" customWidth="1"/>
    <col min="6134" max="6368" width="9.140625" style="2" bestFit="1" customWidth="1"/>
    <col min="6369" max="6384" width="9.140625" style="2"/>
    <col min="6385" max="6385" width="3.7109375" style="2" customWidth="1"/>
    <col min="6386" max="6386" width="46.7109375" style="2" customWidth="1"/>
    <col min="6387" max="6387" width="11.7109375" style="2" customWidth="1"/>
    <col min="6388" max="6388" width="10.7109375" style="2" customWidth="1"/>
    <col min="6389" max="6389" width="11.5703125" style="2" customWidth="1"/>
    <col min="6390" max="6624" width="9.140625" style="2" bestFit="1" customWidth="1"/>
    <col min="6625" max="6640" width="9.140625" style="2"/>
    <col min="6641" max="6641" width="3.7109375" style="2" customWidth="1"/>
    <col min="6642" max="6642" width="46.7109375" style="2" customWidth="1"/>
    <col min="6643" max="6643" width="11.7109375" style="2" customWidth="1"/>
    <col min="6644" max="6644" width="10.7109375" style="2" customWidth="1"/>
    <col min="6645" max="6645" width="11.5703125" style="2" customWidth="1"/>
    <col min="6646" max="6880" width="9.140625" style="2" bestFit="1" customWidth="1"/>
    <col min="6881" max="6896" width="9.140625" style="2"/>
    <col min="6897" max="6897" width="3.7109375" style="2" customWidth="1"/>
    <col min="6898" max="6898" width="46.7109375" style="2" customWidth="1"/>
    <col min="6899" max="6899" width="11.7109375" style="2" customWidth="1"/>
    <col min="6900" max="6900" width="10.7109375" style="2" customWidth="1"/>
    <col min="6901" max="6901" width="11.5703125" style="2" customWidth="1"/>
    <col min="6902" max="7136" width="9.140625" style="2" bestFit="1" customWidth="1"/>
    <col min="7137" max="7152" width="9.140625" style="2"/>
    <col min="7153" max="7153" width="3.7109375" style="2" customWidth="1"/>
    <col min="7154" max="7154" width="46.7109375" style="2" customWidth="1"/>
    <col min="7155" max="7155" width="11.7109375" style="2" customWidth="1"/>
    <col min="7156" max="7156" width="10.7109375" style="2" customWidth="1"/>
    <col min="7157" max="7157" width="11.5703125" style="2" customWidth="1"/>
    <col min="7158" max="7392" width="9.140625" style="2" bestFit="1" customWidth="1"/>
    <col min="7393" max="7408" width="9.140625" style="2"/>
    <col min="7409" max="7409" width="3.7109375" style="2" customWidth="1"/>
    <col min="7410" max="7410" width="46.7109375" style="2" customWidth="1"/>
    <col min="7411" max="7411" width="11.7109375" style="2" customWidth="1"/>
    <col min="7412" max="7412" width="10.7109375" style="2" customWidth="1"/>
    <col min="7413" max="7413" width="11.5703125" style="2" customWidth="1"/>
    <col min="7414" max="7648" width="9.140625" style="2" bestFit="1" customWidth="1"/>
    <col min="7649" max="7664" width="9.140625" style="2"/>
    <col min="7665" max="7665" width="3.7109375" style="2" customWidth="1"/>
    <col min="7666" max="7666" width="46.7109375" style="2" customWidth="1"/>
    <col min="7667" max="7667" width="11.7109375" style="2" customWidth="1"/>
    <col min="7668" max="7668" width="10.7109375" style="2" customWidth="1"/>
    <col min="7669" max="7669" width="11.5703125" style="2" customWidth="1"/>
    <col min="7670" max="7904" width="9.140625" style="2" bestFit="1" customWidth="1"/>
    <col min="7905" max="7920" width="9.140625" style="2"/>
    <col min="7921" max="7921" width="3.7109375" style="2" customWidth="1"/>
    <col min="7922" max="7922" width="46.7109375" style="2" customWidth="1"/>
    <col min="7923" max="7923" width="11.7109375" style="2" customWidth="1"/>
    <col min="7924" max="7924" width="10.7109375" style="2" customWidth="1"/>
    <col min="7925" max="7925" width="11.5703125" style="2" customWidth="1"/>
    <col min="7926" max="8160" width="9.140625" style="2" bestFit="1" customWidth="1"/>
    <col min="8161" max="8176" width="9.140625" style="2"/>
    <col min="8177" max="8177" width="3.7109375" style="2" customWidth="1"/>
    <col min="8178" max="8178" width="46.7109375" style="2" customWidth="1"/>
    <col min="8179" max="8179" width="11.7109375" style="2" customWidth="1"/>
    <col min="8180" max="8180" width="10.7109375" style="2" customWidth="1"/>
    <col min="8181" max="8181" width="11.5703125" style="2" customWidth="1"/>
    <col min="8182" max="8416" width="9.140625" style="2" bestFit="1" customWidth="1"/>
    <col min="8417" max="8432" width="9.140625" style="2"/>
    <col min="8433" max="8433" width="3.7109375" style="2" customWidth="1"/>
    <col min="8434" max="8434" width="46.7109375" style="2" customWidth="1"/>
    <col min="8435" max="8435" width="11.7109375" style="2" customWidth="1"/>
    <col min="8436" max="8436" width="10.7109375" style="2" customWidth="1"/>
    <col min="8437" max="8437" width="11.5703125" style="2" customWidth="1"/>
    <col min="8438" max="8672" width="9.140625" style="2" bestFit="1" customWidth="1"/>
    <col min="8673" max="8688" width="9.140625" style="2"/>
    <col min="8689" max="8689" width="3.7109375" style="2" customWidth="1"/>
    <col min="8690" max="8690" width="46.7109375" style="2" customWidth="1"/>
    <col min="8691" max="8691" width="11.7109375" style="2" customWidth="1"/>
    <col min="8692" max="8692" width="10.7109375" style="2" customWidth="1"/>
    <col min="8693" max="8693" width="11.5703125" style="2" customWidth="1"/>
    <col min="8694" max="8928" width="9.140625" style="2" bestFit="1" customWidth="1"/>
    <col min="8929" max="8944" width="9.140625" style="2"/>
    <col min="8945" max="8945" width="3.7109375" style="2" customWidth="1"/>
    <col min="8946" max="8946" width="46.7109375" style="2" customWidth="1"/>
    <col min="8947" max="8947" width="11.7109375" style="2" customWidth="1"/>
    <col min="8948" max="8948" width="10.7109375" style="2" customWidth="1"/>
    <col min="8949" max="8949" width="11.5703125" style="2" customWidth="1"/>
    <col min="8950" max="9184" width="9.140625" style="2" bestFit="1" customWidth="1"/>
    <col min="9185" max="9200" width="9.140625" style="2"/>
    <col min="9201" max="9201" width="3.7109375" style="2" customWidth="1"/>
    <col min="9202" max="9202" width="46.7109375" style="2" customWidth="1"/>
    <col min="9203" max="9203" width="11.7109375" style="2" customWidth="1"/>
    <col min="9204" max="9204" width="10.7109375" style="2" customWidth="1"/>
    <col min="9205" max="9205" width="11.5703125" style="2" customWidth="1"/>
    <col min="9206" max="9440" width="9.140625" style="2" bestFit="1" customWidth="1"/>
    <col min="9441" max="9456" width="9.140625" style="2"/>
    <col min="9457" max="9457" width="3.7109375" style="2" customWidth="1"/>
    <col min="9458" max="9458" width="46.7109375" style="2" customWidth="1"/>
    <col min="9459" max="9459" width="11.7109375" style="2" customWidth="1"/>
    <col min="9460" max="9460" width="10.7109375" style="2" customWidth="1"/>
    <col min="9461" max="9461" width="11.5703125" style="2" customWidth="1"/>
    <col min="9462" max="9696" width="9.140625" style="2" bestFit="1" customWidth="1"/>
    <col min="9697" max="9712" width="9.140625" style="2"/>
    <col min="9713" max="9713" width="3.7109375" style="2" customWidth="1"/>
    <col min="9714" max="9714" width="46.7109375" style="2" customWidth="1"/>
    <col min="9715" max="9715" width="11.7109375" style="2" customWidth="1"/>
    <col min="9716" max="9716" width="10.7109375" style="2" customWidth="1"/>
    <col min="9717" max="9717" width="11.5703125" style="2" customWidth="1"/>
    <col min="9718" max="9952" width="9.140625" style="2" bestFit="1" customWidth="1"/>
    <col min="9953" max="9968" width="9.140625" style="2"/>
    <col min="9969" max="9969" width="3.7109375" style="2" customWidth="1"/>
    <col min="9970" max="9970" width="46.7109375" style="2" customWidth="1"/>
    <col min="9971" max="9971" width="11.7109375" style="2" customWidth="1"/>
    <col min="9972" max="9972" width="10.7109375" style="2" customWidth="1"/>
    <col min="9973" max="9973" width="11.5703125" style="2" customWidth="1"/>
    <col min="9974" max="10208" width="9.140625" style="2" bestFit="1" customWidth="1"/>
    <col min="10209" max="10224" width="9.140625" style="2"/>
    <col min="10225" max="10225" width="3.7109375" style="2" customWidth="1"/>
    <col min="10226" max="10226" width="46.7109375" style="2" customWidth="1"/>
    <col min="10227" max="10227" width="11.7109375" style="2" customWidth="1"/>
    <col min="10228" max="10228" width="10.7109375" style="2" customWidth="1"/>
    <col min="10229" max="10229" width="11.5703125" style="2" customWidth="1"/>
    <col min="10230" max="10464" width="9.140625" style="2" bestFit="1" customWidth="1"/>
    <col min="10465" max="10480" width="9.140625" style="2"/>
    <col min="10481" max="10481" width="3.7109375" style="2" customWidth="1"/>
    <col min="10482" max="10482" width="46.7109375" style="2" customWidth="1"/>
    <col min="10483" max="10483" width="11.7109375" style="2" customWidth="1"/>
    <col min="10484" max="10484" width="10.7109375" style="2" customWidth="1"/>
    <col min="10485" max="10485" width="11.5703125" style="2" customWidth="1"/>
    <col min="10486" max="10720" width="9.140625" style="2" bestFit="1" customWidth="1"/>
    <col min="10721" max="10736" width="9.140625" style="2"/>
    <col min="10737" max="10737" width="3.7109375" style="2" customWidth="1"/>
    <col min="10738" max="10738" width="46.7109375" style="2" customWidth="1"/>
    <col min="10739" max="10739" width="11.7109375" style="2" customWidth="1"/>
    <col min="10740" max="10740" width="10.7109375" style="2" customWidth="1"/>
    <col min="10741" max="10741" width="11.5703125" style="2" customWidth="1"/>
    <col min="10742" max="10976" width="9.140625" style="2" bestFit="1" customWidth="1"/>
    <col min="10977" max="10992" width="9.140625" style="2"/>
    <col min="10993" max="10993" width="3.7109375" style="2" customWidth="1"/>
    <col min="10994" max="10994" width="46.7109375" style="2" customWidth="1"/>
    <col min="10995" max="10995" width="11.7109375" style="2" customWidth="1"/>
    <col min="10996" max="10996" width="10.7109375" style="2" customWidth="1"/>
    <col min="10997" max="10997" width="11.5703125" style="2" customWidth="1"/>
    <col min="10998" max="11232" width="9.140625" style="2" bestFit="1" customWidth="1"/>
    <col min="11233" max="11248" width="9.140625" style="2"/>
    <col min="11249" max="11249" width="3.7109375" style="2" customWidth="1"/>
    <col min="11250" max="11250" width="46.7109375" style="2" customWidth="1"/>
    <col min="11251" max="11251" width="11.7109375" style="2" customWidth="1"/>
    <col min="11252" max="11252" width="10.7109375" style="2" customWidth="1"/>
    <col min="11253" max="11253" width="11.5703125" style="2" customWidth="1"/>
    <col min="11254" max="11488" width="9.140625" style="2" bestFit="1" customWidth="1"/>
    <col min="11489" max="11504" width="9.140625" style="2"/>
    <col min="11505" max="11505" width="3.7109375" style="2" customWidth="1"/>
    <col min="11506" max="11506" width="46.7109375" style="2" customWidth="1"/>
    <col min="11507" max="11507" width="11.7109375" style="2" customWidth="1"/>
    <col min="11508" max="11508" width="10.7109375" style="2" customWidth="1"/>
    <col min="11509" max="11509" width="11.5703125" style="2" customWidth="1"/>
    <col min="11510" max="11744" width="9.140625" style="2" bestFit="1" customWidth="1"/>
    <col min="11745" max="11760" width="9.140625" style="2"/>
    <col min="11761" max="11761" width="3.7109375" style="2" customWidth="1"/>
    <col min="11762" max="11762" width="46.7109375" style="2" customWidth="1"/>
    <col min="11763" max="11763" width="11.7109375" style="2" customWidth="1"/>
    <col min="11764" max="11764" width="10.7109375" style="2" customWidth="1"/>
    <col min="11765" max="11765" width="11.5703125" style="2" customWidth="1"/>
    <col min="11766" max="12000" width="9.140625" style="2" bestFit="1" customWidth="1"/>
    <col min="12001" max="12016" width="9.140625" style="2"/>
    <col min="12017" max="12017" width="3.7109375" style="2" customWidth="1"/>
    <col min="12018" max="12018" width="46.7109375" style="2" customWidth="1"/>
    <col min="12019" max="12019" width="11.7109375" style="2" customWidth="1"/>
    <col min="12020" max="12020" width="10.7109375" style="2" customWidth="1"/>
    <col min="12021" max="12021" width="11.5703125" style="2" customWidth="1"/>
    <col min="12022" max="12256" width="9.140625" style="2" bestFit="1" customWidth="1"/>
    <col min="12257" max="12272" width="9.140625" style="2"/>
    <col min="12273" max="12273" width="3.7109375" style="2" customWidth="1"/>
    <col min="12274" max="12274" width="46.7109375" style="2" customWidth="1"/>
    <col min="12275" max="12275" width="11.7109375" style="2" customWidth="1"/>
    <col min="12276" max="12276" width="10.7109375" style="2" customWidth="1"/>
    <col min="12277" max="12277" width="11.5703125" style="2" customWidth="1"/>
    <col min="12278" max="12512" width="9.140625" style="2" bestFit="1" customWidth="1"/>
    <col min="12513" max="12528" width="9.140625" style="2"/>
    <col min="12529" max="12529" width="3.7109375" style="2" customWidth="1"/>
    <col min="12530" max="12530" width="46.7109375" style="2" customWidth="1"/>
    <col min="12531" max="12531" width="11.7109375" style="2" customWidth="1"/>
    <col min="12532" max="12532" width="10.7109375" style="2" customWidth="1"/>
    <col min="12533" max="12533" width="11.5703125" style="2" customWidth="1"/>
    <col min="12534" max="12768" width="9.140625" style="2" bestFit="1" customWidth="1"/>
    <col min="12769" max="12784" width="9.140625" style="2"/>
    <col min="12785" max="12785" width="3.7109375" style="2" customWidth="1"/>
    <col min="12786" max="12786" width="46.7109375" style="2" customWidth="1"/>
    <col min="12787" max="12787" width="11.7109375" style="2" customWidth="1"/>
    <col min="12788" max="12788" width="10.7109375" style="2" customWidth="1"/>
    <col min="12789" max="12789" width="11.5703125" style="2" customWidth="1"/>
    <col min="12790" max="13024" width="9.140625" style="2" bestFit="1" customWidth="1"/>
    <col min="13025" max="13040" width="9.140625" style="2"/>
    <col min="13041" max="13041" width="3.7109375" style="2" customWidth="1"/>
    <col min="13042" max="13042" width="46.7109375" style="2" customWidth="1"/>
    <col min="13043" max="13043" width="11.7109375" style="2" customWidth="1"/>
    <col min="13044" max="13044" width="10.7109375" style="2" customWidth="1"/>
    <col min="13045" max="13045" width="11.5703125" style="2" customWidth="1"/>
    <col min="13046" max="13280" width="9.140625" style="2" bestFit="1" customWidth="1"/>
    <col min="13281" max="13296" width="9.140625" style="2"/>
    <col min="13297" max="13297" width="3.7109375" style="2" customWidth="1"/>
    <col min="13298" max="13298" width="46.7109375" style="2" customWidth="1"/>
    <col min="13299" max="13299" width="11.7109375" style="2" customWidth="1"/>
    <col min="13300" max="13300" width="10.7109375" style="2" customWidth="1"/>
    <col min="13301" max="13301" width="11.5703125" style="2" customWidth="1"/>
    <col min="13302" max="13536" width="9.140625" style="2" bestFit="1" customWidth="1"/>
    <col min="13537" max="13552" width="9.140625" style="2"/>
    <col min="13553" max="13553" width="3.7109375" style="2" customWidth="1"/>
    <col min="13554" max="13554" width="46.7109375" style="2" customWidth="1"/>
    <col min="13555" max="13555" width="11.7109375" style="2" customWidth="1"/>
    <col min="13556" max="13556" width="10.7109375" style="2" customWidth="1"/>
    <col min="13557" max="13557" width="11.5703125" style="2" customWidth="1"/>
    <col min="13558" max="13792" width="9.140625" style="2" bestFit="1" customWidth="1"/>
    <col min="13793" max="13808" width="9.140625" style="2"/>
    <col min="13809" max="13809" width="3.7109375" style="2" customWidth="1"/>
    <col min="13810" max="13810" width="46.7109375" style="2" customWidth="1"/>
    <col min="13811" max="13811" width="11.7109375" style="2" customWidth="1"/>
    <col min="13812" max="13812" width="10.7109375" style="2" customWidth="1"/>
    <col min="13813" max="13813" width="11.5703125" style="2" customWidth="1"/>
    <col min="13814" max="14048" width="9.140625" style="2" bestFit="1" customWidth="1"/>
    <col min="14049" max="14064" width="9.140625" style="2"/>
    <col min="14065" max="14065" width="3.7109375" style="2" customWidth="1"/>
    <col min="14066" max="14066" width="46.7109375" style="2" customWidth="1"/>
    <col min="14067" max="14067" width="11.7109375" style="2" customWidth="1"/>
    <col min="14068" max="14068" width="10.7109375" style="2" customWidth="1"/>
    <col min="14069" max="14069" width="11.5703125" style="2" customWidth="1"/>
    <col min="14070" max="14304" width="9.140625" style="2" bestFit="1" customWidth="1"/>
    <col min="14305" max="14320" width="9.140625" style="2"/>
    <col min="14321" max="14321" width="3.7109375" style="2" customWidth="1"/>
    <col min="14322" max="14322" width="46.7109375" style="2" customWidth="1"/>
    <col min="14323" max="14323" width="11.7109375" style="2" customWidth="1"/>
    <col min="14324" max="14324" width="10.7109375" style="2" customWidth="1"/>
    <col min="14325" max="14325" width="11.5703125" style="2" customWidth="1"/>
    <col min="14326" max="14560" width="9.140625" style="2" bestFit="1" customWidth="1"/>
    <col min="14561" max="14576" width="9.140625" style="2"/>
    <col min="14577" max="14577" width="3.7109375" style="2" customWidth="1"/>
    <col min="14578" max="14578" width="46.7109375" style="2" customWidth="1"/>
    <col min="14579" max="14579" width="11.7109375" style="2" customWidth="1"/>
    <col min="14580" max="14580" width="10.7109375" style="2" customWidth="1"/>
    <col min="14581" max="14581" width="11.5703125" style="2" customWidth="1"/>
    <col min="14582" max="14816" width="9.140625" style="2" bestFit="1" customWidth="1"/>
    <col min="14817" max="14832" width="9.140625" style="2"/>
    <col min="14833" max="14833" width="3.7109375" style="2" customWidth="1"/>
    <col min="14834" max="14834" width="46.7109375" style="2" customWidth="1"/>
    <col min="14835" max="14835" width="11.7109375" style="2" customWidth="1"/>
    <col min="14836" max="14836" width="10.7109375" style="2" customWidth="1"/>
    <col min="14837" max="14837" width="11.5703125" style="2" customWidth="1"/>
    <col min="14838" max="15072" width="9.140625" style="2" bestFit="1" customWidth="1"/>
    <col min="15073" max="15088" width="9.140625" style="2"/>
    <col min="15089" max="15089" width="3.7109375" style="2" customWidth="1"/>
    <col min="15090" max="15090" width="46.7109375" style="2" customWidth="1"/>
    <col min="15091" max="15091" width="11.7109375" style="2" customWidth="1"/>
    <col min="15092" max="15092" width="10.7109375" style="2" customWidth="1"/>
    <col min="15093" max="15093" width="11.5703125" style="2" customWidth="1"/>
    <col min="15094" max="15328" width="9.140625" style="2" bestFit="1" customWidth="1"/>
    <col min="15329" max="15344" width="9.140625" style="2"/>
    <col min="15345" max="15345" width="3.7109375" style="2" customWidth="1"/>
    <col min="15346" max="15346" width="46.7109375" style="2" customWidth="1"/>
    <col min="15347" max="15347" width="11.7109375" style="2" customWidth="1"/>
    <col min="15348" max="15348" width="10.7109375" style="2" customWidth="1"/>
    <col min="15349" max="15349" width="11.5703125" style="2" customWidth="1"/>
    <col min="15350" max="15584" width="9.140625" style="2" bestFit="1" customWidth="1"/>
    <col min="15585" max="15600" width="9.140625" style="2"/>
    <col min="15601" max="15601" width="3.7109375" style="2" customWidth="1"/>
    <col min="15602" max="15602" width="46.7109375" style="2" customWidth="1"/>
    <col min="15603" max="15603" width="11.7109375" style="2" customWidth="1"/>
    <col min="15604" max="15604" width="10.7109375" style="2" customWidth="1"/>
    <col min="15605" max="15605" width="11.5703125" style="2" customWidth="1"/>
    <col min="15606" max="15840" width="9.140625" style="2" bestFit="1" customWidth="1"/>
    <col min="15841" max="15856" width="9.140625" style="2"/>
    <col min="15857" max="15857" width="3.7109375" style="2" customWidth="1"/>
    <col min="15858" max="15858" width="46.7109375" style="2" customWidth="1"/>
    <col min="15859" max="15859" width="11.7109375" style="2" customWidth="1"/>
    <col min="15860" max="15860" width="10.7109375" style="2" customWidth="1"/>
    <col min="15861" max="15861" width="11.5703125" style="2" customWidth="1"/>
    <col min="15862" max="16096" width="9.140625" style="2" bestFit="1" customWidth="1"/>
    <col min="16097" max="16112" width="9.140625" style="2"/>
    <col min="16113" max="16113" width="3.7109375" style="2" customWidth="1"/>
    <col min="16114" max="16114" width="46.7109375" style="2" customWidth="1"/>
    <col min="16115" max="16115" width="11.7109375" style="2" customWidth="1"/>
    <col min="16116" max="16116" width="10.7109375" style="2" customWidth="1"/>
    <col min="16117" max="16117" width="11.5703125" style="2" customWidth="1"/>
    <col min="16118" max="16352" width="9.140625" style="2" bestFit="1" customWidth="1"/>
    <col min="16353" max="16384" width="9.140625" style="2"/>
  </cols>
  <sheetData>
    <row r="1" spans="1:230" x14ac:dyDescent="0.3">
      <c r="A1" s="50" t="s">
        <v>101</v>
      </c>
      <c r="B1" s="50"/>
      <c r="C1" s="50"/>
      <c r="D1" s="50"/>
      <c r="E1" s="50"/>
    </row>
    <row r="2" spans="1:230" x14ac:dyDescent="0.3">
      <c r="A2" s="50" t="s">
        <v>103</v>
      </c>
      <c r="B2" s="50"/>
      <c r="C2" s="50"/>
      <c r="D2" s="50"/>
      <c r="E2" s="50"/>
    </row>
    <row r="3" spans="1:230" ht="10.5" customHeight="1" x14ac:dyDescent="0.3">
      <c r="A3" s="51" t="s">
        <v>99</v>
      </c>
      <c r="B3" s="51"/>
      <c r="C3" s="51"/>
      <c r="D3" s="51"/>
      <c r="E3" s="51"/>
    </row>
    <row r="4" spans="1:230" x14ac:dyDescent="0.3">
      <c r="A4" s="52"/>
      <c r="B4" s="52"/>
      <c r="C4" s="52"/>
      <c r="D4" s="52"/>
      <c r="E4" s="52"/>
      <c r="HQ4" s="1"/>
      <c r="HR4" s="1"/>
      <c r="HS4" s="1"/>
    </row>
    <row r="5" spans="1:230" ht="27" x14ac:dyDescent="0.3">
      <c r="A5" s="3" t="s">
        <v>0</v>
      </c>
      <c r="B5" s="4" t="s">
        <v>1</v>
      </c>
      <c r="C5" s="6" t="s">
        <v>45</v>
      </c>
      <c r="D5" s="5" t="s">
        <v>46</v>
      </c>
      <c r="E5" s="6" t="s">
        <v>47</v>
      </c>
      <c r="HQ5" s="1"/>
      <c r="HR5" s="1"/>
      <c r="HS5" s="1"/>
      <c r="HT5" s="1"/>
      <c r="HU5" s="1"/>
      <c r="HV5" s="1"/>
    </row>
    <row r="6" spans="1:230" x14ac:dyDescent="0.3">
      <c r="A6" s="4"/>
      <c r="B6" s="4"/>
      <c r="C6" s="7" t="s">
        <v>41</v>
      </c>
      <c r="D6" s="7" t="s">
        <v>41</v>
      </c>
      <c r="E6" s="7" t="s">
        <v>41</v>
      </c>
      <c r="HQ6" s="1"/>
      <c r="HR6" s="1"/>
      <c r="HS6" s="1"/>
      <c r="HT6" s="1"/>
      <c r="HU6" s="1"/>
      <c r="HV6" s="1"/>
    </row>
    <row r="7" spans="1:230" x14ac:dyDescent="0.3">
      <c r="A7" s="8">
        <v>1</v>
      </c>
      <c r="B7" s="8">
        <v>2</v>
      </c>
      <c r="C7" s="8">
        <v>3</v>
      </c>
      <c r="D7" s="8">
        <v>4</v>
      </c>
      <c r="E7" s="8">
        <v>5</v>
      </c>
      <c r="HQ7" s="1"/>
      <c r="HR7" s="1"/>
      <c r="HS7" s="1"/>
      <c r="HT7" s="1"/>
      <c r="HU7" s="1"/>
      <c r="HV7" s="1"/>
    </row>
    <row r="8" spans="1:230" x14ac:dyDescent="0.3">
      <c r="A8" s="46" t="s">
        <v>2</v>
      </c>
      <c r="B8" s="53"/>
      <c r="C8" s="53"/>
      <c r="D8" s="53"/>
      <c r="E8" s="53"/>
      <c r="HP8" s="2"/>
      <c r="HQ8" s="1"/>
      <c r="HR8" s="1"/>
      <c r="HS8" s="1"/>
      <c r="HT8" s="1"/>
      <c r="HU8" s="1"/>
      <c r="HV8" s="1"/>
    </row>
    <row r="9" spans="1:230" x14ac:dyDescent="0.3">
      <c r="A9" s="45" t="s">
        <v>48</v>
      </c>
      <c r="B9" s="45"/>
      <c r="C9" s="45"/>
      <c r="D9" s="45"/>
      <c r="E9" s="45"/>
      <c r="HP9" s="2"/>
      <c r="HQ9" s="1"/>
      <c r="HR9" s="1"/>
      <c r="HS9" s="1"/>
      <c r="HT9" s="1"/>
      <c r="HU9" s="1"/>
      <c r="HV9" s="1"/>
    </row>
    <row r="10" spans="1:230" s="36" customFormat="1" x14ac:dyDescent="0.3">
      <c r="A10" s="9" t="s">
        <v>3</v>
      </c>
      <c r="B10" s="10" t="s">
        <v>49</v>
      </c>
      <c r="C10" s="11">
        <v>0</v>
      </c>
      <c r="D10" s="11">
        <f>C10*19%</f>
        <v>0</v>
      </c>
      <c r="E10" s="11">
        <f>C10+D10</f>
        <v>0</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row>
    <row r="11" spans="1:230" s="36" customFormat="1" x14ac:dyDescent="0.3">
      <c r="A11" s="9" t="s">
        <v>4</v>
      </c>
      <c r="B11" s="10" t="s">
        <v>5</v>
      </c>
      <c r="C11" s="11">
        <v>0</v>
      </c>
      <c r="D11" s="11">
        <f t="shared" ref="D11:D13" si="0">C11*19%</f>
        <v>0</v>
      </c>
      <c r="E11" s="11">
        <f t="shared" ref="E11:E13" si="1">C11+D11</f>
        <v>0</v>
      </c>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row>
    <row r="12" spans="1:230" s="36" customFormat="1" x14ac:dyDescent="0.3">
      <c r="A12" s="9" t="s">
        <v>6</v>
      </c>
      <c r="B12" s="12" t="s">
        <v>50</v>
      </c>
      <c r="C12" s="11">
        <v>21566.75</v>
      </c>
      <c r="D12" s="11">
        <f t="shared" si="0"/>
        <v>4097.6824999999999</v>
      </c>
      <c r="E12" s="11">
        <f t="shared" si="1"/>
        <v>25664.432499999999</v>
      </c>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row>
    <row r="13" spans="1:230" s="36" customFormat="1" x14ac:dyDescent="0.3">
      <c r="A13" s="9" t="s">
        <v>40</v>
      </c>
      <c r="B13" s="13" t="s">
        <v>51</v>
      </c>
      <c r="C13" s="11">
        <v>0</v>
      </c>
      <c r="D13" s="11">
        <f t="shared" si="0"/>
        <v>0</v>
      </c>
      <c r="E13" s="11">
        <f t="shared" si="1"/>
        <v>0</v>
      </c>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row>
    <row r="14" spans="1:230" s="37" customFormat="1" ht="15" customHeight="1" x14ac:dyDescent="0.3">
      <c r="A14" s="44" t="s">
        <v>7</v>
      </c>
      <c r="B14" s="44"/>
      <c r="C14" s="14">
        <f>SUM(C10:C13)</f>
        <v>21566.75</v>
      </c>
      <c r="D14" s="14">
        <f t="shared" ref="D14:E14" si="2">SUM(D10:D13)</f>
        <v>4097.6824999999999</v>
      </c>
      <c r="E14" s="14">
        <f t="shared" si="2"/>
        <v>25664.432499999999</v>
      </c>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row>
    <row r="15" spans="1:230" s="15" customFormat="1" ht="12.75" x14ac:dyDescent="0.2">
      <c r="A15" s="46" t="s">
        <v>8</v>
      </c>
      <c r="B15" s="53"/>
      <c r="C15" s="53"/>
      <c r="D15" s="53"/>
      <c r="E15" s="53"/>
    </row>
    <row r="16" spans="1:230" ht="15" customHeight="1" x14ac:dyDescent="0.3">
      <c r="A16" s="44" t="s">
        <v>52</v>
      </c>
      <c r="B16" s="44"/>
      <c r="C16" s="44"/>
      <c r="D16" s="44"/>
      <c r="E16" s="44"/>
      <c r="HQ16" s="1"/>
      <c r="HR16" s="1"/>
    </row>
    <row r="17" spans="1:226" x14ac:dyDescent="0.3">
      <c r="A17" s="9" t="s">
        <v>42</v>
      </c>
      <c r="B17" s="10" t="s">
        <v>93</v>
      </c>
      <c r="C17" s="16">
        <v>122659.09</v>
      </c>
      <c r="D17" s="11">
        <f>C17*19%</f>
        <v>23305.2271</v>
      </c>
      <c r="E17" s="11">
        <f>C17+D17</f>
        <v>145964.31709999999</v>
      </c>
      <c r="HQ17" s="1"/>
      <c r="HR17" s="1"/>
    </row>
    <row r="18" spans="1:226" x14ac:dyDescent="0.3">
      <c r="A18" s="45" t="s">
        <v>9</v>
      </c>
      <c r="B18" s="45"/>
      <c r="C18" s="14">
        <f>SUM(C17)</f>
        <v>122659.09</v>
      </c>
      <c r="D18" s="14">
        <f>SUM(D17)</f>
        <v>23305.2271</v>
      </c>
      <c r="E18" s="14">
        <f>SUM(E17)</f>
        <v>145964.31709999999</v>
      </c>
      <c r="HQ18" s="1"/>
      <c r="HR18" s="1"/>
    </row>
    <row r="19" spans="1:226" s="15" customFormat="1" ht="12.75" x14ac:dyDescent="0.2">
      <c r="A19" s="46" t="s">
        <v>10</v>
      </c>
      <c r="B19" s="46"/>
      <c r="C19" s="46"/>
      <c r="D19" s="46"/>
      <c r="E19" s="46"/>
    </row>
    <row r="20" spans="1:226" x14ac:dyDescent="0.3">
      <c r="A20" s="45" t="s">
        <v>53</v>
      </c>
      <c r="B20" s="45"/>
      <c r="C20" s="45"/>
      <c r="D20" s="45"/>
      <c r="E20" s="45"/>
      <c r="HQ20" s="1"/>
      <c r="HR20" s="1"/>
    </row>
    <row r="21" spans="1:226" x14ac:dyDescent="0.3">
      <c r="A21" s="9" t="s">
        <v>11</v>
      </c>
      <c r="B21" s="10" t="s">
        <v>54</v>
      </c>
      <c r="C21" s="16">
        <f>C22+C23+C24</f>
        <v>6000</v>
      </c>
      <c r="D21" s="11">
        <f>SUM(D22:D24)</f>
        <v>1140</v>
      </c>
      <c r="E21" s="16">
        <f t="shared" ref="E21" si="3">E22+E23+E24</f>
        <v>7140</v>
      </c>
      <c r="HQ21" s="1"/>
      <c r="HR21" s="1"/>
    </row>
    <row r="22" spans="1:226" x14ac:dyDescent="0.3">
      <c r="A22" s="9"/>
      <c r="B22" s="10" t="s">
        <v>55</v>
      </c>
      <c r="C22" s="16">
        <v>6000</v>
      </c>
      <c r="D22" s="11">
        <f>C22*19%</f>
        <v>1140</v>
      </c>
      <c r="E22" s="11">
        <f>D22+C22</f>
        <v>7140</v>
      </c>
      <c r="HQ22" s="1"/>
      <c r="HR22" s="1"/>
    </row>
    <row r="23" spans="1:226" x14ac:dyDescent="0.3">
      <c r="A23" s="9"/>
      <c r="B23" s="12" t="s">
        <v>56</v>
      </c>
      <c r="C23" s="16">
        <v>0</v>
      </c>
      <c r="D23" s="11">
        <f t="shared" ref="D23:D27" si="4">C23*19%</f>
        <v>0</v>
      </c>
      <c r="E23" s="11">
        <f>D23+C23</f>
        <v>0</v>
      </c>
      <c r="HQ23" s="1"/>
      <c r="HR23" s="1"/>
    </row>
    <row r="24" spans="1:226" x14ac:dyDescent="0.3">
      <c r="A24" s="9"/>
      <c r="B24" s="10" t="s">
        <v>57</v>
      </c>
      <c r="C24" s="16">
        <v>0</v>
      </c>
      <c r="D24" s="11">
        <f t="shared" si="4"/>
        <v>0</v>
      </c>
      <c r="E24" s="11">
        <f>C24+D24</f>
        <v>0</v>
      </c>
      <c r="HQ24" s="1"/>
      <c r="HR24" s="1"/>
    </row>
    <row r="25" spans="1:226" ht="27" x14ac:dyDescent="0.3">
      <c r="A25" s="9" t="s">
        <v>12</v>
      </c>
      <c r="B25" s="12" t="s">
        <v>58</v>
      </c>
      <c r="C25" s="16">
        <v>2100</v>
      </c>
      <c r="D25" s="11">
        <f t="shared" si="4"/>
        <v>399</v>
      </c>
      <c r="E25" s="16">
        <f>C25+D25</f>
        <v>2499</v>
      </c>
      <c r="I25" s="17"/>
      <c r="K25" s="1">
        <v>15587.6</v>
      </c>
      <c r="HQ25" s="1"/>
      <c r="HR25" s="1"/>
    </row>
    <row r="26" spans="1:226" x14ac:dyDescent="0.3">
      <c r="A26" s="9" t="s">
        <v>13</v>
      </c>
      <c r="B26" s="10" t="s">
        <v>59</v>
      </c>
      <c r="C26" s="16">
        <v>8000</v>
      </c>
      <c r="D26" s="11">
        <f t="shared" si="4"/>
        <v>1520</v>
      </c>
      <c r="E26" s="16">
        <f t="shared" ref="E26:E43" si="5">C26+D26</f>
        <v>9520</v>
      </c>
      <c r="K26" s="17">
        <f>K25-C25-C32-C33-C40</f>
        <v>-57762.400000000001</v>
      </c>
      <c r="HQ26" s="1"/>
      <c r="HR26" s="1"/>
    </row>
    <row r="27" spans="1:226" x14ac:dyDescent="0.3">
      <c r="A27" s="9" t="s">
        <v>14</v>
      </c>
      <c r="B27" s="12" t="s">
        <v>60</v>
      </c>
      <c r="C27" s="16">
        <v>2000</v>
      </c>
      <c r="D27" s="11">
        <f t="shared" si="4"/>
        <v>380</v>
      </c>
      <c r="E27" s="16">
        <f t="shared" si="5"/>
        <v>2380</v>
      </c>
      <c r="HQ27" s="1"/>
      <c r="HR27" s="1"/>
    </row>
    <row r="28" spans="1:226" x14ac:dyDescent="0.3">
      <c r="A28" s="9" t="s">
        <v>15</v>
      </c>
      <c r="B28" s="10" t="s">
        <v>61</v>
      </c>
      <c r="C28" s="16">
        <f>SUM(C29:C34)</f>
        <v>101000</v>
      </c>
      <c r="D28" s="16">
        <f>SUM(D29:D34)</f>
        <v>19190</v>
      </c>
      <c r="E28" s="16">
        <f t="shared" ref="E28" si="6">SUM(E29:E34)</f>
        <v>120190</v>
      </c>
      <c r="G28" s="17">
        <f>C32+C33+C34</f>
        <v>57000</v>
      </c>
      <c r="L28" s="1">
        <f>95000-38000</f>
        <v>57000</v>
      </c>
      <c r="HQ28" s="1"/>
      <c r="HR28" s="1"/>
    </row>
    <row r="29" spans="1:226" x14ac:dyDescent="0.3">
      <c r="A29" s="9"/>
      <c r="B29" s="12" t="s">
        <v>62</v>
      </c>
      <c r="C29" s="16">
        <v>9.9999999999999994E-152</v>
      </c>
      <c r="D29" s="11">
        <f>C29*19%</f>
        <v>1.8999999999999998E-152</v>
      </c>
      <c r="E29" s="16">
        <f t="shared" si="5"/>
        <v>1.1899999999999999E-151</v>
      </c>
      <c r="HQ29" s="1"/>
      <c r="HR29" s="1"/>
    </row>
    <row r="30" spans="1:226" x14ac:dyDescent="0.3">
      <c r="A30" s="9"/>
      <c r="B30" s="12" t="s">
        <v>63</v>
      </c>
      <c r="C30" s="16">
        <v>9.9999999999999994E-152</v>
      </c>
      <c r="D30" s="11">
        <f>C30*19%</f>
        <v>1.8999999999999998E-152</v>
      </c>
      <c r="E30" s="16">
        <f t="shared" si="5"/>
        <v>1.1899999999999999E-151</v>
      </c>
      <c r="HQ30" s="1"/>
      <c r="HR30" s="1"/>
    </row>
    <row r="31" spans="1:226" ht="27" x14ac:dyDescent="0.3">
      <c r="A31" s="9"/>
      <c r="B31" s="12" t="s">
        <v>64</v>
      </c>
      <c r="C31" s="16">
        <v>44000</v>
      </c>
      <c r="D31" s="11">
        <f>C31*19%</f>
        <v>8360</v>
      </c>
      <c r="E31" s="16">
        <f t="shared" si="5"/>
        <v>52360</v>
      </c>
      <c r="HQ31" s="1"/>
      <c r="HR31" s="1"/>
    </row>
    <row r="32" spans="1:226" ht="27" x14ac:dyDescent="0.3">
      <c r="A32" s="9"/>
      <c r="B32" s="12" t="s">
        <v>94</v>
      </c>
      <c r="C32" s="18">
        <f>23750+4750</f>
        <v>28500</v>
      </c>
      <c r="D32" s="11">
        <f t="shared" ref="D32:D34" si="7">C32*19%</f>
        <v>5415</v>
      </c>
      <c r="E32" s="16">
        <f t="shared" si="5"/>
        <v>33915</v>
      </c>
      <c r="J32" s="17">
        <f>C25+C32+C33+C34</f>
        <v>59100</v>
      </c>
      <c r="HQ32" s="1"/>
      <c r="HR32" s="1"/>
    </row>
    <row r="33" spans="1:230" ht="27" x14ac:dyDescent="0.3">
      <c r="A33" s="9"/>
      <c r="B33" s="12" t="s">
        <v>65</v>
      </c>
      <c r="C33" s="16">
        <v>4750</v>
      </c>
      <c r="D33" s="11">
        <f t="shared" si="7"/>
        <v>902.5</v>
      </c>
      <c r="E33" s="16">
        <f t="shared" si="5"/>
        <v>5652.5</v>
      </c>
      <c r="J33" s="17">
        <f>J32+C40</f>
        <v>97100</v>
      </c>
      <c r="HQ33" s="1"/>
      <c r="HR33" s="1"/>
    </row>
    <row r="34" spans="1:230" x14ac:dyDescent="0.3">
      <c r="A34" s="9"/>
      <c r="B34" s="12" t="s">
        <v>66</v>
      </c>
      <c r="C34" s="18">
        <v>23750</v>
      </c>
      <c r="D34" s="11">
        <f t="shared" si="7"/>
        <v>4512.5</v>
      </c>
      <c r="E34" s="16">
        <f t="shared" si="5"/>
        <v>28262.5</v>
      </c>
      <c r="HQ34" s="1"/>
      <c r="HR34" s="1"/>
    </row>
    <row r="35" spans="1:230" x14ac:dyDescent="0.3">
      <c r="A35" s="9" t="s">
        <v>17</v>
      </c>
      <c r="B35" s="12" t="s">
        <v>67</v>
      </c>
      <c r="C35" s="16">
        <v>0</v>
      </c>
      <c r="D35" s="16">
        <f>C35*19%</f>
        <v>0</v>
      </c>
      <c r="E35" s="16">
        <f>C35+D35</f>
        <v>0</v>
      </c>
      <c r="HQ35" s="1"/>
    </row>
    <row r="36" spans="1:230" x14ac:dyDescent="0.3">
      <c r="A36" s="9" t="s">
        <v>68</v>
      </c>
      <c r="B36" s="12" t="s">
        <v>16</v>
      </c>
      <c r="C36" s="18">
        <f>SUM(C37:C38)</f>
        <v>211800</v>
      </c>
      <c r="D36" s="18">
        <f t="shared" ref="D36:E36" si="8">SUM(D37:D38)</f>
        <v>40242</v>
      </c>
      <c r="E36" s="18">
        <f t="shared" si="8"/>
        <v>252042</v>
      </c>
      <c r="HQ36" s="1"/>
    </row>
    <row r="37" spans="1:230" ht="21" customHeight="1" x14ac:dyDescent="0.3">
      <c r="A37" s="9"/>
      <c r="B37" s="12" t="s">
        <v>69</v>
      </c>
      <c r="C37" s="16">
        <v>179000</v>
      </c>
      <c r="D37" s="16">
        <f t="shared" ref="D37:D42" si="9">C37*19%</f>
        <v>34010</v>
      </c>
      <c r="E37" s="16">
        <f t="shared" si="5"/>
        <v>213010</v>
      </c>
      <c r="HQ37" s="1"/>
    </row>
    <row r="38" spans="1:230" x14ac:dyDescent="0.3">
      <c r="A38" s="9"/>
      <c r="B38" s="12" t="s">
        <v>70</v>
      </c>
      <c r="C38" s="16">
        <v>32800</v>
      </c>
      <c r="D38" s="16">
        <f>C38*19%</f>
        <v>6232</v>
      </c>
      <c r="E38" s="16">
        <f>C38+D38</f>
        <v>39032</v>
      </c>
      <c r="HQ38" s="1"/>
    </row>
    <row r="39" spans="1:230" x14ac:dyDescent="0.3">
      <c r="A39" s="9" t="s">
        <v>71</v>
      </c>
      <c r="B39" s="12" t="s">
        <v>72</v>
      </c>
      <c r="C39" s="16">
        <f>C40+C43</f>
        <v>61800</v>
      </c>
      <c r="D39" s="16">
        <f t="shared" ref="D39:E39" si="10">D40+D43</f>
        <v>7220</v>
      </c>
      <c r="E39" s="16">
        <f t="shared" si="10"/>
        <v>69020</v>
      </c>
      <c r="HQ39" s="1"/>
    </row>
    <row r="40" spans="1:230" x14ac:dyDescent="0.3">
      <c r="A40" s="9"/>
      <c r="B40" s="12" t="s">
        <v>97</v>
      </c>
      <c r="C40" s="35">
        <f>C41+C42</f>
        <v>38000</v>
      </c>
      <c r="D40" s="35">
        <f t="shared" ref="D40:E40" si="11">D41+D42</f>
        <v>7220</v>
      </c>
      <c r="E40" s="35">
        <f t="shared" si="11"/>
        <v>45220</v>
      </c>
      <c r="HQ40" s="1"/>
    </row>
    <row r="41" spans="1:230" x14ac:dyDescent="0.3">
      <c r="A41" s="9"/>
      <c r="B41" s="12" t="s">
        <v>73</v>
      </c>
      <c r="C41" s="16">
        <v>33000</v>
      </c>
      <c r="D41" s="16">
        <f t="shared" si="9"/>
        <v>6270</v>
      </c>
      <c r="E41" s="16">
        <f t="shared" si="5"/>
        <v>39270</v>
      </c>
      <c r="HQ41" s="1"/>
    </row>
    <row r="42" spans="1:230" ht="39.75" x14ac:dyDescent="0.3">
      <c r="A42" s="9"/>
      <c r="B42" s="12" t="s">
        <v>74</v>
      </c>
      <c r="C42" s="16">
        <v>5000</v>
      </c>
      <c r="D42" s="16">
        <f t="shared" si="9"/>
        <v>950</v>
      </c>
      <c r="E42" s="16">
        <f t="shared" si="5"/>
        <v>5950</v>
      </c>
      <c r="HQ42" s="1"/>
    </row>
    <row r="43" spans="1:230" x14ac:dyDescent="0.3">
      <c r="A43" s="9"/>
      <c r="B43" s="12" t="s">
        <v>75</v>
      </c>
      <c r="C43" s="16">
        <v>23800</v>
      </c>
      <c r="D43" s="16">
        <f>C43*0%</f>
        <v>0</v>
      </c>
      <c r="E43" s="16">
        <f t="shared" si="5"/>
        <v>23800</v>
      </c>
      <c r="HQ43" s="1"/>
    </row>
    <row r="44" spans="1:230" x14ac:dyDescent="0.3">
      <c r="A44" s="45" t="s">
        <v>18</v>
      </c>
      <c r="B44" s="45"/>
      <c r="C44" s="19">
        <f>C39+C36+C35+C28+C27+C26+C25+C21</f>
        <v>392700</v>
      </c>
      <c r="D44" s="19">
        <f t="shared" ref="D44:E44" si="12">D39+D36+D35+D28+D27+D26+D25+D21</f>
        <v>70091</v>
      </c>
      <c r="E44" s="19">
        <f t="shared" si="12"/>
        <v>462791</v>
      </c>
      <c r="HQ44" s="1"/>
    </row>
    <row r="45" spans="1:230" s="15" customFormat="1" ht="12.75" x14ac:dyDescent="0.2">
      <c r="A45" s="46" t="s">
        <v>19</v>
      </c>
      <c r="B45" s="46"/>
      <c r="C45" s="46"/>
      <c r="D45" s="46"/>
      <c r="E45" s="46"/>
    </row>
    <row r="46" spans="1:230" x14ac:dyDescent="0.3">
      <c r="A46" s="47" t="s">
        <v>76</v>
      </c>
      <c r="B46" s="47"/>
      <c r="C46" s="47"/>
      <c r="D46" s="47"/>
      <c r="E46" s="47"/>
      <c r="HQ46" s="1"/>
      <c r="HR46" s="1"/>
    </row>
    <row r="47" spans="1:230" x14ac:dyDescent="0.3">
      <c r="A47" s="9" t="s">
        <v>20</v>
      </c>
      <c r="B47" s="10" t="s">
        <v>77</v>
      </c>
      <c r="C47" s="40">
        <v>5825587.9699999997</v>
      </c>
      <c r="D47" s="16">
        <f>C47*19%</f>
        <v>1106861.7142999999</v>
      </c>
      <c r="E47" s="16">
        <f>C47+D47</f>
        <v>6932449.6842999998</v>
      </c>
      <c r="HQ47" s="1"/>
      <c r="HR47" s="1"/>
    </row>
    <row r="48" spans="1:230" x14ac:dyDescent="0.3">
      <c r="A48" s="9" t="s">
        <v>21</v>
      </c>
      <c r="B48" s="10" t="s">
        <v>78</v>
      </c>
      <c r="C48" s="16">
        <f>23825.5-2031.94+2560.24</f>
        <v>24353.800000000003</v>
      </c>
      <c r="D48" s="16">
        <f t="shared" ref="D48:D52" si="13">C48*19%</f>
        <v>4627.2220000000007</v>
      </c>
      <c r="E48" s="16">
        <f t="shared" ref="E48:E52" si="14">C48+D48</f>
        <v>28981.022000000004</v>
      </c>
      <c r="HQ48" s="1"/>
      <c r="HR48" s="1"/>
      <c r="HS48" s="1"/>
      <c r="HT48" s="1"/>
      <c r="HU48" s="1"/>
      <c r="HV48" s="1"/>
    </row>
    <row r="49" spans="1:230" x14ac:dyDescent="0.3">
      <c r="A49" s="9" t="s">
        <v>22</v>
      </c>
      <c r="B49" s="20" t="s">
        <v>95</v>
      </c>
      <c r="C49" s="16">
        <v>425623.76</v>
      </c>
      <c r="D49" s="16">
        <f t="shared" si="13"/>
        <v>80868.5144</v>
      </c>
      <c r="E49" s="16">
        <f t="shared" si="14"/>
        <v>506492.27439999999</v>
      </c>
      <c r="HQ49" s="1"/>
      <c r="HR49" s="1"/>
      <c r="HS49" s="1"/>
      <c r="HT49" s="1"/>
      <c r="HU49" s="1"/>
      <c r="HV49" s="1"/>
    </row>
    <row r="50" spans="1:230" x14ac:dyDescent="0.3">
      <c r="A50" s="9" t="s">
        <v>23</v>
      </c>
      <c r="B50" s="10" t="s">
        <v>79</v>
      </c>
      <c r="C50" s="16">
        <v>0</v>
      </c>
      <c r="D50" s="16">
        <f t="shared" si="13"/>
        <v>0</v>
      </c>
      <c r="E50" s="16">
        <f t="shared" si="14"/>
        <v>0</v>
      </c>
      <c r="O50" s="17">
        <v>4741919.6399999997</v>
      </c>
      <c r="P50" s="17"/>
      <c r="Q50" s="17"/>
      <c r="HQ50" s="1"/>
      <c r="HR50" s="1"/>
      <c r="HS50" s="1"/>
      <c r="HT50" s="1"/>
      <c r="HU50" s="1"/>
      <c r="HV50" s="1"/>
    </row>
    <row r="51" spans="1:230" x14ac:dyDescent="0.3">
      <c r="A51" s="9" t="s">
        <v>24</v>
      </c>
      <c r="B51" s="10" t="s">
        <v>80</v>
      </c>
      <c r="C51" s="16">
        <v>557934.24</v>
      </c>
      <c r="D51" s="16">
        <f t="shared" si="13"/>
        <v>106007.5056</v>
      </c>
      <c r="E51" s="16">
        <f t="shared" si="14"/>
        <v>663941.74560000002</v>
      </c>
      <c r="G51" s="17"/>
      <c r="O51" s="43">
        <v>867374.09</v>
      </c>
      <c r="P51" s="17" t="s">
        <v>105</v>
      </c>
      <c r="Q51" s="17"/>
      <c r="HQ51" s="1"/>
      <c r="HR51" s="1"/>
      <c r="HS51" s="1"/>
      <c r="HT51" s="1"/>
      <c r="HU51" s="1"/>
      <c r="HV51" s="1"/>
    </row>
    <row r="52" spans="1:230" x14ac:dyDescent="0.3">
      <c r="A52" s="9" t="s">
        <v>25</v>
      </c>
      <c r="B52" s="10" t="s">
        <v>104</v>
      </c>
      <c r="C52" s="16">
        <v>1016838.1</v>
      </c>
      <c r="D52" s="16">
        <f t="shared" si="13"/>
        <v>193199.239</v>
      </c>
      <c r="E52" s="16">
        <f t="shared" si="14"/>
        <v>1210037.3389999999</v>
      </c>
      <c r="J52" s="1">
        <f>15587.6</f>
        <v>15587.6</v>
      </c>
      <c r="N52" s="1" t="s">
        <v>102</v>
      </c>
      <c r="O52" s="17">
        <f>SUM(O50:O51)</f>
        <v>5609293.7299999995</v>
      </c>
      <c r="P52" s="17"/>
      <c r="Q52" s="17"/>
      <c r="HQ52" s="1"/>
      <c r="HR52" s="1"/>
      <c r="HS52" s="1"/>
      <c r="HT52" s="1"/>
      <c r="HU52" s="1"/>
      <c r="HV52" s="1"/>
    </row>
    <row r="53" spans="1:230" x14ac:dyDescent="0.3">
      <c r="A53" s="45" t="s">
        <v>26</v>
      </c>
      <c r="B53" s="45"/>
      <c r="C53" s="19">
        <f>SUM(C47:C52)</f>
        <v>7850337.8699999992</v>
      </c>
      <c r="D53" s="19">
        <f>SUM(D47:D52)</f>
        <v>1491564.1953</v>
      </c>
      <c r="E53" s="19">
        <f t="shared" ref="E53" si="15">SUM(E47:E52)</f>
        <v>9341902.065299999</v>
      </c>
      <c r="J53" s="17">
        <f>J52-C25-C32-C33</f>
        <v>-19762.400000000001</v>
      </c>
      <c r="O53" s="17">
        <v>216294.24</v>
      </c>
      <c r="P53" s="17" t="s">
        <v>106</v>
      </c>
      <c r="Q53" s="17"/>
      <c r="HQ53" s="1"/>
      <c r="HR53" s="1"/>
    </row>
    <row r="54" spans="1:230" s="15" customFormat="1" ht="12.75" x14ac:dyDescent="0.2">
      <c r="A54" s="48" t="s">
        <v>27</v>
      </c>
      <c r="B54" s="49"/>
      <c r="C54" s="49"/>
      <c r="D54" s="49"/>
      <c r="E54" s="49"/>
      <c r="N54" s="15" t="s">
        <v>39</v>
      </c>
      <c r="O54" s="39">
        <f>SUM(O52:O53)</f>
        <v>5825587.9699999997</v>
      </c>
      <c r="P54" s="39"/>
      <c r="Q54" s="39"/>
    </row>
    <row r="55" spans="1:230" x14ac:dyDescent="0.3">
      <c r="A55" s="47" t="s">
        <v>28</v>
      </c>
      <c r="B55" s="47"/>
      <c r="C55" s="47"/>
      <c r="D55" s="47"/>
      <c r="E55" s="47"/>
      <c r="O55" s="17"/>
      <c r="P55" s="17"/>
      <c r="Q55" s="17"/>
      <c r="HQ55" s="1"/>
      <c r="HR55" s="1"/>
    </row>
    <row r="56" spans="1:230" x14ac:dyDescent="0.3">
      <c r="A56" s="9" t="s">
        <v>29</v>
      </c>
      <c r="B56" s="10" t="s">
        <v>81</v>
      </c>
      <c r="C56" s="16">
        <f>C57+C58</f>
        <v>27025.690000000002</v>
      </c>
      <c r="D56" s="16">
        <f t="shared" ref="D56:E56" si="16">D57+D58</f>
        <v>5134.8811000000005</v>
      </c>
      <c r="E56" s="16">
        <f t="shared" si="16"/>
        <v>32160.571100000001</v>
      </c>
      <c r="HQ56" s="1"/>
      <c r="HR56" s="1"/>
    </row>
    <row r="57" spans="1:230" x14ac:dyDescent="0.3">
      <c r="A57" s="21"/>
      <c r="B57" s="22" t="s">
        <v>82</v>
      </c>
      <c r="C57" s="23">
        <f>9105.72+17919.97</f>
        <v>27025.690000000002</v>
      </c>
      <c r="D57" s="16">
        <f t="shared" ref="D57:D66" si="17">C57*19%</f>
        <v>5134.8811000000005</v>
      </c>
      <c r="E57" s="16">
        <f t="shared" ref="E57:E66" si="18">C57+D57</f>
        <v>32160.571100000001</v>
      </c>
      <c r="HQ57" s="1"/>
      <c r="HR57" s="1"/>
    </row>
    <row r="58" spans="1:230" x14ac:dyDescent="0.3">
      <c r="A58" s="21"/>
      <c r="B58" s="24" t="s">
        <v>83</v>
      </c>
      <c r="C58" s="16">
        <v>9.9999999999999994E-152</v>
      </c>
      <c r="D58" s="16">
        <f t="shared" si="17"/>
        <v>1.8999999999999998E-152</v>
      </c>
      <c r="E58" s="16">
        <f t="shared" si="18"/>
        <v>1.1899999999999999E-151</v>
      </c>
      <c r="HQ58" s="1"/>
      <c r="HR58" s="1"/>
    </row>
    <row r="59" spans="1:230" x14ac:dyDescent="0.3">
      <c r="A59" s="9" t="s">
        <v>30</v>
      </c>
      <c r="B59" s="12" t="s">
        <v>84</v>
      </c>
      <c r="C59" s="41">
        <f>C60+C61+C62+C63+C64</f>
        <v>69243.72295000001</v>
      </c>
      <c r="D59" s="16">
        <f t="shared" ref="D59:E59" si="19">D60+D61+D62+D63+D64</f>
        <v>4.9999999999999994E-151</v>
      </c>
      <c r="E59" s="16">
        <f t="shared" si="19"/>
        <v>69243.72295000001</v>
      </c>
      <c r="HQ59" s="1"/>
      <c r="HR59" s="1"/>
    </row>
    <row r="60" spans="1:230" x14ac:dyDescent="0.3">
      <c r="A60" s="9"/>
      <c r="B60" s="12" t="s">
        <v>85</v>
      </c>
      <c r="C60" s="41">
        <v>9.9999999999999994E-152</v>
      </c>
      <c r="D60" s="16">
        <v>9.9999999999999994E-152</v>
      </c>
      <c r="E60" s="16">
        <f t="shared" si="18"/>
        <v>1.9999999999999999E-151</v>
      </c>
      <c r="HQ60" s="1"/>
      <c r="HR60" s="1"/>
    </row>
    <row r="61" spans="1:230" x14ac:dyDescent="0.3">
      <c r="A61" s="9"/>
      <c r="B61" s="12" t="s">
        <v>86</v>
      </c>
      <c r="C61" s="42">
        <f>0.1%*C74</f>
        <v>6021.1932999999999</v>
      </c>
      <c r="D61" s="16">
        <v>9.9999999999999994E-152</v>
      </c>
      <c r="E61" s="16">
        <f t="shared" si="18"/>
        <v>6021.1932999999999</v>
      </c>
      <c r="HQ61" s="1"/>
      <c r="HR61" s="1"/>
    </row>
    <row r="62" spans="1:230" ht="27.75" customHeight="1" x14ac:dyDescent="0.3">
      <c r="A62" s="9"/>
      <c r="B62" s="12" t="s">
        <v>87</v>
      </c>
      <c r="C62" s="42">
        <f>0.5%*C74</f>
        <v>30105.966499999999</v>
      </c>
      <c r="D62" s="16">
        <v>9.9999999999999994E-152</v>
      </c>
      <c r="E62" s="16">
        <f t="shared" si="18"/>
        <v>30105.966499999999</v>
      </c>
      <c r="I62" s="17"/>
      <c r="HQ62" s="1"/>
      <c r="HR62" s="1"/>
    </row>
    <row r="63" spans="1:230" x14ac:dyDescent="0.3">
      <c r="A63" s="9"/>
      <c r="B63" s="12" t="s">
        <v>88</v>
      </c>
      <c r="C63" s="42">
        <f>0.5%*C74</f>
        <v>30105.966499999999</v>
      </c>
      <c r="D63" s="16">
        <v>9.9999999999999994E-152</v>
      </c>
      <c r="E63" s="16">
        <f t="shared" si="18"/>
        <v>30105.966499999999</v>
      </c>
      <c r="HQ63" s="1"/>
      <c r="HR63" s="1"/>
    </row>
    <row r="64" spans="1:230" x14ac:dyDescent="0.3">
      <c r="A64" s="9"/>
      <c r="B64" s="12" t="s">
        <v>89</v>
      </c>
      <c r="C64" s="41">
        <f>0.05%*C74</f>
        <v>3010.59665</v>
      </c>
      <c r="D64" s="16">
        <v>9.9999999999999994E-152</v>
      </c>
      <c r="E64" s="16">
        <f t="shared" si="18"/>
        <v>3010.59665</v>
      </c>
      <c r="HQ64" s="1"/>
      <c r="HR64" s="1"/>
    </row>
    <row r="65" spans="1:226" ht="15" customHeight="1" x14ac:dyDescent="0.3">
      <c r="A65" s="9" t="s">
        <v>31</v>
      </c>
      <c r="B65" s="12" t="s">
        <v>96</v>
      </c>
      <c r="C65" s="25">
        <v>0</v>
      </c>
      <c r="D65" s="16">
        <f t="shared" si="17"/>
        <v>0</v>
      </c>
      <c r="E65" s="16">
        <f t="shared" si="18"/>
        <v>0</v>
      </c>
      <c r="HQ65" s="1"/>
      <c r="HR65" s="1"/>
    </row>
    <row r="66" spans="1:226" x14ac:dyDescent="0.3">
      <c r="A66" s="9" t="s">
        <v>90</v>
      </c>
      <c r="B66" s="12" t="s">
        <v>91</v>
      </c>
      <c r="C66" s="18">
        <v>22891.5</v>
      </c>
      <c r="D66" s="16">
        <f t="shared" si="17"/>
        <v>4349.3850000000002</v>
      </c>
      <c r="E66" s="16">
        <f t="shared" si="18"/>
        <v>27240.885000000002</v>
      </c>
      <c r="HQ66" s="1"/>
      <c r="HR66" s="1"/>
    </row>
    <row r="67" spans="1:226" x14ac:dyDescent="0.3">
      <c r="A67" s="45" t="s">
        <v>32</v>
      </c>
      <c r="B67" s="45"/>
      <c r="C67" s="19">
        <f>C66+C65+C59+C56</f>
        <v>119160.91295000001</v>
      </c>
      <c r="D67" s="19">
        <f t="shared" ref="D67:E67" si="20">D66+D65+D59+D56</f>
        <v>9484.2661000000007</v>
      </c>
      <c r="E67" s="19">
        <f t="shared" si="20"/>
        <v>128645.17905000001</v>
      </c>
      <c r="HQ67" s="1"/>
      <c r="HR67" s="1"/>
    </row>
    <row r="68" spans="1:226" s="15" customFormat="1" ht="12.75" x14ac:dyDescent="0.2">
      <c r="A68" s="48" t="s">
        <v>33</v>
      </c>
      <c r="B68" s="49"/>
      <c r="C68" s="49"/>
      <c r="D68" s="49"/>
      <c r="E68" s="49"/>
    </row>
    <row r="69" spans="1:226" x14ac:dyDescent="0.3">
      <c r="A69" s="47" t="s">
        <v>43</v>
      </c>
      <c r="B69" s="47"/>
      <c r="C69" s="47"/>
      <c r="D69" s="47"/>
      <c r="E69" s="47"/>
      <c r="HQ69" s="1"/>
      <c r="HR69" s="1"/>
    </row>
    <row r="70" spans="1:226" x14ac:dyDescent="0.3">
      <c r="A70" s="9" t="s">
        <v>34</v>
      </c>
      <c r="B70" s="10" t="s">
        <v>35</v>
      </c>
      <c r="C70" s="26">
        <v>9.9999999999999993E-41</v>
      </c>
      <c r="D70" s="27">
        <f>C70*19%</f>
        <v>1.8999999999999999E-41</v>
      </c>
      <c r="E70" s="27">
        <f>C70+D70</f>
        <v>1.1899999999999998E-40</v>
      </c>
      <c r="HQ70" s="1"/>
      <c r="HR70" s="1"/>
    </row>
    <row r="71" spans="1:226" x14ac:dyDescent="0.3">
      <c r="A71" s="9" t="s">
        <v>36</v>
      </c>
      <c r="B71" s="10" t="s">
        <v>37</v>
      </c>
      <c r="C71" s="26">
        <v>1E-35</v>
      </c>
      <c r="D71" s="27">
        <f>C71*19%</f>
        <v>1.9000000000000002E-36</v>
      </c>
      <c r="E71" s="27">
        <f>C71+D71</f>
        <v>1.1900000000000001E-35</v>
      </c>
      <c r="HQ71" s="1"/>
      <c r="HR71" s="1"/>
    </row>
    <row r="72" spans="1:226" x14ac:dyDescent="0.3">
      <c r="A72" s="45" t="s">
        <v>38</v>
      </c>
      <c r="B72" s="45"/>
      <c r="C72" s="28">
        <f t="shared" ref="C72:E72" si="21">SUM(C70:C71)</f>
        <v>1.00001E-35</v>
      </c>
      <c r="D72" s="28">
        <f t="shared" si="21"/>
        <v>1.9000190000000002E-36</v>
      </c>
      <c r="E72" s="28">
        <f t="shared" si="21"/>
        <v>1.1900119000000001E-35</v>
      </c>
      <c r="HQ72" s="1"/>
      <c r="HR72" s="1"/>
    </row>
    <row r="73" spans="1:226" s="15" customFormat="1" ht="12.75" x14ac:dyDescent="0.2">
      <c r="A73" s="45" t="s">
        <v>39</v>
      </c>
      <c r="B73" s="45"/>
      <c r="C73" s="19">
        <f>C67+C53+C44+C18+C14</f>
        <v>8506424.6229499988</v>
      </c>
      <c r="D73" s="19">
        <f t="shared" ref="D73:E73" si="22">D67+D53+D44+D18+D14</f>
        <v>1598542.371</v>
      </c>
      <c r="E73" s="19">
        <f t="shared" si="22"/>
        <v>10104966.993949998</v>
      </c>
    </row>
    <row r="74" spans="1:226" ht="15" customHeight="1" x14ac:dyDescent="0.3">
      <c r="A74" s="44" t="s">
        <v>92</v>
      </c>
      <c r="B74" s="44"/>
      <c r="C74" s="19">
        <f>C11+C12+C13+C18+C47+C48+C57</f>
        <v>6021193.2999999998</v>
      </c>
      <c r="D74" s="19">
        <f t="shared" ref="D74:E74" si="23">D11+D12+D13+D18+D47+D48+D57</f>
        <v>1144026.727</v>
      </c>
      <c r="E74" s="19">
        <f t="shared" si="23"/>
        <v>7165220.0269999998</v>
      </c>
      <c r="HQ74" s="1"/>
      <c r="HR74" s="1"/>
    </row>
    <row r="75" spans="1:226" x14ac:dyDescent="0.3">
      <c r="C75" s="29"/>
      <c r="D75" s="30"/>
      <c r="E75" s="30"/>
      <c r="HM75" s="2"/>
      <c r="HN75" s="2"/>
      <c r="HO75" s="2"/>
      <c r="HP75" s="2"/>
    </row>
    <row r="76" spans="1:226" x14ac:dyDescent="0.3">
      <c r="B76" s="38"/>
      <c r="C76" s="1" t="s">
        <v>44</v>
      </c>
      <c r="HM76" s="2"/>
      <c r="HN76" s="2"/>
      <c r="HO76" s="2"/>
      <c r="HP76" s="2"/>
    </row>
    <row r="77" spans="1:226" x14ac:dyDescent="0.3">
      <c r="A77" s="31"/>
      <c r="B77" s="31" t="s">
        <v>100</v>
      </c>
      <c r="C77" s="1" t="s">
        <v>98</v>
      </c>
      <c r="HM77" s="2"/>
      <c r="HN77" s="2"/>
      <c r="HO77" s="2"/>
      <c r="HP77" s="2"/>
    </row>
    <row r="78" spans="1:226" x14ac:dyDescent="0.3">
      <c r="A78" s="31"/>
      <c r="B78" s="31"/>
      <c r="C78" s="31"/>
      <c r="D78" s="31"/>
      <c r="HM78" s="2"/>
      <c r="HN78" s="2"/>
      <c r="HO78" s="2"/>
      <c r="HP78" s="2"/>
    </row>
    <row r="79" spans="1:226" x14ac:dyDescent="0.3">
      <c r="A79" s="32"/>
      <c r="C79" s="32"/>
      <c r="D79" s="32"/>
      <c r="E79" s="32"/>
      <c r="HM79" s="2"/>
      <c r="HN79" s="2"/>
      <c r="HO79" s="2"/>
      <c r="HP79" s="2"/>
    </row>
    <row r="80" spans="1:226" x14ac:dyDescent="0.3">
      <c r="A80" s="32"/>
      <c r="B80" s="33"/>
      <c r="C80" s="34"/>
      <c r="D80" s="34"/>
      <c r="E80" s="32"/>
    </row>
    <row r="81" spans="1:224" x14ac:dyDescent="0.3">
      <c r="A81" s="32"/>
      <c r="B81" s="32"/>
      <c r="C81" s="32"/>
      <c r="D81" s="32"/>
      <c r="E81" s="32"/>
    </row>
    <row r="82" spans="1:224" x14ac:dyDescent="0.3">
      <c r="HO82" s="2"/>
      <c r="HP82" s="2"/>
    </row>
    <row r="83" spans="1:224" x14ac:dyDescent="0.3">
      <c r="HO83" s="2"/>
      <c r="HP83" s="2"/>
    </row>
    <row r="84" spans="1:224" x14ac:dyDescent="0.3">
      <c r="HL84" s="2"/>
      <c r="HM84" s="2"/>
      <c r="HN84" s="2"/>
      <c r="HO84" s="2"/>
      <c r="HP84" s="2"/>
    </row>
    <row r="85" spans="1:224" x14ac:dyDescent="0.3">
      <c r="HN85" s="2"/>
      <c r="HO85" s="2"/>
      <c r="HP85" s="2"/>
    </row>
    <row r="86" spans="1:224" x14ac:dyDescent="0.3">
      <c r="HN86" s="2"/>
      <c r="HO86" s="2"/>
      <c r="HP86" s="2"/>
    </row>
  </sheetData>
  <mergeCells count="23">
    <mergeCell ref="A20:E20"/>
    <mergeCell ref="A1:E1"/>
    <mergeCell ref="A3:E4"/>
    <mergeCell ref="A8:E8"/>
    <mergeCell ref="A9:E9"/>
    <mergeCell ref="A14:B14"/>
    <mergeCell ref="A15:E15"/>
    <mergeCell ref="A16:E16"/>
    <mergeCell ref="A18:B18"/>
    <mergeCell ref="A19:E19"/>
    <mergeCell ref="A2:E2"/>
    <mergeCell ref="A74:B74"/>
    <mergeCell ref="A44:B44"/>
    <mergeCell ref="A45:E45"/>
    <mergeCell ref="A46:E46"/>
    <mergeCell ref="A53:B53"/>
    <mergeCell ref="A54:E54"/>
    <mergeCell ref="A55:E55"/>
    <mergeCell ref="A67:B67"/>
    <mergeCell ref="A68:E68"/>
    <mergeCell ref="A69:E69"/>
    <mergeCell ref="A72:B72"/>
    <mergeCell ref="A73:B73"/>
  </mergeCells>
  <pageMargins left="0.7" right="0.7" top="0.75" bottom="0.75" header="0.3" footer="0.3"/>
  <pageSetup paperSize="9" scale="5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gradi Brad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Misha</dc:creator>
  <cp:lastModifiedBy>Municipiul Brad Primaria</cp:lastModifiedBy>
  <cp:lastPrinted>2022-09-03T12:33:23Z</cp:lastPrinted>
  <dcterms:created xsi:type="dcterms:W3CDTF">2009-03-24T11:06:04Z</dcterms:created>
  <dcterms:modified xsi:type="dcterms:W3CDTF">2022-09-05T10:28:10Z</dcterms:modified>
</cp:coreProperties>
</file>