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/>
  </bookViews>
  <sheets>
    <sheet name="DG" sheetId="1" r:id="rId1"/>
  </sheets>
  <calcPr calcId="144525"/>
</workbook>
</file>

<file path=xl/sharedStrings.xml><?xml version="1.0" encoding="utf-8"?>
<sst xmlns="http://schemas.openxmlformats.org/spreadsheetml/2006/main" count="165" uniqueCount="163">
  <si>
    <t>Programul de întreținere și reparare a drumurilor sătești 
(străzi și ulițe) din comuna Muntenii de Sus, județul Vaslui</t>
  </si>
  <si>
    <t>DEVIZ GENERAL</t>
  </si>
  <si>
    <t>al obiectivului de investiţii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</si>
  <si>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</si>
  <si>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</si>
  <si>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</si>
  <si>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</si>
  <si>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</si>
  <si>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</si>
  <si>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</si>
  <si>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</si>
  <si>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</si>
  <si>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</si>
  <si>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</si>
  <si>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</si>
  <si>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</si>
  <si>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</si>
  <si>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</si>
  <si>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</si>
  <si>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</si>
  <si>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
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</si>
  <si>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</si>
  <si>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</si>
  <si>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</si>
  <si>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</si>
  <si>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2.1</t>
  </si>
  <si>
    <t>Alimentare cu apă</t>
  </si>
  <si>
    <t>2.2</t>
  </si>
  <si>
    <t>Rețea canalizare</t>
  </si>
  <si>
    <t>2.3</t>
  </si>
  <si>
    <t>Alimentare cu energie electrică</t>
  </si>
  <si>
    <t>Total capitol 2</t>
  </si>
  <si>
    <t>CAPITOLUL 3 Cheltuieli pentru proiectare şi asistenţă tehnică</t>
  </si>
  <si>
    <t>3.1</t>
  </si>
  <si>
    <t>Studii</t>
  </si>
  <si>
    <t>3.1.1. Studii de teren</t>
  </si>
  <si>
    <t>3.1.2. Raport privind impactul asupra mediului</t>
  </si>
  <si>
    <t>3.1.3. Alte studii specifice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</si>
  <si>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</si>
  <si>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</si>
  <si>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</si>
  <si>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</si>
  <si>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</si>
  <si>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
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</si>
  <si>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</si>
  <si>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</si>
  <si>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</si>
  <si>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</si>
  <si>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
a lucrărilor de intervenţii şi deviz general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</si>
  <si>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</si>
  <si>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</si>
  <si>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</si>
  <si>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</si>
  <si>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</si>
  <si>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</si>
  <si>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</si>
  <si>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
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</si>
  <si>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</si>
  <si>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</si>
  <si>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</si>
  <si>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</si>
  <si>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</si>
  <si>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</si>
  <si>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</si>
  <si>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</si>
  <si>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</si>
  <si>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</si>
  <si>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</si>
  <si>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</t>
  </si>
  <si>
    <t>întreținere periodică</t>
  </si>
  <si>
    <t>4.1.1.1</t>
  </si>
  <si>
    <t>întreținere drum pietruit - Strada nr. 53 - lungime 190 m</t>
  </si>
  <si>
    <t>4.1.1.2</t>
  </si>
  <si>
    <t>întreținere drum pietruit - Strada nr. 54 - lungime 140 m</t>
  </si>
  <si>
    <t>4.1.1.3</t>
  </si>
  <si>
    <t>întreținere drum pietruit - Strada nr. 63 - lungime 400 m</t>
  </si>
  <si>
    <t>4.1.1.4</t>
  </si>
  <si>
    <t>întreținere drum pietruit - Strada nr.64 - lungime 904 m</t>
  </si>
  <si>
    <t>4.1.1.5</t>
  </si>
  <si>
    <t>întreținere drum pietruit - Strada nr.8 - lungime 503 m</t>
  </si>
  <si>
    <t>4.1.1.6</t>
  </si>
  <si>
    <t>întreținere drum pietruit - Strada nr.62- lungime 100 m</t>
  </si>
  <si>
    <t>4.1.1.7</t>
  </si>
  <si>
    <t>întreținere drum pietruit - Strada nr. 1 - lungime 255 m</t>
  </si>
  <si>
    <t>4.1.1.8</t>
  </si>
  <si>
    <t>întreținere drum pietruit - Strada nr. 29 - lungime  358 m</t>
  </si>
  <si>
    <t>4.1.1.9</t>
  </si>
  <si>
    <t>întreținere drum pietruit - Strada nr. 30 - lungime 72 m</t>
  </si>
  <si>
    <t>4.1.1.10</t>
  </si>
  <si>
    <t>întreținere drum pietruit - Strada nr. 31 - lungime 143 m</t>
  </si>
  <si>
    <t>4.1.1.11</t>
  </si>
  <si>
    <t>întreținere drum pietruit - Strada nr. 32 - lungime 215 m</t>
  </si>
  <si>
    <t>4.1.1.12</t>
  </si>
  <si>
    <t>întreținere drum pietruit - Strada nr. 33 - lungime 141 m</t>
  </si>
  <si>
    <t>4.1.1.13</t>
  </si>
  <si>
    <t>întreținere drum pietruit - Strada nr. 34 - lungime  57 m</t>
  </si>
  <si>
    <t>4.1.1.14</t>
  </si>
  <si>
    <t>întreținere drum pietruit - Strada nr. 35 - lungime 122 m</t>
  </si>
  <si>
    <t>4.1.1.15</t>
  </si>
  <si>
    <t>întreținere drum pietruit - Strada nr. 36 - lungime 159 m</t>
  </si>
  <si>
    <t>4.1.1.16</t>
  </si>
  <si>
    <t>întreținere drum pietruit - Strada nr. 37 - lungime 72 m</t>
  </si>
  <si>
    <t>4.1.1.17</t>
  </si>
  <si>
    <t>întreținere drum pietruit - Strada nr. 39 - lungime 250 m</t>
  </si>
  <si>
    <t>4.1.1.18</t>
  </si>
  <si>
    <t>întreținere drum pietruit - Strada nr. 40 - lungime 250 m</t>
  </si>
  <si>
    <t>4.1.1.19</t>
  </si>
  <si>
    <t>întreținere drum pietruit - Strada nr. 42 - lungime 380 m</t>
  </si>
  <si>
    <t>4.1.1.20</t>
  </si>
  <si>
    <t>întreținere drum pietruit - Strada nr. 43 - lungime 302 m</t>
  </si>
  <si>
    <t>4.1.1.21</t>
  </si>
  <si>
    <t>întreținere drum pietruit - Strada nr. 44 - lungime 110 m</t>
  </si>
  <si>
    <t>4.1.1.22</t>
  </si>
  <si>
    <t>întreținere drum pietruit - Strada nr. 45 - lungime 110 m</t>
  </si>
  <si>
    <t>4.1.1.23</t>
  </si>
  <si>
    <t>întreținere drum pietruit - Strada nr. 46 - lungime 110  m</t>
  </si>
  <si>
    <t>4.1.1.24</t>
  </si>
  <si>
    <t>întreținere drum pietruit - Strada nr. 47 - lungime 110 m</t>
  </si>
  <si>
    <t>4.1.1.25</t>
  </si>
  <si>
    <t>întreținere drum pietruit - Strada nr. 48 - lungime 110 m</t>
  </si>
  <si>
    <t>4.1.1.26</t>
  </si>
  <si>
    <t>întreținere drum pietruit - Strada nr. 50 - lungime 420 m</t>
  </si>
  <si>
    <t>4.1.1.27</t>
  </si>
  <si>
    <t>întreținere drum pietruit - Strada nr. 28 - lungime 250 m</t>
  </si>
  <si>
    <t>4.1.1.28</t>
  </si>
  <si>
    <t>întreținere drum pietruit - Strada nr. 20 - lungime 250 m</t>
  </si>
  <si>
    <t>4.2</t>
  </si>
  <si>
    <t>Montaj utilaje, echipamente tehnologice şi funcţionale</t>
  </si>
  <si>
    <t>4.3</t>
  </si>
  <si>
    <t>Utilaje, echipamente tehnologice şi funcţionale care 
necesită 
montaj</t>
  </si>
  <si>
    <t>4.4</t>
  </si>
  <si>
    <t>Utilaje, echipamente tehnologice şi funcţionale care nu necesită
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</si>
  <si>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</si>
  <si>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</si>
  <si>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</si>
  <si>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</si>
  <si>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</si>
  <si>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</si>
  <si>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</si>
  <si>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</si>
  <si>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
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</si>
  <si>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</si>
  <si>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</si>
  <si>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</si>
  <si>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</si>
  <si>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
construcţii</t>
  </si>
  <si>
    <t>5.2.3. Cota aferentă ISC pentru controlul statului
 în amenajarea teritoriului, urbanism şi
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</si>
  <si>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</si>
  <si>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</si>
  <si>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</si>
  <si>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</si>
  <si>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</si>
  <si>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</si>
  <si>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</si>
  <si>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</si>
  <si>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</si>
  <si>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</si>
  <si>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</si>
  <si>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</si>
  <si>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</si>
  <si>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</si>
  <si>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</si>
  <si>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>Întocmit,
ing. Brezianu Dan Laurian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</si>
</sst>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5">
    <font>
      <sz val="11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238"/>
      <scheme val="minor"/>
    </font>
    <font>
      <i/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rgb="FF9C5700"/>
      <name val="Calibri"/>
      <charset val="238"/>
      <scheme val="minor"/>
    </font>
    <font>
      <sz val="11"/>
      <color rgb="FF006100"/>
      <name val="Calibri"/>
      <charset val="238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7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7" borderId="37" applyNumberFormat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7" fillId="18" borderId="39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8" fillId="0" borderId="4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24" borderId="3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/>
    <xf numFmtId="0" fontId="22" fillId="16" borderId="4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6" borderId="36" applyNumberFormat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1" fillId="0" borderId="3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/>
    <xf numFmtId="4" fontId="5" fillId="2" borderId="15" xfId="30" applyNumberFormat="1" applyBorder="1"/>
    <xf numFmtId="4" fontId="0" fillId="0" borderId="15" xfId="0" applyNumberFormat="1" applyBorder="1"/>
    <xf numFmtId="4" fontId="0" fillId="0" borderId="16" xfId="0" applyNumberFormat="1" applyBorder="1"/>
    <xf numFmtId="0" fontId="0" fillId="0" borderId="17" xfId="0" applyBorder="1" applyAlignment="1">
      <alignment vertical="center"/>
    </xf>
    <xf numFmtId="0" fontId="0" fillId="0" borderId="18" xfId="0" applyBorder="1"/>
    <xf numFmtId="4" fontId="5" fillId="2" borderId="18" xfId="30" applyNumberFormat="1" applyBorder="1"/>
    <xf numFmtId="4" fontId="0" fillId="0" borderId="18" xfId="0" applyNumberFormat="1" applyBorder="1"/>
    <xf numFmtId="4" fontId="0" fillId="0" borderId="19" xfId="0" applyNumberFormat="1" applyBorder="1"/>
    <xf numFmtId="0" fontId="0" fillId="0" borderId="18" xfId="0" applyBorder="1" applyAlignment="1">
      <alignment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4" fontId="4" fillId="0" borderId="7" xfId="0" applyNumberFormat="1" applyFont="1" applyBorder="1"/>
    <xf numFmtId="4" fontId="4" fillId="0" borderId="22" xfId="0" applyNumberFormat="1" applyFont="1" applyBorder="1"/>
    <xf numFmtId="0" fontId="4" fillId="0" borderId="11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0" xfId="0" applyBorder="1"/>
    <xf numFmtId="4" fontId="5" fillId="2" borderId="24" xfId="30" applyNumberFormat="1" applyBorder="1"/>
    <xf numFmtId="4" fontId="0" fillId="0" borderId="24" xfId="0" applyNumberFormat="1" applyBorder="1"/>
    <xf numFmtId="4" fontId="0" fillId="0" borderId="25" xfId="0" applyNumberFormat="1" applyBorder="1"/>
    <xf numFmtId="0" fontId="0" fillId="0" borderId="24" xfId="0" applyBorder="1"/>
    <xf numFmtId="0" fontId="0" fillId="0" borderId="24" xfId="0" applyBorder="1" applyAlignment="1">
      <alignment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4" fontId="4" fillId="0" borderId="8" xfId="0" applyNumberFormat="1" applyFont="1" applyBorder="1"/>
    <xf numFmtId="4" fontId="4" fillId="0" borderId="9" xfId="0" applyNumberFormat="1" applyFont="1" applyBorder="1"/>
    <xf numFmtId="4" fontId="4" fillId="0" borderId="24" xfId="0" applyNumberFormat="1" applyFont="1" applyBorder="1"/>
    <xf numFmtId="4" fontId="4" fillId="0" borderId="25" xfId="0" applyNumberFormat="1" applyFont="1" applyBorder="1"/>
    <xf numFmtId="0" fontId="0" fillId="0" borderId="28" xfId="0" applyBorder="1" applyAlignment="1">
      <alignment vertical="center"/>
    </xf>
    <xf numFmtId="0" fontId="0" fillId="0" borderId="29" xfId="0" applyBorder="1"/>
    <xf numFmtId="4" fontId="4" fillId="0" borderId="29" xfId="0" applyNumberFormat="1" applyFont="1" applyBorder="1"/>
    <xf numFmtId="4" fontId="4" fillId="0" borderId="30" xfId="0" applyNumberFormat="1" applyFont="1" applyBorder="1"/>
    <xf numFmtId="0" fontId="0" fillId="0" borderId="15" xfId="0" applyBorder="1" applyAlignment="1">
      <alignment wrapText="1"/>
    </xf>
    <xf numFmtId="0" fontId="0" fillId="0" borderId="29" xfId="0" applyBorder="1" applyAlignment="1">
      <alignment wrapText="1"/>
    </xf>
    <xf numFmtId="49" fontId="0" fillId="0" borderId="23" xfId="0" applyNumberFormat="1" applyBorder="1" applyAlignment="1">
      <alignment vertical="center"/>
    </xf>
    <xf numFmtId="4" fontId="0" fillId="0" borderId="0" xfId="0" applyNumberFormat="1"/>
    <xf numFmtId="49" fontId="0" fillId="0" borderId="0" xfId="0" applyNumberFormat="1"/>
    <xf numFmtId="0" fontId="0" fillId="0" borderId="31" xfId="0" applyFill="1" applyBorder="1" applyAlignment="1">
      <alignment wrapText="1"/>
    </xf>
    <xf numFmtId="4" fontId="6" fillId="3" borderId="24" xfId="23" applyNumberFormat="1" applyBorder="1"/>
    <xf numFmtId="4" fontId="6" fillId="3" borderId="15" xfId="23" applyNumberFormat="1" applyBorder="1"/>
    <xf numFmtId="0" fontId="0" fillId="0" borderId="0" xfId="0" applyFill="1" applyBorder="1" applyAlignment="1">
      <alignment wrapText="1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4" fontId="4" fillId="0" borderId="33" xfId="0" applyNumberFormat="1" applyFont="1" applyBorder="1"/>
    <xf numFmtId="0" fontId="0" fillId="0" borderId="0" xfId="0" applyAlignment="1">
      <alignment horizontal="center" wrapText="1"/>
    </xf>
    <xf numFmtId="0" fontId="0" fillId="0" borderId="0" xfId="0" applyNumberFormat="1"/>
    <xf numFmtId="0" fontId="0" fillId="0" borderId="10" xfId="0" applyBorder="1" applyAlignment="1" quotePrefix="1">
      <alignment horizontal="center" vertical="center"/>
    </xf>
    <xf numFmtId="0" fontId="0" fillId="0" borderId="14" xfId="0" applyBorder="1" applyAlignment="1" quotePrefix="1">
      <alignment vertical="center"/>
    </xf>
    <xf numFmtId="0" fontId="0" fillId="0" borderId="17" xfId="0" applyBorder="1" applyAlignment="1" quotePrefix="1">
      <alignment vertical="center"/>
    </xf>
    <xf numFmtId="0" fontId="0" fillId="0" borderId="23" xfId="0" applyBorder="1" applyAlignment="1" quotePrefix="1">
      <alignment vertical="center"/>
    </xf>
    <xf numFmtId="0" fontId="0" fillId="0" borderId="28" xfId="0" applyBorder="1" applyAlignment="1" quotePrefix="1">
      <alignment vertical="center"/>
    </xf>
    <xf numFmtId="49" fontId="0" fillId="0" borderId="23" xfId="0" applyNumberFormat="1" applyBorder="1" applyAlignment="1" quotePrefix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tabSelected="1" zoomScale="145" zoomScaleNormal="145" topLeftCell="A97" workbookViewId="0">
      <selection activeCell="A1" sqref="A1:E105"/>
    </sheetView>
  </sheetViews>
  <sheetFormatPr defaultColWidth="9" defaultRowHeight="14.4"/>
  <cols>
    <col min="1" max="1" width="8.13888888888889" style="1" customWidth="1"/>
    <col min="2" max="2" width="54.287037037037" customWidth="1"/>
    <col min="3" max="3" width="10.287037037037" customWidth="1"/>
    <col min="4" max="4" width="10.4259259259259" customWidth="1"/>
    <col min="5" max="5" width="11.4259259259259" customWidth="1"/>
    <col min="7" max="7" width="12.4259259259259" customWidth="1"/>
    <col min="8" max="8" width="12.8518518518519" customWidth="1"/>
    <col min="9" max="9" width="13.8518518518519" customWidth="1"/>
    <col min="10" max="10" width="11" customWidth="1"/>
  </cols>
  <sheetData>
    <row r="1" ht="35.25" customHeight="1" spans="1:2">
      <c r="A1" s="2" t="s">
        <v>0</v>
      </c>
      <c r="B1" s="3"/>
    </row>
    <row r="2" spans="1:2">
      <c r="A2" s="4"/>
      <c r="B2" s="4"/>
    </row>
    <row r="3" ht="18" spans="1:5">
      <c r="A3" s="5" t="s">
        <v>1</v>
      </c>
      <c r="B3" s="5"/>
      <c r="C3" s="5"/>
      <c r="D3" s="5"/>
      <c r="E3" s="5"/>
    </row>
    <row r="4" spans="1:5">
      <c r="A4" s="6" t="s">
        <v>2</v>
      </c>
      <c r="B4" s="6"/>
      <c r="C4" s="6"/>
      <c r="D4" s="6"/>
      <c r="E4" s="6"/>
    </row>
    <row r="5" ht="21.75" customHeight="1" spans="1:5">
      <c r="A5" s="7"/>
      <c r="B5" s="7"/>
      <c r="C5" s="7"/>
      <c r="D5" s="7"/>
      <c r="E5" s="7"/>
    </row>
    <row r="6" ht="15.15" spans="1:5">
      <c r="A6" s="8"/>
      <c r="B6" s="8"/>
      <c r="C6" s="8"/>
      <c r="D6" s="8"/>
      <c r="E6" s="8"/>
    </row>
    <row r="7" ht="28.8" spans="1:5">
      <c r="A7" s="9" t="s">
        <v>3</v>
      </c>
      <c r="B7" s="10" t="s">
        <v>4</v>
      </c>
      <c r="C7" s="11" t="s">
        <v>5</v>
      </c>
      <c r="D7" s="12" t="s">
        <v>6</v>
      </c>
      <c r="E7" s="13" t="s">
        <v>7</v>
      </c>
    </row>
    <row r="8" ht="15.15" spans="1:5">
      <c r="A8" s="14"/>
      <c r="B8" s="15"/>
      <c r="C8" s="16" t="s">
        <v>8</v>
      </c>
      <c r="D8" s="17" t="s">
        <v>8</v>
      </c>
      <c r="E8" s="18" t="s">
        <v>8</v>
      </c>
    </row>
    <row r="9" ht="15.15" spans="1:5">
      <c r="A9" s="70" t="s">
        <v>9</v>
      </c>
      <c r="B9" s="70" t="s">
        <v>10</v>
      </c>
      <c r="C9" s="70" t="s">
        <v>11</v>
      </c>
      <c r="D9" s="70" t="s">
        <v>12</v>
      </c>
      <c r="E9" s="70" t="s">
        <v>13</v>
      </c>
    </row>
    <row r="10" spans="1:5">
      <c r="A10" s="20" t="s">
        <v>14</v>
      </c>
      <c r="B10" s="21"/>
      <c r="C10" s="21"/>
      <c r="D10" s="21"/>
      <c r="E10" s="22"/>
    </row>
    <row r="11" ht="15.15" spans="1:5">
      <c r="A11" s="71" t="s">
        <v>15</v>
      </c>
      <c r="B11" s="24" t="s">
        <v>16</v>
      </c>
      <c r="C11" s="25">
        <v>0</v>
      </c>
      <c r="D11" s="26">
        <f>C11*19%</f>
        <v>0</v>
      </c>
      <c r="E11" s="27">
        <f>C11+D11</f>
        <v>0</v>
      </c>
    </row>
    <row r="12" ht="15.9" spans="1:5">
      <c r="A12" s="72" t="s">
        <v>17</v>
      </c>
      <c r="B12" s="29" t="s">
        <v>18</v>
      </c>
      <c r="C12" s="30">
        <v>0</v>
      </c>
      <c r="D12" s="31">
        <v>0</v>
      </c>
      <c r="E12" s="32">
        <v>0</v>
      </c>
    </row>
    <row r="13" ht="30.3" spans="1:5">
      <c r="A13" s="72" t="s">
        <v>19</v>
      </c>
      <c r="B13" s="33" t="s">
        <v>20</v>
      </c>
      <c r="C13" s="30">
        <v>0</v>
      </c>
      <c r="D13" s="31">
        <f t="shared" ref="D13:D14" si="0">C13*19%</f>
        <v>0</v>
      </c>
      <c r="E13" s="32">
        <f t="shared" ref="E13:E14" si="1">C13+D13</f>
        <v>0</v>
      </c>
    </row>
    <row r="14" ht="15.9" spans="1:5">
      <c r="A14" s="72" t="s">
        <v>21</v>
      </c>
      <c r="B14" s="29" t="s">
        <v>22</v>
      </c>
      <c r="C14" s="30">
        <v>0</v>
      </c>
      <c r="D14" s="31">
        <f t="shared" si="0"/>
        <v>0</v>
      </c>
      <c r="E14" s="32">
        <f t="shared" si="1"/>
        <v>0</v>
      </c>
    </row>
    <row r="15" ht="15.9" spans="1:5">
      <c r="A15" s="34" t="s">
        <v>23</v>
      </c>
      <c r="B15" s="35"/>
      <c r="C15" s="36">
        <f>SUM(C11:C14)</f>
        <v>0</v>
      </c>
      <c r="D15" s="36">
        <f t="shared" ref="D15" si="2">SUM(D11:D14)</f>
        <v>0</v>
      </c>
      <c r="E15" s="37">
        <v>0</v>
      </c>
    </row>
    <row r="16" spans="1:5">
      <c r="A16" s="38" t="s">
        <v>24</v>
      </c>
      <c r="B16" s="21"/>
      <c r="C16" s="21"/>
      <c r="D16" s="21"/>
      <c r="E16" s="22"/>
    </row>
    <row r="17" spans="1:5">
      <c r="A17" s="73" t="s">
        <v>25</v>
      </c>
      <c r="B17" s="40" t="s">
        <v>26</v>
      </c>
      <c r="C17" s="41">
        <v>0</v>
      </c>
      <c r="D17" s="42">
        <f>C17*19%</f>
        <v>0</v>
      </c>
      <c r="E17" s="43">
        <f>C17+D17</f>
        <v>0</v>
      </c>
    </row>
    <row r="18" spans="1:5">
      <c r="A18" s="73" t="s">
        <v>27</v>
      </c>
      <c r="B18" s="44" t="s">
        <v>28</v>
      </c>
      <c r="C18" s="41">
        <v>0</v>
      </c>
      <c r="D18" s="42">
        <f t="shared" ref="D18:D19" si="3">C18*19%</f>
        <v>0</v>
      </c>
      <c r="E18" s="43">
        <f t="shared" ref="E18:E19" si="4">C18+D18</f>
        <v>0</v>
      </c>
    </row>
    <row r="19" spans="1:5">
      <c r="A19" s="73" t="s">
        <v>29</v>
      </c>
      <c r="B19" s="45" t="s">
        <v>30</v>
      </c>
      <c r="C19" s="41">
        <v>0</v>
      </c>
      <c r="D19" s="42">
        <f t="shared" si="3"/>
        <v>0</v>
      </c>
      <c r="E19" s="43">
        <f t="shared" si="4"/>
        <v>0</v>
      </c>
    </row>
    <row r="20" ht="15.15" spans="1:5">
      <c r="A20" s="46" t="s">
        <v>31</v>
      </c>
      <c r="B20" s="47"/>
      <c r="C20" s="48">
        <v>0</v>
      </c>
      <c r="D20" s="48">
        <f t="shared" ref="D20:E20" si="5">SUM(D17:D19)</f>
        <v>0</v>
      </c>
      <c r="E20" s="49">
        <f t="shared" si="5"/>
        <v>0</v>
      </c>
    </row>
    <row r="21" spans="1:5">
      <c r="A21" s="38" t="s">
        <v>32</v>
      </c>
      <c r="B21" s="21"/>
      <c r="C21" s="21"/>
      <c r="D21" s="21"/>
      <c r="E21" s="22"/>
    </row>
    <row r="22" spans="1:5">
      <c r="A22" s="73" t="s">
        <v>33</v>
      </c>
      <c r="B22" s="44" t="s">
        <v>34</v>
      </c>
      <c r="C22" s="50">
        <v>0</v>
      </c>
      <c r="D22" s="50">
        <v>0</v>
      </c>
      <c r="E22" s="51">
        <v>0</v>
      </c>
    </row>
    <row r="23" spans="1:5">
      <c r="A23" s="39"/>
      <c r="B23" s="44" t="s">
        <v>35</v>
      </c>
      <c r="C23" s="41">
        <v>0</v>
      </c>
      <c r="D23" s="42">
        <v>0</v>
      </c>
      <c r="E23" s="43">
        <v>0</v>
      </c>
    </row>
    <row r="24" spans="1:5">
      <c r="A24" s="39"/>
      <c r="B24" s="44" t="s">
        <v>36</v>
      </c>
      <c r="C24" s="41">
        <v>0</v>
      </c>
      <c r="D24" s="42">
        <f t="shared" ref="D24:D42" si="6">C24*19%</f>
        <v>0</v>
      </c>
      <c r="E24" s="43">
        <f t="shared" ref="E24:E42" si="7">C24+D24</f>
        <v>0</v>
      </c>
    </row>
    <row r="25" ht="15.15" spans="1:5">
      <c r="A25" s="23"/>
      <c r="B25" s="24" t="s">
        <v>37</v>
      </c>
      <c r="C25" s="25">
        <v>0</v>
      </c>
      <c r="D25" s="26">
        <f t="shared" si="6"/>
        <v>0</v>
      </c>
      <c r="E25" s="27">
        <f t="shared" si="7"/>
        <v>0</v>
      </c>
    </row>
    <row r="26" ht="30.3" spans="1:5">
      <c r="A26" s="72" t="s">
        <v>38</v>
      </c>
      <c r="B26" s="33" t="s">
        <v>39</v>
      </c>
      <c r="C26" s="30">
        <v>0</v>
      </c>
      <c r="D26" s="31">
        <v>0</v>
      </c>
      <c r="E26" s="32">
        <v>0</v>
      </c>
    </row>
    <row r="27" ht="15.9" spans="1:5">
      <c r="A27" s="72" t="s">
        <v>40</v>
      </c>
      <c r="B27" s="29" t="s">
        <v>41</v>
      </c>
      <c r="C27" s="30">
        <v>0</v>
      </c>
      <c r="D27" s="31">
        <v>0</v>
      </c>
      <c r="E27" s="32">
        <f t="shared" si="7"/>
        <v>0</v>
      </c>
    </row>
    <row r="28" ht="30.3" spans="1:5">
      <c r="A28" s="72" t="s">
        <v>42</v>
      </c>
      <c r="B28" s="33" t="s">
        <v>43</v>
      </c>
      <c r="C28" s="30">
        <v>0</v>
      </c>
      <c r="D28" s="31">
        <v>0</v>
      </c>
      <c r="E28" s="32">
        <v>0</v>
      </c>
    </row>
    <row r="29" ht="15.15" spans="1:5">
      <c r="A29" s="74" t="s">
        <v>44</v>
      </c>
      <c r="B29" s="53" t="s">
        <v>45</v>
      </c>
      <c r="C29" s="54">
        <v>0</v>
      </c>
      <c r="D29" s="54">
        <v>0</v>
      </c>
      <c r="E29" s="55">
        <v>0</v>
      </c>
    </row>
    <row r="30" spans="1:5">
      <c r="A30" s="39"/>
      <c r="B30" s="45" t="s">
        <v>46</v>
      </c>
      <c r="C30" s="41">
        <v>0</v>
      </c>
      <c r="D30" s="42">
        <f t="shared" si="6"/>
        <v>0</v>
      </c>
      <c r="E30" s="43">
        <v>0</v>
      </c>
    </row>
    <row r="31" spans="1:5">
      <c r="A31" s="39"/>
      <c r="B31" s="45" t="s">
        <v>47</v>
      </c>
      <c r="C31" s="41">
        <v>0</v>
      </c>
      <c r="D31" s="42">
        <f t="shared" si="6"/>
        <v>0</v>
      </c>
      <c r="E31" s="43">
        <f t="shared" ref="E31:E39" si="8">C31+D31</f>
        <v>0</v>
      </c>
    </row>
    <row r="32" ht="30" customHeight="1" spans="1:5">
      <c r="A32" s="39"/>
      <c r="B32" s="45" t="s">
        <v>48</v>
      </c>
      <c r="C32" s="41">
        <v>0</v>
      </c>
      <c r="D32" s="42">
        <f t="shared" si="6"/>
        <v>0</v>
      </c>
      <c r="E32" s="43">
        <f t="shared" si="8"/>
        <v>0</v>
      </c>
    </row>
    <row r="33" ht="28.8" spans="1:5">
      <c r="A33" s="39"/>
      <c r="B33" s="45" t="s">
        <v>49</v>
      </c>
      <c r="C33" s="41">
        <v>0</v>
      </c>
      <c r="D33" s="42">
        <f t="shared" si="6"/>
        <v>0</v>
      </c>
      <c r="E33" s="43">
        <f t="shared" si="8"/>
        <v>0</v>
      </c>
    </row>
    <row r="34" ht="28.8" spans="1:5">
      <c r="A34" s="39"/>
      <c r="B34" s="45" t="s">
        <v>50</v>
      </c>
      <c r="C34" s="41">
        <v>0</v>
      </c>
      <c r="D34" s="42">
        <v>0</v>
      </c>
      <c r="E34" s="43">
        <v>0</v>
      </c>
    </row>
    <row r="35" ht="15.15" spans="1:5">
      <c r="A35" s="23"/>
      <c r="B35" s="56" t="s">
        <v>51</v>
      </c>
      <c r="C35" s="25">
        <v>0</v>
      </c>
      <c r="D35" s="26">
        <v>0</v>
      </c>
      <c r="E35" s="27">
        <v>0</v>
      </c>
    </row>
    <row r="36" ht="15.9" spans="1:5">
      <c r="A36" s="72" t="s">
        <v>52</v>
      </c>
      <c r="B36" s="33" t="s">
        <v>53</v>
      </c>
      <c r="C36" s="30">
        <v>0</v>
      </c>
      <c r="D36" s="31">
        <f t="shared" si="6"/>
        <v>0</v>
      </c>
      <c r="E36" s="32">
        <f t="shared" si="8"/>
        <v>0</v>
      </c>
    </row>
    <row r="37" ht="15.15" spans="1:5">
      <c r="A37" s="74" t="s">
        <v>54</v>
      </c>
      <c r="B37" s="57" t="s">
        <v>55</v>
      </c>
      <c r="C37" s="54">
        <f>SUM(C38:C39)</f>
        <v>0</v>
      </c>
      <c r="D37" s="54">
        <f t="shared" ref="D37:E37" si="9">SUM(D38:D39)</f>
        <v>0</v>
      </c>
      <c r="E37" s="55">
        <f t="shared" si="9"/>
        <v>0</v>
      </c>
    </row>
    <row r="38" ht="28.8" spans="1:5">
      <c r="A38" s="39"/>
      <c r="B38" s="45" t="s">
        <v>56</v>
      </c>
      <c r="C38" s="41">
        <v>0</v>
      </c>
      <c r="D38" s="42">
        <f>C38*19%</f>
        <v>0</v>
      </c>
      <c r="E38" s="43">
        <f>C38+D38</f>
        <v>0</v>
      </c>
    </row>
    <row r="39" ht="15.15" spans="1:5">
      <c r="A39" s="23"/>
      <c r="B39" s="56" t="s">
        <v>57</v>
      </c>
      <c r="C39" s="25">
        <v>0</v>
      </c>
      <c r="D39" s="26">
        <f t="shared" si="6"/>
        <v>0</v>
      </c>
      <c r="E39" s="27">
        <f t="shared" si="8"/>
        <v>0</v>
      </c>
    </row>
    <row r="40" ht="15.15" spans="1:5">
      <c r="A40" s="74" t="s">
        <v>58</v>
      </c>
      <c r="B40" s="57" t="s">
        <v>59</v>
      </c>
      <c r="C40" s="54">
        <v>0</v>
      </c>
      <c r="D40" s="54">
        <v>0</v>
      </c>
      <c r="E40" s="55">
        <v>0</v>
      </c>
    </row>
    <row r="41" spans="1:5">
      <c r="A41" s="39"/>
      <c r="B41" s="44" t="s">
        <v>60</v>
      </c>
      <c r="C41" s="50">
        <f>C42+C43</f>
        <v>0</v>
      </c>
      <c r="D41" s="50">
        <f t="shared" ref="D41:E41" si="10">D42+D43</f>
        <v>0</v>
      </c>
      <c r="E41" s="51">
        <f t="shared" si="10"/>
        <v>0</v>
      </c>
    </row>
    <row r="42" spans="1:5">
      <c r="A42" s="39"/>
      <c r="B42" s="44" t="s">
        <v>61</v>
      </c>
      <c r="C42" s="41">
        <v>0</v>
      </c>
      <c r="D42" s="42">
        <f t="shared" si="6"/>
        <v>0</v>
      </c>
      <c r="E42" s="43">
        <f t="shared" si="7"/>
        <v>0</v>
      </c>
    </row>
    <row r="43" ht="43.2" spans="1:5">
      <c r="A43" s="39"/>
      <c r="B43" s="45" t="s">
        <v>62</v>
      </c>
      <c r="C43" s="41">
        <v>0</v>
      </c>
      <c r="D43" s="42">
        <f t="shared" ref="D43:D44" si="11">C43*19%</f>
        <v>0</v>
      </c>
      <c r="E43" s="43">
        <f t="shared" ref="E43" si="12">C43+D43</f>
        <v>0</v>
      </c>
    </row>
    <row r="44" ht="15.15" spans="1:5">
      <c r="A44" s="23"/>
      <c r="B44" s="56" t="s">
        <v>63</v>
      </c>
      <c r="C44" s="25">
        <v>0</v>
      </c>
      <c r="D44" s="26">
        <f t="shared" si="11"/>
        <v>0</v>
      </c>
      <c r="E44" s="27">
        <v>0</v>
      </c>
    </row>
    <row r="45" ht="15.9" spans="1:5">
      <c r="A45" s="34" t="s">
        <v>64</v>
      </c>
      <c r="B45" s="35"/>
      <c r="C45" s="36">
        <f>C22+C26+C27+C28+C29+C36+C37+C40</f>
        <v>0</v>
      </c>
      <c r="D45" s="36">
        <f>D22+D26+D27+D28+D29+D36+D37+D40</f>
        <v>0</v>
      </c>
      <c r="E45" s="36">
        <f>E22+E26+E27+E28+E29+E36+E37+E40</f>
        <v>0</v>
      </c>
    </row>
    <row r="46" spans="1:5">
      <c r="A46" s="20" t="s">
        <v>65</v>
      </c>
      <c r="B46" s="21"/>
      <c r="C46" s="21"/>
      <c r="D46" s="21"/>
      <c r="E46" s="22"/>
    </row>
    <row r="47" spans="1:5">
      <c r="A47" s="73" t="s">
        <v>66</v>
      </c>
      <c r="B47" s="44" t="s">
        <v>67</v>
      </c>
      <c r="C47" s="41">
        <v>134873.95</v>
      </c>
      <c r="D47" s="42">
        <f>C47*0.19</f>
        <v>25626.0505</v>
      </c>
      <c r="E47" s="43">
        <f>C47+D47</f>
        <v>160500.0005</v>
      </c>
    </row>
    <row r="48" spans="1:5">
      <c r="A48" s="75" t="s">
        <v>68</v>
      </c>
      <c r="B48" s="44" t="s">
        <v>69</v>
      </c>
      <c r="C48" s="41">
        <v>134873.95</v>
      </c>
      <c r="D48" s="42">
        <f t="shared" ref="D48:D49" si="13">C48*0.19</f>
        <v>25626.0505</v>
      </c>
      <c r="E48" s="43">
        <f t="shared" ref="E48:E76" si="14">C48+D48</f>
        <v>160500.0005</v>
      </c>
    </row>
    <row r="49" spans="1:11">
      <c r="A49" s="75" t="s">
        <v>70</v>
      </c>
      <c r="B49" s="44" t="s">
        <v>71</v>
      </c>
      <c r="C49" s="41">
        <f>J49</f>
        <v>3936.41328725038</v>
      </c>
      <c r="D49" s="42">
        <f t="shared" si="13"/>
        <v>747.918524577573</v>
      </c>
      <c r="E49" s="43">
        <f t="shared" si="14"/>
        <v>4684.33181182796</v>
      </c>
      <c r="F49">
        <v>0.19</v>
      </c>
      <c r="G49">
        <f>F49*8*300</f>
        <v>456</v>
      </c>
      <c r="H49" s="59">
        <v>119249.95</v>
      </c>
      <c r="I49">
        <f>F49*H49/6.51</f>
        <v>3480.41328725038</v>
      </c>
      <c r="J49" s="60">
        <f>G49+I49</f>
        <v>3936.41328725038</v>
      </c>
      <c r="K49" s="60"/>
    </row>
    <row r="50" spans="1:11">
      <c r="A50" s="75" t="s">
        <v>72</v>
      </c>
      <c r="B50" s="44" t="s">
        <v>73</v>
      </c>
      <c r="C50" s="41">
        <f t="shared" ref="C50:C76" si="15">J50</f>
        <v>2900.51505376344</v>
      </c>
      <c r="D50" s="42">
        <f t="shared" ref="D50:D76" si="16">C50*0.19</f>
        <v>551.097860215054</v>
      </c>
      <c r="E50" s="43">
        <f t="shared" si="14"/>
        <v>3451.6129139785</v>
      </c>
      <c r="F50">
        <v>0.14</v>
      </c>
      <c r="G50">
        <f t="shared" ref="G50:G76" si="17">F50*8*300</f>
        <v>336</v>
      </c>
      <c r="H50" s="59">
        <v>119249.95</v>
      </c>
      <c r="I50">
        <f>F50*H50/6.51</f>
        <v>2564.51505376344</v>
      </c>
      <c r="J50" s="60">
        <f t="shared" ref="J50:J76" si="18">G50+I50</f>
        <v>2900.51505376344</v>
      </c>
      <c r="K50" s="60"/>
    </row>
    <row r="51" spans="1:11">
      <c r="A51" s="75" t="s">
        <v>74</v>
      </c>
      <c r="B51" s="44" t="s">
        <v>75</v>
      </c>
      <c r="C51" s="41">
        <f t="shared" si="15"/>
        <v>8287.18586789555</v>
      </c>
      <c r="D51" s="42">
        <f t="shared" si="16"/>
        <v>1574.56531490015</v>
      </c>
      <c r="E51" s="43">
        <f t="shared" si="14"/>
        <v>9861.7511827957</v>
      </c>
      <c r="F51">
        <v>0.4</v>
      </c>
      <c r="G51">
        <f t="shared" si="17"/>
        <v>960</v>
      </c>
      <c r="H51" s="59">
        <v>119249.95</v>
      </c>
      <c r="I51">
        <f t="shared" ref="I51:I76" si="19">F51*H51/6.51</f>
        <v>7327.18586789555</v>
      </c>
      <c r="J51" s="60">
        <f t="shared" si="18"/>
        <v>8287.18586789555</v>
      </c>
      <c r="K51" s="60"/>
    </row>
    <row r="52" spans="1:11">
      <c r="A52" s="75" t="s">
        <v>76</v>
      </c>
      <c r="B52" s="44" t="s">
        <v>77</v>
      </c>
      <c r="C52" s="41">
        <f t="shared" si="15"/>
        <v>18729.0400614439</v>
      </c>
      <c r="D52" s="42">
        <f t="shared" si="16"/>
        <v>3558.51761167435</v>
      </c>
      <c r="E52" s="43">
        <f t="shared" si="14"/>
        <v>22287.5576731183</v>
      </c>
      <c r="F52">
        <v>0.904</v>
      </c>
      <c r="G52">
        <f t="shared" si="17"/>
        <v>2169.6</v>
      </c>
      <c r="H52" s="59">
        <v>119249.95</v>
      </c>
      <c r="I52">
        <f t="shared" si="19"/>
        <v>16559.4400614439</v>
      </c>
      <c r="J52" s="60">
        <f t="shared" si="18"/>
        <v>18729.0400614439</v>
      </c>
      <c r="K52" s="60"/>
    </row>
    <row r="53" spans="1:11">
      <c r="A53" s="75" t="s">
        <v>78</v>
      </c>
      <c r="B53" s="44" t="s">
        <v>79</v>
      </c>
      <c r="C53" s="41">
        <f t="shared" si="15"/>
        <v>10980.5212749616</v>
      </c>
      <c r="D53" s="42">
        <f t="shared" si="16"/>
        <v>2086.2990422427</v>
      </c>
      <c r="E53" s="43">
        <f t="shared" si="14"/>
        <v>13066.8203172043</v>
      </c>
      <c r="F53">
        <v>0.53</v>
      </c>
      <c r="G53">
        <f t="shared" si="17"/>
        <v>1272</v>
      </c>
      <c r="H53" s="59">
        <v>119249.95</v>
      </c>
      <c r="I53">
        <f t="shared" si="19"/>
        <v>9708.5212749616</v>
      </c>
      <c r="J53" s="60">
        <f t="shared" si="18"/>
        <v>10980.5212749616</v>
      </c>
      <c r="K53" s="60"/>
    </row>
    <row r="54" spans="1:11">
      <c r="A54" s="75" t="s">
        <v>80</v>
      </c>
      <c r="B54" s="44" t="s">
        <v>81</v>
      </c>
      <c r="C54" s="41">
        <f t="shared" si="15"/>
        <v>2071.79646697389</v>
      </c>
      <c r="D54" s="42">
        <f t="shared" si="16"/>
        <v>393.641328725038</v>
      </c>
      <c r="E54" s="43">
        <f t="shared" si="14"/>
        <v>2465.43779569893</v>
      </c>
      <c r="F54">
        <v>0.1</v>
      </c>
      <c r="G54">
        <f t="shared" si="17"/>
        <v>240</v>
      </c>
      <c r="H54" s="59">
        <v>119249.95</v>
      </c>
      <c r="I54">
        <f t="shared" si="19"/>
        <v>1831.79646697389</v>
      </c>
      <c r="J54" s="60">
        <f t="shared" si="18"/>
        <v>2071.79646697389</v>
      </c>
      <c r="K54" s="60"/>
    </row>
    <row r="55" spans="1:11">
      <c r="A55" s="75" t="s">
        <v>82</v>
      </c>
      <c r="B55" s="44" t="s">
        <v>83</v>
      </c>
      <c r="C55" s="41">
        <f t="shared" si="15"/>
        <v>5283.08099078341</v>
      </c>
      <c r="D55" s="42">
        <f t="shared" si="16"/>
        <v>1003.78538824885</v>
      </c>
      <c r="E55" s="43">
        <f t="shared" si="14"/>
        <v>6286.86637903226</v>
      </c>
      <c r="F55">
        <v>0.255</v>
      </c>
      <c r="G55">
        <f t="shared" si="17"/>
        <v>612</v>
      </c>
      <c r="H55" s="59">
        <v>119249.95</v>
      </c>
      <c r="I55">
        <f t="shared" si="19"/>
        <v>4671.08099078341</v>
      </c>
      <c r="J55" s="60">
        <f t="shared" si="18"/>
        <v>5283.08099078341</v>
      </c>
      <c r="K55" s="60"/>
    </row>
    <row r="56" spans="1:11">
      <c r="A56" s="75" t="s">
        <v>84</v>
      </c>
      <c r="B56" s="44" t="s">
        <v>85</v>
      </c>
      <c r="C56" s="41">
        <f t="shared" si="15"/>
        <v>7417.03135176651</v>
      </c>
      <c r="D56" s="42">
        <f t="shared" si="16"/>
        <v>1409.23595683564</v>
      </c>
      <c r="E56" s="43">
        <f t="shared" si="14"/>
        <v>8826.26730860215</v>
      </c>
      <c r="F56">
        <v>0.358</v>
      </c>
      <c r="G56">
        <f t="shared" si="17"/>
        <v>859.2</v>
      </c>
      <c r="H56" s="59">
        <v>119249.95</v>
      </c>
      <c r="I56">
        <f t="shared" si="19"/>
        <v>6557.83135176651</v>
      </c>
      <c r="J56" s="60">
        <f t="shared" si="18"/>
        <v>7417.03135176651</v>
      </c>
      <c r="K56" s="60"/>
    </row>
    <row r="57" spans="1:11">
      <c r="A57" s="75" t="s">
        <v>86</v>
      </c>
      <c r="B57" s="44" t="s">
        <v>87</v>
      </c>
      <c r="C57" s="41">
        <f t="shared" si="15"/>
        <v>1491.6934562212</v>
      </c>
      <c r="D57" s="42">
        <f t="shared" si="16"/>
        <v>283.421756682028</v>
      </c>
      <c r="E57" s="43">
        <f t="shared" si="14"/>
        <v>1775.11521290323</v>
      </c>
      <c r="F57">
        <v>0.072</v>
      </c>
      <c r="G57">
        <f t="shared" si="17"/>
        <v>172.8</v>
      </c>
      <c r="H57" s="59">
        <v>119249.95</v>
      </c>
      <c r="I57">
        <f t="shared" si="19"/>
        <v>1318.8934562212</v>
      </c>
      <c r="J57" s="60">
        <f t="shared" si="18"/>
        <v>1491.6934562212</v>
      </c>
      <c r="K57" s="60"/>
    </row>
    <row r="58" spans="1:11">
      <c r="A58" s="75" t="s">
        <v>88</v>
      </c>
      <c r="B58" s="44" t="s">
        <v>89</v>
      </c>
      <c r="C58" s="41">
        <f t="shared" si="15"/>
        <v>2962.66894777266</v>
      </c>
      <c r="D58" s="42">
        <f t="shared" si="16"/>
        <v>562.907100076805</v>
      </c>
      <c r="E58" s="43">
        <f t="shared" si="14"/>
        <v>3525.57604784946</v>
      </c>
      <c r="F58">
        <v>0.143</v>
      </c>
      <c r="G58">
        <f t="shared" si="17"/>
        <v>343.2</v>
      </c>
      <c r="H58" s="59">
        <v>119249.95</v>
      </c>
      <c r="I58">
        <f t="shared" si="19"/>
        <v>2619.46894777266</v>
      </c>
      <c r="J58" s="60">
        <f t="shared" si="18"/>
        <v>2962.66894777266</v>
      </c>
      <c r="K58" s="60"/>
    </row>
    <row r="59" spans="1:11">
      <c r="A59" s="75" t="s">
        <v>90</v>
      </c>
      <c r="B59" s="44" t="s">
        <v>91</v>
      </c>
      <c r="C59" s="41">
        <f t="shared" si="15"/>
        <v>4454.36240399385</v>
      </c>
      <c r="D59" s="42">
        <f t="shared" si="16"/>
        <v>846.328856758832</v>
      </c>
      <c r="E59" s="43">
        <f t="shared" si="14"/>
        <v>5300.69126075269</v>
      </c>
      <c r="F59">
        <v>0.215</v>
      </c>
      <c r="G59">
        <f t="shared" si="17"/>
        <v>516</v>
      </c>
      <c r="H59" s="59">
        <v>119249.95</v>
      </c>
      <c r="I59">
        <f t="shared" si="19"/>
        <v>3938.36240399386</v>
      </c>
      <c r="J59" s="60">
        <f t="shared" si="18"/>
        <v>4454.36240399385</v>
      </c>
      <c r="K59" s="60"/>
    </row>
    <row r="60" spans="1:11">
      <c r="A60" s="75" t="s">
        <v>92</v>
      </c>
      <c r="B60" s="44" t="s">
        <v>93</v>
      </c>
      <c r="C60" s="41">
        <f t="shared" si="15"/>
        <v>2921.23301843318</v>
      </c>
      <c r="D60" s="42">
        <f t="shared" si="16"/>
        <v>555.034273502304</v>
      </c>
      <c r="E60" s="43">
        <f t="shared" si="14"/>
        <v>3476.26729193548</v>
      </c>
      <c r="F60">
        <v>0.141</v>
      </c>
      <c r="G60">
        <f t="shared" si="17"/>
        <v>338.4</v>
      </c>
      <c r="H60" s="59">
        <v>119249.95</v>
      </c>
      <c r="I60">
        <f t="shared" si="19"/>
        <v>2582.83301843318</v>
      </c>
      <c r="J60" s="60">
        <f t="shared" si="18"/>
        <v>2921.23301843318</v>
      </c>
      <c r="K60" s="60"/>
    </row>
    <row r="61" spans="1:11">
      <c r="A61" s="75" t="s">
        <v>94</v>
      </c>
      <c r="B61" s="44" t="s">
        <v>95</v>
      </c>
      <c r="C61" s="41">
        <f t="shared" si="15"/>
        <v>1180.92398617512</v>
      </c>
      <c r="D61" s="42">
        <f t="shared" si="16"/>
        <v>224.375557373272</v>
      </c>
      <c r="E61" s="43">
        <f t="shared" si="14"/>
        <v>1405.29954354839</v>
      </c>
      <c r="F61">
        <v>0.057</v>
      </c>
      <c r="G61">
        <f t="shared" si="17"/>
        <v>136.8</v>
      </c>
      <c r="H61" s="59">
        <v>119249.95</v>
      </c>
      <c r="I61">
        <f t="shared" si="19"/>
        <v>1044.12398617512</v>
      </c>
      <c r="J61" s="60">
        <f t="shared" si="18"/>
        <v>1180.92398617512</v>
      </c>
      <c r="K61" s="60"/>
    </row>
    <row r="62" spans="1:11">
      <c r="A62" s="75" t="s">
        <v>96</v>
      </c>
      <c r="B62" s="44" t="s">
        <v>97</v>
      </c>
      <c r="C62" s="41">
        <f t="shared" si="15"/>
        <v>2527.59168970814</v>
      </c>
      <c r="D62" s="42">
        <f t="shared" si="16"/>
        <v>480.242421044547</v>
      </c>
      <c r="E62" s="43">
        <f t="shared" si="14"/>
        <v>3007.83411075269</v>
      </c>
      <c r="F62">
        <v>0.122</v>
      </c>
      <c r="G62">
        <f t="shared" si="17"/>
        <v>292.8</v>
      </c>
      <c r="H62" s="59">
        <v>119249.95</v>
      </c>
      <c r="I62">
        <f t="shared" si="19"/>
        <v>2234.79168970814</v>
      </c>
      <c r="J62" s="60">
        <f t="shared" si="18"/>
        <v>2527.59168970814</v>
      </c>
      <c r="K62" s="60"/>
    </row>
    <row r="63" spans="1:11">
      <c r="A63" s="75" t="s">
        <v>98</v>
      </c>
      <c r="B63" s="44" t="s">
        <v>99</v>
      </c>
      <c r="C63" s="41">
        <f t="shared" si="15"/>
        <v>3294.15638248848</v>
      </c>
      <c r="D63" s="42">
        <f t="shared" si="16"/>
        <v>625.889712672811</v>
      </c>
      <c r="E63" s="43">
        <f t="shared" si="14"/>
        <v>3920.04609516129</v>
      </c>
      <c r="F63">
        <v>0.159</v>
      </c>
      <c r="G63">
        <f t="shared" si="17"/>
        <v>381.6</v>
      </c>
      <c r="H63" s="59">
        <v>119249.95</v>
      </c>
      <c r="I63">
        <f t="shared" si="19"/>
        <v>2912.55638248848</v>
      </c>
      <c r="J63" s="60">
        <f t="shared" si="18"/>
        <v>3294.15638248848</v>
      </c>
      <c r="K63" s="60"/>
    </row>
    <row r="64" spans="1:11">
      <c r="A64" s="75" t="s">
        <v>100</v>
      </c>
      <c r="B64" s="44" t="s">
        <v>101</v>
      </c>
      <c r="C64" s="41">
        <f t="shared" si="15"/>
        <v>1491.6934562212</v>
      </c>
      <c r="D64" s="42">
        <f t="shared" si="16"/>
        <v>283.421756682028</v>
      </c>
      <c r="E64" s="43">
        <f t="shared" si="14"/>
        <v>1775.11521290323</v>
      </c>
      <c r="F64">
        <v>0.072</v>
      </c>
      <c r="G64">
        <f t="shared" si="17"/>
        <v>172.8</v>
      </c>
      <c r="H64" s="59">
        <v>119249.95</v>
      </c>
      <c r="I64">
        <f t="shared" si="19"/>
        <v>1318.8934562212</v>
      </c>
      <c r="J64" s="60">
        <f t="shared" si="18"/>
        <v>1491.6934562212</v>
      </c>
      <c r="K64" s="60"/>
    </row>
    <row r="65" spans="1:11">
      <c r="A65" s="75" t="s">
        <v>102</v>
      </c>
      <c r="B65" s="44" t="s">
        <v>103</v>
      </c>
      <c r="C65" s="41">
        <f t="shared" si="15"/>
        <v>5179.49116743472</v>
      </c>
      <c r="D65" s="42">
        <f t="shared" si="16"/>
        <v>984.103321812596</v>
      </c>
      <c r="E65" s="43">
        <f t="shared" si="14"/>
        <v>6163.59448924731</v>
      </c>
      <c r="F65">
        <v>0.25</v>
      </c>
      <c r="G65">
        <f t="shared" si="17"/>
        <v>600</v>
      </c>
      <c r="H65" s="59">
        <v>119249.95</v>
      </c>
      <c r="I65">
        <f t="shared" si="19"/>
        <v>4579.49116743472</v>
      </c>
      <c r="J65" s="60">
        <f t="shared" si="18"/>
        <v>5179.49116743472</v>
      </c>
      <c r="K65" s="60"/>
    </row>
    <row r="66" spans="1:11">
      <c r="A66" s="75" t="s">
        <v>104</v>
      </c>
      <c r="B66" s="44" t="s">
        <v>105</v>
      </c>
      <c r="C66" s="41">
        <f t="shared" si="15"/>
        <v>5179.49116743472</v>
      </c>
      <c r="D66" s="42">
        <f t="shared" si="16"/>
        <v>984.103321812596</v>
      </c>
      <c r="E66" s="43">
        <f t="shared" si="14"/>
        <v>6163.59448924731</v>
      </c>
      <c r="F66">
        <v>0.25</v>
      </c>
      <c r="G66">
        <f t="shared" si="17"/>
        <v>600</v>
      </c>
      <c r="H66" s="59">
        <v>119249.95</v>
      </c>
      <c r="I66">
        <f t="shared" si="19"/>
        <v>4579.49116743472</v>
      </c>
      <c r="J66" s="60">
        <f t="shared" si="18"/>
        <v>5179.49116743472</v>
      </c>
      <c r="K66" s="60"/>
    </row>
    <row r="67" spans="1:11">
      <c r="A67" s="75" t="s">
        <v>106</v>
      </c>
      <c r="B67" s="44" t="s">
        <v>107</v>
      </c>
      <c r="C67" s="41">
        <f t="shared" si="15"/>
        <v>7872.82657450077</v>
      </c>
      <c r="D67" s="42">
        <f t="shared" si="16"/>
        <v>1495.83704915515</v>
      </c>
      <c r="E67" s="43">
        <f t="shared" si="14"/>
        <v>9368.66362365591</v>
      </c>
      <c r="F67">
        <v>0.38</v>
      </c>
      <c r="G67">
        <f t="shared" si="17"/>
        <v>912</v>
      </c>
      <c r="H67" s="59">
        <v>119249.95</v>
      </c>
      <c r="I67">
        <f t="shared" si="19"/>
        <v>6960.82657450077</v>
      </c>
      <c r="J67" s="60">
        <f t="shared" si="18"/>
        <v>7872.82657450077</v>
      </c>
      <c r="K67" s="60"/>
    </row>
    <row r="68" spans="1:11">
      <c r="A68" s="75" t="s">
        <v>108</v>
      </c>
      <c r="B68" s="44" t="s">
        <v>109</v>
      </c>
      <c r="C68" s="41">
        <f t="shared" si="15"/>
        <v>6256.82533026114</v>
      </c>
      <c r="D68" s="42">
        <f t="shared" si="16"/>
        <v>1188.79681274962</v>
      </c>
      <c r="E68" s="43">
        <f t="shared" si="14"/>
        <v>7445.62214301075</v>
      </c>
      <c r="F68">
        <v>0.302</v>
      </c>
      <c r="G68">
        <f t="shared" si="17"/>
        <v>724.8</v>
      </c>
      <c r="H68" s="59">
        <v>119249.95</v>
      </c>
      <c r="I68">
        <f t="shared" si="19"/>
        <v>5532.02533026114</v>
      </c>
      <c r="J68" s="60">
        <f t="shared" si="18"/>
        <v>6256.82533026114</v>
      </c>
      <c r="K68" s="60"/>
    </row>
    <row r="69" spans="1:11">
      <c r="A69" s="75" t="s">
        <v>110</v>
      </c>
      <c r="B69" s="44" t="s">
        <v>111</v>
      </c>
      <c r="C69" s="41">
        <f t="shared" si="15"/>
        <v>2278.97611367128</v>
      </c>
      <c r="D69" s="42">
        <f t="shared" si="16"/>
        <v>433.005461597542</v>
      </c>
      <c r="E69" s="43">
        <f t="shared" si="14"/>
        <v>2711.98157526882</v>
      </c>
      <c r="F69">
        <v>0.11</v>
      </c>
      <c r="G69">
        <f t="shared" si="17"/>
        <v>264</v>
      </c>
      <c r="H69" s="59">
        <v>119249.95</v>
      </c>
      <c r="I69">
        <f t="shared" si="19"/>
        <v>2014.97611367127</v>
      </c>
      <c r="J69" s="60">
        <f t="shared" si="18"/>
        <v>2278.97611367128</v>
      </c>
      <c r="K69" s="60"/>
    </row>
    <row r="70" spans="1:11">
      <c r="A70" s="75" t="s">
        <v>112</v>
      </c>
      <c r="B70" s="44" t="s">
        <v>113</v>
      </c>
      <c r="C70" s="41">
        <f t="shared" si="15"/>
        <v>2278.97611367128</v>
      </c>
      <c r="D70" s="42">
        <f t="shared" si="16"/>
        <v>433.005461597542</v>
      </c>
      <c r="E70" s="43">
        <f t="shared" si="14"/>
        <v>2711.98157526882</v>
      </c>
      <c r="F70">
        <v>0.11</v>
      </c>
      <c r="G70">
        <f t="shared" si="17"/>
        <v>264</v>
      </c>
      <c r="H70" s="59">
        <v>119249.95</v>
      </c>
      <c r="I70">
        <f t="shared" si="19"/>
        <v>2014.97611367127</v>
      </c>
      <c r="J70" s="60">
        <f t="shared" si="18"/>
        <v>2278.97611367128</v>
      </c>
      <c r="K70" s="60"/>
    </row>
    <row r="71" spans="1:11">
      <c r="A71" s="75" t="s">
        <v>114</v>
      </c>
      <c r="B71" s="44" t="s">
        <v>115</v>
      </c>
      <c r="C71" s="41">
        <f t="shared" si="15"/>
        <v>2278.97611367128</v>
      </c>
      <c r="D71" s="42">
        <f t="shared" si="16"/>
        <v>433.005461597542</v>
      </c>
      <c r="E71" s="43">
        <f t="shared" si="14"/>
        <v>2711.98157526882</v>
      </c>
      <c r="F71">
        <v>0.11</v>
      </c>
      <c r="G71">
        <f t="shared" si="17"/>
        <v>264</v>
      </c>
      <c r="H71" s="59">
        <v>119249.95</v>
      </c>
      <c r="I71">
        <f t="shared" si="19"/>
        <v>2014.97611367127</v>
      </c>
      <c r="J71" s="60">
        <f t="shared" si="18"/>
        <v>2278.97611367128</v>
      </c>
      <c r="K71" s="60"/>
    </row>
    <row r="72" spans="1:11">
      <c r="A72" s="75" t="s">
        <v>116</v>
      </c>
      <c r="B72" s="44" t="s">
        <v>117</v>
      </c>
      <c r="C72" s="41">
        <f t="shared" si="15"/>
        <v>2278.97611367128</v>
      </c>
      <c r="D72" s="42">
        <f t="shared" si="16"/>
        <v>433.005461597542</v>
      </c>
      <c r="E72" s="43">
        <f t="shared" si="14"/>
        <v>2711.98157526882</v>
      </c>
      <c r="F72">
        <v>0.11</v>
      </c>
      <c r="G72">
        <f t="shared" si="17"/>
        <v>264</v>
      </c>
      <c r="H72" s="59">
        <v>119249.95</v>
      </c>
      <c r="I72">
        <f t="shared" si="19"/>
        <v>2014.97611367127</v>
      </c>
      <c r="J72" s="60">
        <f t="shared" si="18"/>
        <v>2278.97611367128</v>
      </c>
      <c r="K72" s="60"/>
    </row>
    <row r="73" spans="1:11">
      <c r="A73" s="75" t="s">
        <v>118</v>
      </c>
      <c r="B73" s="44" t="s">
        <v>119</v>
      </c>
      <c r="C73" s="41">
        <f t="shared" si="15"/>
        <v>2278.97611367128</v>
      </c>
      <c r="D73" s="42">
        <f t="shared" si="16"/>
        <v>433.005461597542</v>
      </c>
      <c r="E73" s="43">
        <f t="shared" si="14"/>
        <v>2711.98157526882</v>
      </c>
      <c r="F73">
        <v>0.11</v>
      </c>
      <c r="G73">
        <f t="shared" si="17"/>
        <v>264</v>
      </c>
      <c r="H73" s="59">
        <v>119249.95</v>
      </c>
      <c r="I73">
        <f t="shared" si="19"/>
        <v>2014.97611367127</v>
      </c>
      <c r="J73" s="60">
        <f t="shared" si="18"/>
        <v>2278.97611367128</v>
      </c>
      <c r="K73" s="60"/>
    </row>
    <row r="74" spans="1:11">
      <c r="A74" s="75" t="s">
        <v>120</v>
      </c>
      <c r="B74" s="44" t="s">
        <v>121</v>
      </c>
      <c r="C74" s="41">
        <f t="shared" si="15"/>
        <v>8701.54516129032</v>
      </c>
      <c r="D74" s="42">
        <f t="shared" si="16"/>
        <v>1653.29358064516</v>
      </c>
      <c r="E74" s="43">
        <f t="shared" si="14"/>
        <v>10354.8387419355</v>
      </c>
      <c r="F74">
        <v>0.42</v>
      </c>
      <c r="G74">
        <f t="shared" si="17"/>
        <v>1008</v>
      </c>
      <c r="H74" s="59">
        <v>119249.95</v>
      </c>
      <c r="I74">
        <f t="shared" si="19"/>
        <v>7693.54516129032</v>
      </c>
      <c r="J74" s="60">
        <f t="shared" si="18"/>
        <v>8701.54516129032</v>
      </c>
      <c r="K74" s="60"/>
    </row>
    <row r="75" spans="1:11">
      <c r="A75" s="75" t="s">
        <v>122</v>
      </c>
      <c r="B75" s="44" t="s">
        <v>123</v>
      </c>
      <c r="C75" s="41">
        <f t="shared" si="15"/>
        <v>5179.49116743472</v>
      </c>
      <c r="D75" s="42">
        <f t="shared" si="16"/>
        <v>984.103321812596</v>
      </c>
      <c r="E75" s="43">
        <f t="shared" si="14"/>
        <v>6163.59448924731</v>
      </c>
      <c r="F75">
        <v>0.25</v>
      </c>
      <c r="G75">
        <f t="shared" si="17"/>
        <v>600</v>
      </c>
      <c r="H75" s="59">
        <v>119249.95</v>
      </c>
      <c r="I75">
        <f t="shared" si="19"/>
        <v>4579.49116743472</v>
      </c>
      <c r="J75" s="60">
        <f t="shared" si="18"/>
        <v>5179.49116743472</v>
      </c>
      <c r="K75" s="60"/>
    </row>
    <row r="76" spans="1:11">
      <c r="A76" s="75" t="s">
        <v>124</v>
      </c>
      <c r="B76" s="44" t="s">
        <v>125</v>
      </c>
      <c r="C76" s="41">
        <f t="shared" si="15"/>
        <v>5179.49116743472</v>
      </c>
      <c r="D76" s="42">
        <f t="shared" si="16"/>
        <v>984.103321812596</v>
      </c>
      <c r="E76" s="43">
        <f t="shared" si="14"/>
        <v>6163.59448924731</v>
      </c>
      <c r="F76">
        <v>0.25</v>
      </c>
      <c r="G76">
        <f t="shared" si="17"/>
        <v>600</v>
      </c>
      <c r="H76" s="59">
        <v>119249.95</v>
      </c>
      <c r="I76">
        <f t="shared" si="19"/>
        <v>4579.49116743472</v>
      </c>
      <c r="J76" s="60">
        <f t="shared" si="18"/>
        <v>5179.49116743472</v>
      </c>
      <c r="K76" s="60"/>
    </row>
    <row r="77" spans="1:9">
      <c r="A77" s="73" t="s">
        <v>126</v>
      </c>
      <c r="B77" s="44" t="s">
        <v>127</v>
      </c>
      <c r="C77" s="41">
        <v>0</v>
      </c>
      <c r="D77" s="42">
        <v>0</v>
      </c>
      <c r="E77" s="43">
        <v>0</v>
      </c>
      <c r="F77">
        <f>SUM(F49:F76)</f>
        <v>6.51</v>
      </c>
      <c r="G77">
        <f>SUM(G49:G76)</f>
        <v>15624</v>
      </c>
      <c r="I77" s="69">
        <f>SUM(I49:I76)</f>
        <v>119249.95</v>
      </c>
    </row>
    <row r="78" ht="43.2" spans="1:5">
      <c r="A78" s="73" t="s">
        <v>128</v>
      </c>
      <c r="B78" s="45" t="s">
        <v>129</v>
      </c>
      <c r="C78" s="41">
        <v>0</v>
      </c>
      <c r="D78" s="42">
        <v>0</v>
      </c>
      <c r="E78" s="43">
        <v>0</v>
      </c>
    </row>
    <row r="79" ht="28.8" spans="1:5">
      <c r="A79" s="73" t="s">
        <v>130</v>
      </c>
      <c r="B79" s="45" t="s">
        <v>131</v>
      </c>
      <c r="C79" s="41">
        <v>0</v>
      </c>
      <c r="D79" s="42">
        <v>0</v>
      </c>
      <c r="E79" s="43">
        <v>0</v>
      </c>
    </row>
    <row r="80" spans="1:5">
      <c r="A80" s="73" t="s">
        <v>132</v>
      </c>
      <c r="B80" s="45" t="s">
        <v>133</v>
      </c>
      <c r="C80" s="41">
        <v>0</v>
      </c>
      <c r="D80" s="42">
        <v>0</v>
      </c>
      <c r="E80" s="43">
        <v>0</v>
      </c>
    </row>
    <row r="81" spans="1:5">
      <c r="A81" s="73" t="s">
        <v>134</v>
      </c>
      <c r="B81" s="45" t="s">
        <v>135</v>
      </c>
      <c r="C81" s="41">
        <v>0</v>
      </c>
      <c r="D81" s="42">
        <v>0</v>
      </c>
      <c r="E81" s="43">
        <v>0</v>
      </c>
    </row>
    <row r="82" ht="15.15" spans="1:5">
      <c r="A82" s="46" t="s">
        <v>136</v>
      </c>
      <c r="B82" s="47"/>
      <c r="C82" s="48">
        <v>134873.95</v>
      </c>
      <c r="D82" s="48">
        <f>C82*0.19</f>
        <v>25626.0505</v>
      </c>
      <c r="E82" s="49">
        <f>C82+D82</f>
        <v>160500.0005</v>
      </c>
    </row>
    <row r="83" spans="1:5">
      <c r="A83" s="20" t="s">
        <v>137</v>
      </c>
      <c r="B83" s="21"/>
      <c r="C83" s="21"/>
      <c r="D83" s="21"/>
      <c r="E83" s="22"/>
    </row>
    <row r="84" spans="1:5">
      <c r="A84" s="73" t="s">
        <v>138</v>
      </c>
      <c r="B84" s="61" t="s">
        <v>139</v>
      </c>
      <c r="C84" s="50">
        <f>SUM(C85:C86)</f>
        <v>0</v>
      </c>
      <c r="D84" s="50">
        <f t="shared" ref="D84:E84" si="20">SUM(D85:D86)</f>
        <v>0</v>
      </c>
      <c r="E84" s="50">
        <f t="shared" si="20"/>
        <v>0</v>
      </c>
    </row>
    <row r="85" ht="28.8" spans="1:5">
      <c r="A85" s="39"/>
      <c r="B85" s="45" t="s">
        <v>140</v>
      </c>
      <c r="C85" s="41">
        <v>0</v>
      </c>
      <c r="D85" s="42">
        <f t="shared" ref="D85:D94" si="21">C85*19%</f>
        <v>0</v>
      </c>
      <c r="E85" s="43">
        <f t="shared" ref="E85" si="22">C85+D85</f>
        <v>0</v>
      </c>
    </row>
    <row r="86" spans="1:5">
      <c r="A86" s="23"/>
      <c r="B86" s="24" t="s">
        <v>141</v>
      </c>
      <c r="C86" s="25">
        <v>0</v>
      </c>
      <c r="D86" s="42">
        <f t="shared" si="21"/>
        <v>0</v>
      </c>
      <c r="E86" s="43">
        <f t="shared" ref="E86" si="23">C86+D86</f>
        <v>0</v>
      </c>
    </row>
    <row r="87" spans="1:5">
      <c r="A87" s="74" t="s">
        <v>142</v>
      </c>
      <c r="B87" s="57" t="s">
        <v>143</v>
      </c>
      <c r="C87" s="54">
        <v>0</v>
      </c>
      <c r="D87" s="54">
        <v>0</v>
      </c>
      <c r="E87" s="54">
        <v>0</v>
      </c>
    </row>
    <row r="88" ht="28.8" spans="1:5">
      <c r="A88" s="39"/>
      <c r="B88" s="45" t="s">
        <v>144</v>
      </c>
      <c r="C88" s="41">
        <v>0</v>
      </c>
      <c r="D88" s="62">
        <v>0</v>
      </c>
      <c r="E88" s="43">
        <f t="shared" ref="E88" si="24">C88+D88</f>
        <v>0</v>
      </c>
    </row>
    <row r="89" ht="28.8" spans="1:5">
      <c r="A89" s="39"/>
      <c r="B89" s="45" t="s">
        <v>145</v>
      </c>
      <c r="C89" s="41">
        <v>0</v>
      </c>
      <c r="D89" s="62">
        <v>0</v>
      </c>
      <c r="E89" s="43">
        <v>0</v>
      </c>
    </row>
    <row r="90" ht="43.2" spans="1:5">
      <c r="A90" s="39"/>
      <c r="B90" s="45" t="s">
        <v>146</v>
      </c>
      <c r="C90" s="41">
        <v>0</v>
      </c>
      <c r="D90" s="62">
        <v>0</v>
      </c>
      <c r="E90" s="43">
        <v>0</v>
      </c>
    </row>
    <row r="91" spans="1:5">
      <c r="A91" s="39"/>
      <c r="B91" s="45" t="s">
        <v>147</v>
      </c>
      <c r="C91" s="41">
        <v>0</v>
      </c>
      <c r="D91" s="62">
        <v>0</v>
      </c>
      <c r="E91" s="43">
        <f t="shared" ref="E91:E94" si="25">C91+D91</f>
        <v>0</v>
      </c>
    </row>
    <row r="92" ht="29.55" spans="1:5">
      <c r="A92" s="23"/>
      <c r="B92" s="56" t="s">
        <v>148</v>
      </c>
      <c r="C92" s="25">
        <v>0</v>
      </c>
      <c r="D92" s="63">
        <v>0</v>
      </c>
      <c r="E92" s="27">
        <v>0</v>
      </c>
    </row>
    <row r="93" spans="1:5">
      <c r="A93" s="72" t="s">
        <v>149</v>
      </c>
      <c r="B93" s="33" t="s">
        <v>150</v>
      </c>
      <c r="C93" s="30">
        <v>0</v>
      </c>
      <c r="D93" s="31">
        <f t="shared" si="21"/>
        <v>0</v>
      </c>
      <c r="E93" s="32">
        <f t="shared" si="25"/>
        <v>0</v>
      </c>
    </row>
    <row r="94" spans="1:5">
      <c r="A94" s="72" t="s">
        <v>151</v>
      </c>
      <c r="B94" s="33" t="s">
        <v>152</v>
      </c>
      <c r="C94" s="30">
        <v>0</v>
      </c>
      <c r="D94" s="31">
        <f t="shared" si="21"/>
        <v>0</v>
      </c>
      <c r="E94" s="32">
        <f t="shared" si="25"/>
        <v>0</v>
      </c>
    </row>
    <row r="95" spans="1:5">
      <c r="A95" s="34" t="s">
        <v>153</v>
      </c>
      <c r="B95" s="35"/>
      <c r="C95" s="36">
        <f>C84+C87+C93+C94</f>
        <v>0</v>
      </c>
      <c r="D95" s="36">
        <f t="shared" ref="D95:E95" si="26">D84+D87+D93+D94</f>
        <v>0</v>
      </c>
      <c r="E95" s="36">
        <f t="shared" si="26"/>
        <v>0</v>
      </c>
    </row>
    <row r="96" spans="1:5">
      <c r="A96" s="38" t="s">
        <v>154</v>
      </c>
      <c r="B96" s="21"/>
      <c r="C96" s="21"/>
      <c r="D96" s="21"/>
      <c r="E96" s="22"/>
    </row>
    <row r="97" spans="1:5">
      <c r="A97" s="73" t="s">
        <v>155</v>
      </c>
      <c r="B97" s="64" t="s">
        <v>156</v>
      </c>
      <c r="C97" s="41">
        <v>0</v>
      </c>
      <c r="D97" s="42">
        <f>C97*19%</f>
        <v>0</v>
      </c>
      <c r="E97" s="43">
        <f>C97+D97</f>
        <v>0</v>
      </c>
    </row>
    <row r="98" spans="1:5">
      <c r="A98" s="73" t="s">
        <v>157</v>
      </c>
      <c r="B98" s="44" t="s">
        <v>158</v>
      </c>
      <c r="C98" s="41">
        <v>0</v>
      </c>
      <c r="D98" s="42">
        <f t="shared" ref="D98" si="27">C98*19%</f>
        <v>0</v>
      </c>
      <c r="E98" s="43">
        <f t="shared" ref="E98" si="28">C98+D98</f>
        <v>0</v>
      </c>
    </row>
    <row r="99" spans="1:5">
      <c r="A99" s="46" t="s">
        <v>159</v>
      </c>
      <c r="B99" s="47"/>
      <c r="C99" s="48">
        <f>SUM(C97:C98)</f>
        <v>0</v>
      </c>
      <c r="D99" s="48">
        <f t="shared" ref="D99:E99" si="29">SUM(D97:D98)</f>
        <v>0</v>
      </c>
      <c r="E99" s="49">
        <f t="shared" si="29"/>
        <v>0</v>
      </c>
    </row>
    <row r="100" spans="1:5">
      <c r="A100" s="65" t="s">
        <v>160</v>
      </c>
      <c r="B100" s="66"/>
      <c r="C100" s="67">
        <f>C15+C20+C45+C82+C95+C99</f>
        <v>134873.95</v>
      </c>
      <c r="D100" s="67">
        <f>D15+D20+D45+D82+D95+D99</f>
        <v>25626.0505</v>
      </c>
      <c r="E100" s="67">
        <f>E15+E20+E45+E82+E95+E99</f>
        <v>160500.0005</v>
      </c>
    </row>
    <row r="101" ht="15.15" spans="1:5">
      <c r="A101" s="65" t="s">
        <v>161</v>
      </c>
      <c r="B101" s="66"/>
      <c r="C101" s="67">
        <f>C12+C13+C14+C20+C47+C77+C85</f>
        <v>134873.95</v>
      </c>
      <c r="D101" s="67">
        <f>D12+D13+D14+D20+D47+D77+D85</f>
        <v>25626.0505</v>
      </c>
      <c r="E101" s="67">
        <f>E12+E13+E14+E20+E47+E77+E85</f>
        <v>160500.0005</v>
      </c>
    </row>
    <row r="104" ht="15" customHeight="1" spans="3:5">
      <c r="C104" s="68" t="s">
        <v>162</v>
      </c>
      <c r="D104" s="6"/>
      <c r="E104" s="6"/>
    </row>
    <row r="105" spans="3:5">
      <c r="C105" s="6"/>
      <c r="D105" s="6"/>
      <c r="E105" s="6"/>
    </row>
    <row r="106" spans="3:5">
      <c r="C106" s="6"/>
      <c r="D106" s="6"/>
      <c r="E106" s="6"/>
    </row>
    <row r="107" spans="3:5">
      <c r="C107" s="6"/>
      <c r="D107" s="6"/>
      <c r="E107" s="6"/>
    </row>
    <row r="108" spans="3:5">
      <c r="C108" s="6"/>
      <c r="D108" s="6"/>
      <c r="E108" s="6"/>
    </row>
    <row r="109" spans="3:5">
      <c r="C109" s="6"/>
      <c r="D109" s="6"/>
      <c r="E109" s="6"/>
    </row>
    <row r="110" spans="3:5">
      <c r="C110" s="6"/>
      <c r="D110" s="6"/>
      <c r="E110" s="6"/>
    </row>
    <row r="111" spans="3:5">
      <c r="C111" s="6"/>
      <c r="D111" s="6"/>
      <c r="E111" s="6"/>
    </row>
    <row r="112" spans="3:5">
      <c r="C112" s="6"/>
      <c r="D112" s="6"/>
      <c r="E112" s="6"/>
    </row>
  </sheetData>
  <mergeCells count="24">
    <mergeCell ref="A1:B1"/>
    <mergeCell ref="A2:B2"/>
    <mergeCell ref="A3:E3"/>
    <mergeCell ref="A4:E4"/>
    <mergeCell ref="A5:E5"/>
    <mergeCell ref="A6:E6"/>
    <mergeCell ref="A10:E10"/>
    <mergeCell ref="A15:B15"/>
    <mergeCell ref="A16:E16"/>
    <mergeCell ref="A20:B20"/>
    <mergeCell ref="A21:E21"/>
    <mergeCell ref="A45:B45"/>
    <mergeCell ref="A46:E46"/>
    <mergeCell ref="A82:B82"/>
    <mergeCell ref="A83:E83"/>
    <mergeCell ref="A95:B95"/>
    <mergeCell ref="A96:E96"/>
    <mergeCell ref="A99:B99"/>
    <mergeCell ref="A100:B100"/>
    <mergeCell ref="A101:B101"/>
    <mergeCell ref="A7:A8"/>
    <mergeCell ref="B7:B8"/>
    <mergeCell ref="C106:E112"/>
    <mergeCell ref="C104:E105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Caziuc Stefan</dc:creator>
  <cp:lastModifiedBy>brezi</cp:lastModifiedBy>
  <dcterms:created xsi:type="dcterms:W3CDTF">2017-02-10T15:24:00Z</dcterms:created>
  <cp:lastPrinted>2022-02-03T10:49:00Z</cp:lastPrinted>
  <dcterms:modified xsi:type="dcterms:W3CDTF">2023-02-06T13:55:54Z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FBE10E09A71F4D96A2297E425F9BF39D</vt:lpwstr>
  </property>
  <property fmtid="{D5CDD505-2E9C-101B-9397-08002B2CF9AE}" pid="3" name="KSOProductBuildVer">
    <vt:lpwstr>1033-11.2.0.11440</vt:lpwstr>
  </property>
</Properties>
</file>