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15600" tabRatio="705"/>
  </bookViews>
  <sheets>
    <sheet name="Anexa 1" sheetId="6" r:id="rId1"/>
    <sheet name="Anexa 2" sheetId="5" r:id="rId2"/>
    <sheet name="Anexa 3" sheetId="7" r:id="rId3"/>
    <sheet name="Anexa 4" sheetId="8" r:id="rId4"/>
    <sheet name="Anexa 5" sheetId="11" r:id="rId5"/>
  </sheets>
  <calcPr calcId="191029"/>
</workbook>
</file>

<file path=xl/calcChain.xml><?xml version="1.0" encoding="utf-8"?>
<calcChain xmlns="http://schemas.openxmlformats.org/spreadsheetml/2006/main">
  <c r="K35" i="5"/>
  <c r="R164"/>
  <c r="R163"/>
  <c r="R110"/>
  <c r="R109"/>
  <c r="R108"/>
  <c r="R106"/>
  <c r="R81"/>
  <c r="R62"/>
  <c r="R61"/>
  <c r="R58"/>
  <c r="J106"/>
  <c r="O61"/>
  <c r="N61"/>
  <c r="L106"/>
  <c r="M106"/>
  <c r="M105"/>
  <c r="N106"/>
  <c r="N105"/>
  <c r="O106"/>
  <c r="J135"/>
  <c r="K135"/>
  <c r="H35"/>
  <c r="O35"/>
  <c r="I65" i="6"/>
  <c r="R129" i="5"/>
  <c r="R130"/>
  <c r="E9" i="7"/>
  <c r="D9"/>
  <c r="J144" i="5"/>
  <c r="J128"/>
  <c r="J127"/>
  <c r="J117"/>
  <c r="J113"/>
  <c r="J105"/>
  <c r="J101"/>
  <c r="J92"/>
  <c r="J70"/>
  <c r="J63"/>
  <c r="J55"/>
  <c r="J53"/>
  <c r="J47"/>
  <c r="J45"/>
  <c r="J35"/>
  <c r="J27"/>
  <c r="J22"/>
  <c r="J16"/>
  <c r="J15"/>
  <c r="J167"/>
  <c r="H144"/>
  <c r="H135"/>
  <c r="H128"/>
  <c r="H127"/>
  <c r="H117"/>
  <c r="H113"/>
  <c r="H105"/>
  <c r="H101"/>
  <c r="H162"/>
  <c r="H165"/>
  <c r="H92"/>
  <c r="H70"/>
  <c r="H59"/>
  <c r="H63"/>
  <c r="H55"/>
  <c r="H53"/>
  <c r="H47"/>
  <c r="H45"/>
  <c r="H27"/>
  <c r="H22"/>
  <c r="H16"/>
  <c r="H15"/>
  <c r="H167"/>
  <c r="J59"/>
  <c r="J44"/>
  <c r="J100"/>
  <c r="J99"/>
  <c r="J14"/>
  <c r="H100"/>
  <c r="H99"/>
  <c r="H44"/>
  <c r="H43"/>
  <c r="H42"/>
  <c r="J158"/>
  <c r="J162"/>
  <c r="J165"/>
  <c r="H158"/>
  <c r="H161"/>
  <c r="H166"/>
  <c r="H14"/>
  <c r="M35"/>
  <c r="N35"/>
  <c r="O16"/>
  <c r="O22"/>
  <c r="O27"/>
  <c r="O47"/>
  <c r="O51"/>
  <c r="O52"/>
  <c r="O55"/>
  <c r="O53"/>
  <c r="O63"/>
  <c r="O70"/>
  <c r="O75"/>
  <c r="O76"/>
  <c r="O92"/>
  <c r="O101"/>
  <c r="O105"/>
  <c r="O113"/>
  <c r="O117"/>
  <c r="O128"/>
  <c r="O135"/>
  <c r="O144"/>
  <c r="J161"/>
  <c r="J166"/>
  <c r="O59"/>
  <c r="H153"/>
  <c r="J43"/>
  <c r="J42"/>
  <c r="J153"/>
  <c r="O15"/>
  <c r="O14"/>
  <c r="O127"/>
  <c r="O45"/>
  <c r="O100"/>
  <c r="O162"/>
  <c r="O165"/>
  <c r="R134"/>
  <c r="R105"/>
  <c r="R102"/>
  <c r="R126"/>
  <c r="O44"/>
  <c r="O158"/>
  <c r="O167"/>
  <c r="O99"/>
  <c r="O161"/>
  <c r="O166"/>
  <c r="O43"/>
  <c r="O42"/>
  <c r="O153"/>
  <c r="L47"/>
  <c r="M47"/>
  <c r="N47"/>
  <c r="L16"/>
  <c r="R54"/>
  <c r="R131"/>
  <c r="K47"/>
  <c r="K105"/>
  <c r="R97"/>
  <c r="R92"/>
  <c r="R91"/>
  <c r="R80"/>
  <c r="R50"/>
  <c r="R49"/>
  <c r="R48"/>
  <c r="R46"/>
  <c r="R18"/>
  <c r="R16"/>
  <c r="R144"/>
  <c r="R135"/>
  <c r="R128"/>
  <c r="R117"/>
  <c r="R113"/>
  <c r="R101"/>
  <c r="R162"/>
  <c r="R165"/>
  <c r="R70"/>
  <c r="R63"/>
  <c r="R55"/>
  <c r="R53"/>
  <c r="R35"/>
  <c r="R27"/>
  <c r="R22"/>
  <c r="R127"/>
  <c r="R59"/>
  <c r="R15"/>
  <c r="R14"/>
  <c r="R47"/>
  <c r="R45"/>
  <c r="R100"/>
  <c r="R158"/>
  <c r="R167"/>
  <c r="R44"/>
  <c r="R161"/>
  <c r="R166"/>
  <c r="R99"/>
  <c r="Q18"/>
  <c r="Q39"/>
  <c r="Q46"/>
  <c r="Q48"/>
  <c r="Q49"/>
  <c r="Q50"/>
  <c r="Q61"/>
  <c r="Q62"/>
  <c r="Q75"/>
  <c r="Q76"/>
  <c r="Q80"/>
  <c r="Q81"/>
  <c r="Q91"/>
  <c r="Q97"/>
  <c r="Q102"/>
  <c r="Q126"/>
  <c r="Q130"/>
  <c r="Q156"/>
  <c r="Q163"/>
  <c r="Q164"/>
  <c r="P18"/>
  <c r="P39"/>
  <c r="P46"/>
  <c r="P48"/>
  <c r="P49"/>
  <c r="P50"/>
  <c r="P58"/>
  <c r="P75"/>
  <c r="P76"/>
  <c r="P80"/>
  <c r="P81"/>
  <c r="P91"/>
  <c r="P97"/>
  <c r="P102"/>
  <c r="P126"/>
  <c r="P130"/>
  <c r="P163"/>
  <c r="P164"/>
  <c r="K144"/>
  <c r="K128"/>
  <c r="K127"/>
  <c r="K117"/>
  <c r="K113"/>
  <c r="K101"/>
  <c r="K162"/>
  <c r="K165"/>
  <c r="Q165"/>
  <c r="K92"/>
  <c r="Q92"/>
  <c r="K70"/>
  <c r="K63"/>
  <c r="K55"/>
  <c r="K53"/>
  <c r="K45"/>
  <c r="K27"/>
  <c r="K22"/>
  <c r="K16"/>
  <c r="K59"/>
  <c r="Q59"/>
  <c r="Q127"/>
  <c r="R43"/>
  <c r="R42"/>
  <c r="R153"/>
  <c r="K15"/>
  <c r="Q15"/>
  <c r="Q128"/>
  <c r="K100"/>
  <c r="K99"/>
  <c r="P16"/>
  <c r="Q53"/>
  <c r="Q162"/>
  <c r="Q45"/>
  <c r="Q35"/>
  <c r="Q101"/>
  <c r="Q47"/>
  <c r="Q16"/>
  <c r="K44"/>
  <c r="Q44"/>
  <c r="K158"/>
  <c r="Q158"/>
  <c r="K14"/>
  <c r="Q14"/>
  <c r="K167"/>
  <c r="K161"/>
  <c r="K166"/>
  <c r="Q166"/>
  <c r="Q167"/>
  <c r="Q99"/>
  <c r="Q100"/>
  <c r="L144"/>
  <c r="L135"/>
  <c r="L128"/>
  <c r="L117"/>
  <c r="L113"/>
  <c r="L105"/>
  <c r="L101"/>
  <c r="L162"/>
  <c r="L165"/>
  <c r="L92"/>
  <c r="L70"/>
  <c r="L63"/>
  <c r="L55"/>
  <c r="L53"/>
  <c r="L45"/>
  <c r="L35"/>
  <c r="L27"/>
  <c r="L22"/>
  <c r="M144"/>
  <c r="M135"/>
  <c r="M128"/>
  <c r="M117"/>
  <c r="M113"/>
  <c r="M101"/>
  <c r="M162"/>
  <c r="M165"/>
  <c r="M92"/>
  <c r="M70"/>
  <c r="M63"/>
  <c r="M55"/>
  <c r="M53"/>
  <c r="M45"/>
  <c r="M27"/>
  <c r="M22"/>
  <c r="M16"/>
  <c r="N144"/>
  <c r="N135"/>
  <c r="N128"/>
  <c r="N117"/>
  <c r="N113"/>
  <c r="N101"/>
  <c r="N162"/>
  <c r="N165"/>
  <c r="N92"/>
  <c r="N70"/>
  <c r="N63"/>
  <c r="N55"/>
  <c r="N53"/>
  <c r="N45"/>
  <c r="N27"/>
  <c r="N22"/>
  <c r="N16"/>
  <c r="L15"/>
  <c r="L158"/>
  <c r="M59"/>
  <c r="M44"/>
  <c r="K43"/>
  <c r="K42"/>
  <c r="K153"/>
  <c r="N15"/>
  <c r="N167"/>
  <c r="N59"/>
  <c r="N44"/>
  <c r="Q161"/>
  <c r="N127"/>
  <c r="M15"/>
  <c r="M14"/>
  <c r="L59"/>
  <c r="L44"/>
  <c r="N100"/>
  <c r="N161"/>
  <c r="N166"/>
  <c r="M127"/>
  <c r="L127"/>
  <c r="M100"/>
  <c r="M161"/>
  <c r="M166"/>
  <c r="L100"/>
  <c r="L161"/>
  <c r="L166"/>
  <c r="L14"/>
  <c r="L167"/>
  <c r="N14"/>
  <c r="N158"/>
  <c r="Q43"/>
  <c r="M167"/>
  <c r="M158"/>
  <c r="M99"/>
  <c r="M43"/>
  <c r="M42"/>
  <c r="M153"/>
  <c r="N99"/>
  <c r="N43"/>
  <c r="N42"/>
  <c r="L99"/>
  <c r="L43"/>
  <c r="L42"/>
  <c r="Q42"/>
  <c r="Q153"/>
  <c r="L153"/>
  <c r="N153"/>
  <c r="P35"/>
  <c r="K30" i="6"/>
  <c r="L30"/>
  <c r="K25"/>
  <c r="L25"/>
  <c r="K17"/>
  <c r="L17"/>
  <c r="K14"/>
  <c r="L14"/>
  <c r="I11" i="7"/>
  <c r="I10"/>
  <c r="F10"/>
  <c r="H9"/>
  <c r="G9"/>
  <c r="I9"/>
  <c r="F9"/>
  <c r="I64" i="6"/>
  <c r="H64"/>
  <c r="H65"/>
  <c r="I24"/>
  <c r="H24"/>
  <c r="H23"/>
  <c r="H63"/>
  <c r="I63"/>
  <c r="I23"/>
  <c r="N22"/>
  <c r="N35"/>
  <c r="N61"/>
  <c r="N62"/>
  <c r="M61"/>
  <c r="M62"/>
  <c r="I20"/>
  <c r="I19"/>
  <c r="N30"/>
  <c r="K24"/>
  <c r="K63"/>
  <c r="M63"/>
  <c r="K31"/>
  <c r="M31"/>
  <c r="K21"/>
  <c r="N17"/>
  <c r="J14"/>
  <c r="J17"/>
  <c r="J21"/>
  <c r="J24"/>
  <c r="J25"/>
  <c r="J30"/>
  <c r="J31"/>
  <c r="J61"/>
  <c r="J62"/>
  <c r="J63"/>
  <c r="J64"/>
  <c r="J65"/>
  <c r="M24"/>
  <c r="K64"/>
  <c r="M64"/>
  <c r="M25"/>
  <c r="L31"/>
  <c r="N31"/>
  <c r="K23"/>
  <c r="M23"/>
  <c r="M30"/>
  <c r="L21"/>
  <c r="M21"/>
  <c r="M17"/>
  <c r="L65"/>
  <c r="N14"/>
  <c r="K65"/>
  <c r="M65"/>
  <c r="M14"/>
  <c r="K12"/>
  <c r="L12"/>
  <c r="K20"/>
  <c r="K19"/>
  <c r="M19"/>
  <c r="L24"/>
  <c r="L64"/>
  <c r="N64"/>
  <c r="N25"/>
  <c r="N21"/>
  <c r="N12"/>
  <c r="N65"/>
  <c r="K34"/>
  <c r="K36"/>
  <c r="K42"/>
  <c r="K67"/>
  <c r="L63"/>
  <c r="N63"/>
  <c r="N24"/>
  <c r="L23"/>
  <c r="P92" i="5"/>
  <c r="P53"/>
  <c r="H12" i="6"/>
  <c r="I12"/>
  <c r="M12"/>
  <c r="P59" i="5"/>
  <c r="P15"/>
  <c r="P127"/>
  <c r="P128"/>
  <c r="P101"/>
  <c r="P45"/>
  <c r="P47"/>
  <c r="N23" i="6"/>
  <c r="L20"/>
  <c r="L19"/>
  <c r="H20"/>
  <c r="H19"/>
  <c r="H67"/>
  <c r="J23"/>
  <c r="J12"/>
  <c r="I67"/>
  <c r="I34"/>
  <c r="M34"/>
  <c r="P14" i="5"/>
  <c r="P167"/>
  <c r="P158"/>
  <c r="P99"/>
  <c r="P100"/>
  <c r="P165"/>
  <c r="P162"/>
  <c r="P44"/>
  <c r="H34" i="6"/>
  <c r="H36"/>
  <c r="J19"/>
  <c r="N19"/>
  <c r="L67"/>
  <c r="N67"/>
  <c r="L34"/>
  <c r="J67"/>
  <c r="M67"/>
  <c r="I36"/>
  <c r="H42"/>
  <c r="H46"/>
  <c r="I42"/>
  <c r="I46"/>
  <c r="P166" i="5"/>
  <c r="P161"/>
  <c r="J34" i="6"/>
  <c r="L36"/>
  <c r="N34"/>
  <c r="J36"/>
  <c r="M36"/>
  <c r="P43" i="5"/>
  <c r="P42"/>
  <c r="N36" i="6"/>
  <c r="L42"/>
  <c r="N42"/>
  <c r="P153" i="5"/>
</calcChain>
</file>

<file path=xl/sharedStrings.xml><?xml version="1.0" encoding="utf-8"?>
<sst xmlns="http://schemas.openxmlformats.org/spreadsheetml/2006/main" count="594" uniqueCount="390">
  <si>
    <t>ANEXA Nr. 1</t>
  </si>
  <si>
    <t>AUTORITATEA ADMINISTRAŢIEI PUBLICE CENTRALE/LOCALE</t>
  </si>
  <si>
    <t>BUGETUL DE VENITURI ŞI CHELTUIELI </t>
  </si>
  <si>
    <t>INDICATORI</t>
  </si>
  <si>
    <t>Nr. rd.</t>
  </si>
  <si>
    <t>Propuneri an curent (N)</t>
  </si>
  <si>
    <t>%</t>
  </si>
  <si>
    <t>Estimări an </t>
  </si>
  <si>
    <t>N+1</t>
  </si>
  <si>
    <t>N+2</t>
  </si>
  <si>
    <t>9=7/5</t>
  </si>
  <si>
    <t>10=8/7</t>
  </si>
  <si>
    <t>6=5/4</t>
  </si>
  <si>
    <t>I</t>
  </si>
  <si>
    <t>VENITURI TOTALE </t>
  </si>
  <si>
    <t>(Rd.1 = Rd. 2 + Rd. 5 + Rd. 6)</t>
  </si>
  <si>
    <t>Venituri totale din exploatare, din care:</t>
  </si>
  <si>
    <t>a)</t>
  </si>
  <si>
    <t>subvenţii, cf. prevederilor legale în vigoare</t>
  </si>
  <si>
    <t>b)</t>
  </si>
  <si>
    <t>transferuri, cf. prevederilor legale în vigoare</t>
  </si>
  <si>
    <t>Venituri financiare</t>
  </si>
  <si>
    <t>Venituri extraordinare</t>
  </si>
  <si>
    <t>II</t>
  </si>
  <si>
    <t>CHELTUIELI TOTALE (Rd. 7 = Rd. 8 + Rd. 20 + Rd. 21)</t>
  </si>
  <si>
    <t>Cheltuieli de exploatare, din care:</t>
  </si>
  <si>
    <t>A.</t>
  </si>
  <si>
    <t>cheltuieli cu bunuri şi servicii</t>
  </si>
  <si>
    <t>B.</t>
  </si>
  <si>
    <t>cheltuieli cu impozite, taxe şi vărsăminte asimilate</t>
  </si>
  <si>
    <t>C.</t>
  </si>
  <si>
    <t>cheltuieli cu personalul, din care:</t>
  </si>
  <si>
    <t>C0</t>
  </si>
  <si>
    <t>Cheltuieli de natură salarială (Rd. 13 + Rd. 14)</t>
  </si>
  <si>
    <t>C1</t>
  </si>
  <si>
    <t>ch. cu salariile</t>
  </si>
  <si>
    <t>C2</t>
  </si>
  <si>
    <t>bonusuri</t>
  </si>
  <si>
    <t>C3</t>
  </si>
  <si>
    <t>alte cheltuieli cu personalul, din care:</t>
  </si>
  <si>
    <t>cheltuieli cu plăţi compensatorii aferente disponibilizărilor de personal</t>
  </si>
  <si>
    <t>C4</t>
  </si>
  <si>
    <t>Cheltuieli aferente contractului de mandat şi a altor organe de conducere şi control, comisii şi comitete</t>
  </si>
  <si>
    <t>C5</t>
  </si>
  <si>
    <t>cheltuieli cu asigurările şi protecţia socială, fondurile speciale şi alte obligaţii legale</t>
  </si>
  <si>
    <t>D.</t>
  </si>
  <si>
    <t>alte cheltuieli de exploatare</t>
  </si>
  <si>
    <t>Cheltuieli extraordinare</t>
  </si>
  <si>
    <t>III</t>
  </si>
  <si>
    <t>REZULTATUL BRUT (profit/pierdere)</t>
  </si>
  <si>
    <t>IV</t>
  </si>
  <si>
    <t>IMPOZIT PE PROFIT</t>
  </si>
  <si>
    <t>V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</si>
  <si>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</si>
  <si>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</si>
  <si>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</si>
  <si>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</si>
  <si>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plăţii dobânzilor, comisioanelor şi altor costuri aferente acestor împrumuturi</t>
  </si>
  <si>
    <t>Alte repartizări prevăzute de lege</t>
  </si>
  <si>
    <t>Profitul contabil rămas după deducerea sumelor de la Rd. 25, 26, 27, 28, 29</t>
  </si>
  <si>
    <t>Participarea salariaţilor la profit în limita a 10% din profitul net, dar nu mai mult de nivelul unui salariu de bază mediu lunar realizat la nivelul operatorului economic în exerciţiul financiar de referinţă</t>
  </si>
  <si>
    <t>Minimim 50% vărsăminte la bugetul de stat sau local în cazul regiilor autonome, ori dividende cuvenite actionarilor, în cazul societăţilor/ companiilor naţionale şi societăţilor cu capital integral sau majoritar de stat, din care:</t>
  </si>
  <si>
    <t>- dividende cuvenite bugetului de stat</t>
  </si>
  <si>
    <t>- dividende cuvenite bugetului local</t>
  </si>
  <si>
    <t>33a</t>
  </si>
  <si>
    <t>c)</t>
  </si>
  <si>
    <t>- dividende cuvenite altor acţionari</t>
  </si>
  <si>
    <t>Profitul nerepartizat pe destinaţiile prevăzute la Rd. 31 - Rd. 32 se repartizează la alte rezerve şi constituie sursă proprie de finanţare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</si>
  <si>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</si>
  <si>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</si>
  <si>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</si>
  <si>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</si>
  <si>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</si>
  <si>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</si>
  <si>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</si>
  <si>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d)</t>
  </si>
  <si>
    <t>cheltuieli cu reclama şi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</si>
  <si>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</si>
  <si>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</si>
  <si>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</si>
  <si>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</si>
  <si>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</si>
  <si>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</si>
  <si>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</si>
  <si>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PENTRU INVESTIŢII</t>
  </si>
  <si>
    <t>X</t>
  </si>
  <si>
    <t>DATE DE FUNDAMENTARE</t>
  </si>
  <si>
    <t>Nr. de personal prognozat la finele anului</t>
  </si>
  <si>
    <t>Nr. mediu de salariaţi total</t>
  </si>
  <si>
    <t>Câştigul mediu lunar pe salariat (lei/persoană) determinat pe baza cheltuielilor de natură salarială (Rd. 12/Rd. 49)/12 * 1000</t>
  </si>
  <si>
    <t>Câştigul mediu lunar pe salariat determinat pe baza cheltuielilor cu salariile (lei/persoană) (Rd. 13/Rd. 49)/12 * 1000</t>
  </si>
  <si>
    <t>Productivitatea muncii în unităţi valorice pe total personal mediu (mii lei/persoană) (Rd. 2/Rd. 49)</t>
  </si>
  <si>
    <t>Productivitatea muncii în unităţi fizice pe total personal mediu (cantitate produse finite/ persoană)</t>
  </si>
  <si>
    <t>Cheltuieli totale la 1000 lei venituri totale (Rd. 7/Rd. 1) x 1000</t>
  </si>
  <si>
    <t>Plăţi restante</t>
  </si>
  <si>
    <t>Creanţe restante</t>
  </si>
  <si>
    <t>CONDUCĂTORUL COMPARTIMENTULUI</t>
  </si>
  <si>
    <t>FINANCIAR-CONTABIL</t>
  </si>
  <si>
    <r>
      <t xml:space="preserve">Operatorul economic </t>
    </r>
    <r>
      <rPr>
        <b/>
        <sz val="11"/>
        <color indexed="8"/>
        <rFont val="Calibri"/>
        <family val="2"/>
        <charset val="238"/>
      </rPr>
      <t>ADP CORNETU SERV SRL</t>
    </r>
  </si>
  <si>
    <t>Sediul/Adresa: COMUNA CORNETU, SOS. ALEXANDRIEI NR. 140, JUD. ILFOV</t>
  </si>
  <si>
    <t>Cod unic de înregistrare 30813854</t>
  </si>
  <si>
    <t>VENITURI TOTALE (Rd. 2 + Rd. 22 + Rd. 28)</t>
  </si>
  <si>
    <t>din producţia vândută (Rd. 4 + Rd. 5 + Rd. 6 + Rd. 7), din care: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</si>
  <si>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</si>
  <si>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</si>
  <si>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</si>
  <si>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</si>
  <si>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</si>
  <si>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</si>
  <si>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</si>
  <si>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</si>
  <si>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din vânzarea mărfurilor</t>
  </si>
  <si>
    <t>din subvenţii şi transferuri de exploatare aferente cifrei de afaceri nete (Rd. 10 + Rd. 11), din care:</t>
  </si>
  <si>
    <t>c1</t>
  </si>
  <si>
    <t>c2</t>
  </si>
  <si>
    <t>din producţia de imobilizări</t>
  </si>
  <si>
    <t>venituri aferente costului producţiei în curs de execuţie</t>
  </si>
  <si>
    <t>f)</t>
  </si>
  <si>
    <t>alte venituri din exploatare (Rd. 15 + Rd. 16 + Rd. 19 + Rd. 20 + Rd. 21), din care:</t>
  </si>
  <si>
    <t>f1)</t>
  </si>
  <si>
    <t>din amenzi şi penalităţi</t>
  </si>
  <si>
    <t>f2)</t>
  </si>
  <si>
    <t>din vânzarea activelor şi alte operaţii de capital (Rd. 18 + Rd. 19), din care:</t>
  </si>
  <si>
    <t>- active corporale</t>
  </si>
  <si>
    <t>- active necorporale</t>
  </si>
  <si>
    <t>f3)</t>
  </si>
  <si>
    <t>din subvenţii pentru investiţii</t>
  </si>
  <si>
    <t>f4)</t>
  </si>
  <si>
    <t>f5)</t>
  </si>
  <si>
    <t>Venituri financiare (Rd. 23 + Rd. 24 + Rd. 25 + Rd. 26 + Rd. 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</si>
  <si>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</si>
  <si>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</si>
  <si>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</si>
  <si>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</si>
  <si>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</si>
  <si>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TOTALE (Rd. 30 + Rd. 136 + Rd. 144)</t>
  </si>
  <si>
    <t>Cheltuieli de exploatare (Rd. 31 + Rd. 79 + Rd. 86 + Rd. 120), din care:</t>
  </si>
  <si>
    <t>A. Cheltuieli cu bunuri şi servicii (Rd. 32 + Rd. 40 + Rd. 46), din care:</t>
  </si>
  <si>
    <t>A1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</si>
  <si>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</si>
  <si>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</si>
  <si>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</si>
  <si>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</si>
  <si>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</si>
  <si>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</si>
  <si>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</si>
  <si>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</si>
  <si>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</si>
  <si>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</si>
  <si>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>Cheltuieli privind serviciile executate de terţi (Rd. 41 + Rd. 42 + Rd. 45), din care:</t>
  </si>
  <si>
    <t>cheltuieli cu întreţinerea şi reparaţiile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</si>
  <si>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</si>
  <si>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</si>
  <si>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</si>
  <si>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</si>
  <si>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terţi (Rd. 47 + Rd. 48 + Rd. 50 + Rd. 57 + Rd. 62 + Rd. 63 + Rd. 67 + Rd. 68 + Rd. 69 + Rd. 78), din care:</t>
  </si>
  <si>
    <t>cheltuieli cu colaboratorii</t>
  </si>
  <si>
    <t>cheltuieli privind comisioanele şi onorariul, din care:</t>
  </si>
  <si>
    <t>cheltuieli privind consultanţa juridică</t>
  </si>
  <si>
    <t>c1)</t>
  </si>
  <si>
    <t>cheltuieli de protocol, din care:</t>
  </si>
  <si>
    <t>- tichete cadou potrivit Legii nr. 193/2006, cu modificările ulterioare</t>
  </si>
  <si>
    <t>52</t>
  </si>
  <si>
    <t>c2)</t>
  </si>
  <si>
    <t>cheltuieli de reclamă şi publicitate, din care:</t>
  </si>
  <si>
    <t>- tichete cadou ptr. cheltuieli de reclamă şi publicitate, potrivit Legii nr. 193/2006, cu modificările ulterioare</t>
  </si>
  <si>
    <t>54</t>
  </si>
  <si>
    <t>- tichete cadou ptr. campanii de marketing, studiul pieţei, promovarea pe pieţe existente sau noi, potrivit Legii nr. 193/2006, cu modificările ulterioare</t>
  </si>
  <si>
    <t>55</t>
  </si>
  <si>
    <t>- ch. de promovare a produselor</t>
  </si>
  <si>
    <t>Ch. cu sponsorizarea (Rd. 58 + Rd. 59 + Rd. 60 + Rd. 61), din care:</t>
  </si>
  <si>
    <t>d1)</t>
  </si>
  <si>
    <t>ch. de sponsorizare a cluburilor sportive</t>
  </si>
  <si>
    <t>d2)</t>
  </si>
  <si>
    <t>ch. de sponsorizare a unităţilor de cult</t>
  </si>
  <si>
    <t>d3)</t>
  </si>
  <si>
    <t>ch. privind acordarea ajutoarelor umanitare şi sociale</t>
  </si>
  <si>
    <t>d4)</t>
  </si>
  <si>
    <t>alte cheltuieli cu sponsorizarea</t>
  </si>
  <si>
    <t>cheltuieli cu transportul de bunuri şi persoane</t>
  </si>
  <si>
    <t>cheltuieli de deplasare, detaşare, transfer, din care:</t>
  </si>
  <si>
    <t>- cheltuieli cu diurna (Rd. 65 + Rd. 66), din care:</t>
  </si>
  <si>
    <t>64</t>
  </si>
  <si>
    <t>- internă</t>
  </si>
  <si>
    <t>- externă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</si>
  <si>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</si>
  <si>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</si>
  <si>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</si>
  <si>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</si>
  <si>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</si>
  <si>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</si>
  <si>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</si>
  <si>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</si>
  <si>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</si>
  <si>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</si>
  <si>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</si>
  <si>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</si>
  <si>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</si>
  <si>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</si>
  <si>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t>- aferente bunurilor de natura domeniului public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</si>
  <si>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</si>
  <si>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</si>
  <si>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</si>
  <si>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</si>
  <si>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</si>
  <si>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</si>
  <si>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</si>
  <si>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B. Cheltuieli cu impozite, taxe şi vărsăminte asimilate (Rd. 80 + Rd. 81 + Rd. 82 + Rd. 83 + Rd. 84 + Rd. 85), din care:</t>
  </si>
  <si>
    <t>ch. cu taxa pt. activitatea de exploatare a resurselor minerale</t>
  </si>
  <si>
    <t>ch. cu redevenţa pentru concesionarea bunurilor publice şi resursele minerale</t>
  </si>
  <si>
    <t>ch. cu taxa de licenţă</t>
  </si>
  <si>
    <t>ch. cu taxa de autorizare</t>
  </si>
  <si>
    <t>ch. cu taxa de mediu</t>
  </si>
  <si>
    <t>cheltuieli cu alte taxe şi impozite</t>
  </si>
  <si>
    <t>Cheltuieli de natură salarială (Rd. 88 + Rd. 92)</t>
  </si>
  <si>
    <t>Cheltuieli cu salariile (Rd. 89 + Rd. 90 + Rd. 91), din care:</t>
  </si>
  <si>
    <t>b) sporuri, prime şi alte bonificaţii aferente salariului de bază (conform CCM)</t>
  </si>
  <si>
    <t>c) alte bonificaţii (conform CCM)</t>
  </si>
  <si>
    <t>a) cheltuieli sociale prevăzute la art. 21 din Legea nr. 571/2003 privind Codul fiscal, cu modificările şi completările ulterioare, din care:</t>
  </si>
  <si>
    <t>- tichete de creşă, cf. Legii nr. 193/2006, cu modificările ulterioare;</t>
  </si>
  <si>
    <t>94</t>
  </si>
  <si>
    <t>- tichete cadou pentru cheltuieli sociale potrivit Legii nr. 193/2006, cu modificările ulterioare;</t>
  </si>
  <si>
    <t>95</t>
  </si>
  <si>
    <t>b) tichete de masă;</t>
  </si>
  <si>
    <t>c) tichete de vacanţă;</t>
  </si>
  <si>
    <t>d) ch. privind participarea salariaţilor la profitul obtinut în anul precedent</t>
  </si>
  <si>
    <t>e) alte cheltuieli conform CCM.</t>
  </si>
  <si>
    <t>Alte cheltuieli cu personalul (Rd. 101 + Rd. 102 + Rd. 103), din care:</t>
  </si>
  <si>
    <t>b) ch. cu drepturile salariale cuvenite în baza unor hotărâri judecătoreşti</t>
  </si>
  <si>
    <t>c) cheltuieli de natură salarială aferente restructurării, privatizării, administrator special, alte comisii şi comitete</t>
  </si>
  <si>
    <t>Cheltuieli aferente contractului de mandat şi a altor organe de conducere şi control, comisii şi comitete (Rd. 105 + Rd. 108 + Rd. 111 + Rd. 112), din care:</t>
  </si>
  <si>
    <t>a) pentru directori/directorat</t>
  </si>
  <si>
    <t>- componenta fixă</t>
  </si>
  <si>
    <t>- 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</si>
  <si>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</si>
  <si>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</si>
  <si>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</si>
  <si>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>D. Alte cheltuieli de exploatare (Rd. 121 + Rd. 124 + Rd. 125 + Rd. 126 + Rd. 127 + Rd. 128), din care:</t>
  </si>
  <si>
    <t>- către bugetul general consolidat</t>
  </si>
  <si>
    <t>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</si>
  <si>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</si>
  <si>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</si>
  <si>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</si>
  <si>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>ajustări şi deprecieri pentru pierdere de valoare şi provizioane (Rd. 129 - Rd. 131), din care:</t>
  </si>
  <si>
    <t>cheltuieli privind ajustările şi provizioanele</t>
  </si>
  <si>
    <t>f1.1)</t>
  </si>
  <si>
    <t>- provizioane privind participarea la profit a salariaţilor</t>
  </si>
  <si>
    <t>f1.2)</t>
  </si>
  <si>
    <t>- provizioane în legătură cu contractul de mandat</t>
  </si>
  <si>
    <t>venituri din provizioane şi ajustări pentru depreciere sau pierderi de valoare, din care:</t>
  </si>
  <si>
    <t>f2.1)</t>
  </si>
  <si>
    <t>din anularea provizioanelor (Rd. 133 + Rd. 134 + Rd. 135), din care:</t>
  </si>
  <si>
    <t>- din deprecierea imobilizărilor corporale şi a activelor circulante</t>
  </si>
  <si>
    <t>- venituri din alte provizioane</t>
  </si>
  <si>
    <t>Cheltuieli financiare (Rd. 137 + Rd. 140 + Rd. 143), din care:</t>
  </si>
  <si>
    <t>cheltuieli privind dobânzile (Rd. 138 + Rd. 139), din care:</t>
  </si>
  <si>
    <t>aferente creditelor pentru investiţii</t>
  </si>
  <si>
    <t>aferente creditelor pentru activitatea curentă</t>
  </si>
  <si>
    <t>cheltuieli din diferenţe de curs valutar (Rd. 141 + Rd. 142), din care:</t>
  </si>
  <si>
    <t>alte cheltuieli financiare</t>
  </si>
  <si>
    <t>REZULTATUL BRUT (profit/pierdere) (Rd. 1 - Rd. 29)</t>
  </si>
  <si>
    <t>venituri neimpozabile</t>
  </si>
  <si>
    <t>cheltuieli nedeductibile fiscal</t>
  </si>
  <si>
    <t>ANEXA Nr. 4</t>
  </si>
  <si>
    <t>Trim I</t>
  </si>
  <si>
    <t>Trim II</t>
  </si>
  <si>
    <t>Trim III</t>
  </si>
  <si>
    <t>Cheltuieli financiare (investitii)</t>
  </si>
  <si>
    <t>ANEXA Nr. 2</t>
  </si>
  <si>
    <t>Prevederi an precedent (N-1)</t>
  </si>
  <si>
    <t>Aprobat</t>
  </si>
  <si>
    <t>Preliminat / Realizat</t>
  </si>
  <si>
    <t>7=6/5</t>
  </si>
  <si>
    <t>conform HG/Ordin comun</t>
  </si>
  <si>
    <t>conform Hotararii C.A.</t>
  </si>
  <si>
    <t>4a</t>
  </si>
  <si>
    <t>Venituri totale din exploatare (Rd. 3 + Rd. 8 + Rd. 9 + Rd. 12 + Rd. 13 + Rd. 14), din care:</t>
  </si>
  <si>
    <r>
      <t>din valorificarea certificatelor CO</t>
    </r>
    <r>
      <rPr>
        <sz val="6"/>
        <color indexed="63"/>
        <rFont val="Calibri"/>
        <family val="2"/>
        <charset val="238"/>
      </rPr>
      <t>2</t>
    </r>
  </si>
  <si>
    <t>Cheltuieli privind stocurile (Rd. 33 + Rd. 34 + Rd. 37 + Rd. 38 + Rd. 39), din care:</t>
  </si>
  <si>
    <t>cheltuieli privind chiriile (Rd. 43 + Rd. 44) din care:</t>
  </si>
  <si>
    <t>cheltuieli de protocol, reclamă şi publicitate (Rd.51+Rd.53), din care:</t>
  </si>
  <si>
    <t>C. Cheltuieli cu personalul (Rd. 87 + Rd. 100 + Rd. 104 + Rd. 113), din care:</t>
  </si>
  <si>
    <t>a) salarii de bază</t>
  </si>
  <si>
    <t>Bonusuri (Rd. 93 + Rd. 96 + Rd. 97 + Rd. 98+ Rd. 99), din care:</t>
  </si>
  <si>
    <t>a) ch. cu plăţile compensatorii aferente disponibilizărilor de personal</t>
  </si>
  <si>
    <t>cheltuieli cu majorări şi penalităţi (Rd. 122 + Rd.123), din care:</t>
  </si>
  <si>
    <t>- din participarea salariaţilor la profit</t>
  </si>
  <si>
    <t>Cheltuieli de natură salarială (Rd. 87)</t>
  </si>
  <si>
    <t>Cheltuieli cu salariile (Rd. 88)</t>
  </si>
  <si>
    <t>Nr. mediu de salariaţi</t>
  </si>
  <si>
    <t>Câştigul mediu lunar pe salariat determinat pe baza cheltuielilor cu salariile (Rd. 151/Rd. 153)/12 * 1000</t>
  </si>
  <si>
    <t>Câştigul mediu lunar pe salariat (lei/persoană) determinat pe baza cheltuielilor de natură salarială (Rd. 150/Rd. 153)/12 * 1000</t>
  </si>
  <si>
    <t>Productivitatea muncii în unităţi valorice pe total personal mediu (lei/persoană) (Rd. 2/Rd. 153)</t>
  </si>
  <si>
    <t>Elemente de calcul a productivităţii muncii în unităţi fizice, din care:</t>
  </si>
  <si>
    <t>- cantitatea de produse finite (QPF)</t>
  </si>
  <si>
    <t>- preţ mediu (p)</t>
  </si>
  <si>
    <t>- valoare = QPF x p</t>
  </si>
  <si>
    <t>- pondere în venituri totale de exploatare = Rd. 161/Rd. 2</t>
  </si>
  <si>
    <t>162</t>
  </si>
  <si>
    <t>Creanţe restante, din care:</t>
  </si>
  <si>
    <t>- de la operatori cu capital integral/majoritar de stat</t>
  </si>
  <si>
    <t>- de la operatori cu capital privat</t>
  </si>
  <si>
    <t>- de la bugetul de stat</t>
  </si>
  <si>
    <t>- de la bugetul local</t>
  </si>
  <si>
    <t>- de la alte entităţi</t>
  </si>
  <si>
    <t>CONDUCĂTORUL UNITĂŢII,</t>
  </si>
  <si>
    <t>ANEXA Nr. 3</t>
  </si>
  <si>
    <t>Gradul de realizare a veniturilor totale</t>
  </si>
  <si>
    <t>mii lei</t>
  </si>
  <si>
    <t>Nr. crt.</t>
  </si>
  <si>
    <t>Prevederi an N-2</t>
  </si>
  <si>
    <t>% 4=3/2</t>
  </si>
  <si>
    <t>% 7=6/5</t>
  </si>
  <si>
    <t>Realizat</t>
  </si>
  <si>
    <t>Venituri totale (rd. 1 + rd. 2 + rd. 3), din care:</t>
  </si>
  <si>
    <t>1.</t>
  </si>
  <si>
    <t>Venituri din exploatare</t>
  </si>
  <si>
    <t>2.</t>
  </si>
  <si>
    <t>3.</t>
  </si>
  <si>
    <t>ANEXA Nr. 5</t>
  </si>
  <si>
    <t>Programul de investiţii, dotări şi sursele de finanţare</t>
  </si>
  <si>
    <t>Data finalizării investiţiei</t>
  </si>
  <si>
    <t>an precedent (N-1)</t>
  </si>
  <si>
    <t>Valoare</t>
  </si>
  <si>
    <t>Realizat/ Preliminat</t>
  </si>
  <si>
    <t>an curent (N)</t>
  </si>
  <si>
    <t>an N+1</t>
  </si>
  <si>
    <t>an N+2</t>
  </si>
  <si>
    <t>Surse proprii, din care:</t>
  </si>
  <si>
    <t>a) - amortizare</t>
  </si>
  <si>
    <t>b) - profit</t>
  </si>
  <si>
    <t>Credite bancare, din care:</t>
  </si>
  <si>
    <t>a) - interne</t>
  </si>
  <si>
    <t>b) - externe</t>
  </si>
  <si>
    <t>Alte surse, din care:</t>
  </si>
  <si>
    <t>- (denumire sursă)</t>
  </si>
  <si>
    <t>-</t>
  </si>
  <si>
    <t>CHELTUIELI PENTRU INVESTIŢII, din care:</t>
  </si>
  <si>
    <t>Investiţii în curs, din care:</t>
  </si>
  <si>
    <t>a) pentru bunurile proprietatea privată a operatorului economic:</t>
  </si>
  <si>
    <t>- (denumire obiectiv)</t>
  </si>
  <si>
    <t>b) pentru bunurile de natura domeniului public al statului sau al unităţii administrativ teritoriale: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</si>
  <si>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</si>
  <si>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</si>
  <si>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</si>
  <si>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Investiţii efectuate la imobilizările corporale existente (modernizări), din care:</t>
  </si>
  <si>
    <t>Dotări (alte achiziţii de imobilizări corporale)</t>
  </si>
  <si>
    <t>Rambursări de rate aferente creditelor pentru investiţii, din care:</t>
  </si>
  <si>
    <t>CONDUCĂTORUL COMPARTIMENTULUI FINANCIAR-CONTABIL,</t>
  </si>
  <si>
    <t>Măsuri de îmbunătăţire a rezultatului brut şi reducere a plăţilor restante</t>
  </si>
  <si>
    <t>Măsuri</t>
  </si>
  <si>
    <t>Termen de realizare</t>
  </si>
  <si>
    <t>Preliminat/Realizat</t>
  </si>
  <si>
    <t>Influenţe (+/-)</t>
  </si>
  <si>
    <t>Rezultat brut (+/-)</t>
  </si>
  <si>
    <t>Rezultat brut</t>
  </si>
  <si>
    <t>Pct. I</t>
  </si>
  <si>
    <t>Măsura 1. . . . . . . . . . . . . . . . . . . . . . . . .</t>
  </si>
  <si>
    <t>Măsura 2. . . . . . . . . . . . . . . . . . . . . . . . .</t>
  </si>
  <si>
    <t>. . . . .</t>
  </si>
  <si>
    <t>Măsura n. . . . . . . . . . . .</t>
  </si>
  <si>
    <t>TOTAL Pct. I</t>
  </si>
  <si>
    <t>Pct. II</t>
  </si>
  <si>
    <t>Cauze care diminuează efectul măsurilor prevăzute la Pct. I</t>
  </si>
  <si>
    <t>Cauza 1. . . . . . . . . . . . . . . . . . . . . . .</t>
  </si>
  <si>
    <t>Cauza 2. . . . . . . . . . . . . . . . . . . . . . .</t>
  </si>
  <si>
    <t>Cauza n. . . . . . . . . . . . . . . . . . . . . .</t>
  </si>
  <si>
    <t>TOTAL Pct. II</t>
  </si>
  <si>
    <t>Pct. III</t>
  </si>
  <si>
    <t>TOTAL GENERAL Pct. I + Pct. II</t>
  </si>
  <si>
    <t>Realizat/ Preliminat an precedent (N-1)</t>
  </si>
  <si>
    <t>Cheltuieli cu contributiile datorate de angajator</t>
  </si>
  <si>
    <t>Venituri totale din exploatare, din care: (rd. 2)</t>
  </si>
  <si>
    <t>venituri din subventii si transferuri</t>
  </si>
  <si>
    <t>alte venituri care nu se iau in calcul la determinarea productivitatii muncii</t>
  </si>
  <si>
    <t>Productivitatea muncii în unităţi valorice pe total personal mediu (cantitate produse finite/persoană) W=QPF/Rd. 153</t>
  </si>
  <si>
    <t>Credite pentru finantarea activitatii curente (soldul ramas de rambursat)</t>
  </si>
  <si>
    <t>Realizat an N-2</t>
  </si>
  <si>
    <t>3a</t>
  </si>
  <si>
    <t>An</t>
  </si>
  <si>
    <t>din care:</t>
  </si>
  <si>
    <t>6a</t>
  </si>
  <si>
    <t>6b</t>
  </si>
  <si>
    <t>6c</t>
  </si>
  <si>
    <t>8=5/3a</t>
  </si>
  <si>
    <t>Propunere an curent cu TVA</t>
  </si>
  <si>
    <t>STAN FLORIN</t>
  </si>
  <si>
    <t>OPRESCU LUMINITA</t>
  </si>
  <si>
    <t>pe anul 2023</t>
  </si>
  <si>
    <t>Detalierea indicatorilor economico-financiari prevăzuţi în bugetul de venituri şi cheltuieli 2023 şi repartizarea pe trimestre a acestora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</si>
</sst>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49"/>
      <name val="Calibri"/>
      <family val="2"/>
      <charset val="238"/>
    </font>
    <font>
      <sz val="8"/>
      <color indexed="63"/>
      <name val="Calibri"/>
      <family val="2"/>
      <charset val="238"/>
    </font>
    <font>
      <sz val="10"/>
      <color indexed="63"/>
      <name val="Calibri"/>
      <family val="2"/>
      <charset val="238"/>
    </font>
    <font>
      <sz val="6"/>
      <color indexed="63"/>
      <name val="Calibri"/>
      <family val="2"/>
      <charset val="238"/>
    </font>
    <font>
      <b/>
      <sz val="10"/>
      <color indexed="4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3"/>
      </left>
      <right style="thin">
        <color indexed="64"/>
      </right>
      <top style="thin">
        <color indexed="64"/>
      </top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 style="thin">
        <color indexed="64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0" xfId="0" applyFill="1"/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top" wrapText="1"/>
    </xf>
    <xf numFmtId="3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 wrapText="1"/>
    </xf>
    <xf numFmtId="0" fontId="0" fillId="2" borderId="7" xfId="0" applyFill="1" applyBorder="1"/>
    <xf numFmtId="0" fontId="6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top" wrapText="1"/>
    </xf>
    <xf numFmtId="2" fontId="0" fillId="2" borderId="7" xfId="0" applyNumberFormat="1" applyFill="1" applyBorder="1"/>
    <xf numFmtId="2" fontId="0" fillId="0" borderId="0" xfId="0" applyNumberFormat="1"/>
    <xf numFmtId="3" fontId="6" fillId="2" borderId="16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5" xfId="0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28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tabSelected="1" topLeftCell="A73" zoomScale="130" zoomScaleNormal="130" workbookViewId="0">
      <selection activeCell="H12" sqref="H12:H13"/>
    </sheetView>
  </sheetViews>
  <sheetFormatPr defaultRowHeight="15"/>
  <cols>
    <col min="1" max="4" width="3.7109375" customWidth="1"/>
    <col min="10" max="10" width="7.28515625" customWidth="1"/>
    <col min="11" max="12" width="7.42578125" customWidth="1"/>
    <col min="13" max="13" width="7.42578125" bestFit="1" customWidth="1"/>
    <col min="14" max="14" width="6.7109375" customWidth="1"/>
  </cols>
  <sheetData>
    <row r="1" spans="1:14">
      <c r="A1" t="s">
        <v>0</v>
      </c>
    </row>
    <row r="2" spans="1:14">
      <c r="A2" t="s">
        <v>1</v>
      </c>
    </row>
    <row r="3" spans="1:14">
      <c r="A3" t="s">
        <v>98</v>
      </c>
    </row>
    <row r="4" spans="1:14">
      <c r="A4" t="s">
        <v>99</v>
      </c>
    </row>
    <row r="5" spans="1:14">
      <c r="A5" t="s">
        <v>100</v>
      </c>
    </row>
    <row r="6" spans="1:14">
      <c r="G6" s="118" t="s">
        <v>2</v>
      </c>
      <c r="H6" s="118"/>
      <c r="I6" s="118"/>
      <c r="J6" s="118"/>
    </row>
    <row r="7" spans="1:14">
      <c r="G7" s="118" t="s">
        <v>388</v>
      </c>
      <c r="H7" s="118"/>
      <c r="I7" s="118"/>
      <c r="J7" s="118"/>
    </row>
    <row r="8" spans="1:14" ht="15.75" thickBot="1">
      <c r="A8" s="107"/>
      <c r="B8" s="107"/>
      <c r="C8" s="107"/>
      <c r="D8" s="107"/>
      <c r="E8" s="107"/>
      <c r="F8" s="18"/>
      <c r="G8" s="18"/>
      <c r="H8" s="18"/>
      <c r="I8" s="18"/>
      <c r="J8" s="18"/>
      <c r="K8" s="18"/>
      <c r="L8" s="107"/>
      <c r="M8" s="107"/>
    </row>
    <row r="9" spans="1:14" ht="25.9" customHeight="1" thickBot="1">
      <c r="A9" s="15"/>
      <c r="B9" s="108"/>
      <c r="C9" s="109"/>
      <c r="D9" s="110"/>
      <c r="E9" s="108" t="s">
        <v>3</v>
      </c>
      <c r="F9" s="110"/>
      <c r="G9" s="114" t="s">
        <v>4</v>
      </c>
      <c r="H9" s="114" t="s">
        <v>370</v>
      </c>
      <c r="I9" s="114" t="s">
        <v>5</v>
      </c>
      <c r="J9" s="114" t="s">
        <v>6</v>
      </c>
      <c r="K9" s="20" t="s">
        <v>7</v>
      </c>
      <c r="L9" s="20" t="s">
        <v>7</v>
      </c>
      <c r="M9" s="116" t="s">
        <v>6</v>
      </c>
      <c r="N9" s="117"/>
    </row>
    <row r="10" spans="1:14" ht="15.75" thickBot="1">
      <c r="A10" s="15"/>
      <c r="B10" s="111"/>
      <c r="C10" s="112"/>
      <c r="D10" s="113"/>
      <c r="E10" s="111"/>
      <c r="F10" s="113"/>
      <c r="G10" s="115"/>
      <c r="H10" s="115"/>
      <c r="I10" s="115"/>
      <c r="J10" s="115"/>
      <c r="K10" s="21" t="s">
        <v>8</v>
      </c>
      <c r="L10" s="21" t="s">
        <v>9</v>
      </c>
      <c r="M10" s="1" t="s">
        <v>10</v>
      </c>
      <c r="N10" s="1" t="s">
        <v>11</v>
      </c>
    </row>
    <row r="11" spans="1:14" ht="15.75" thickBot="1">
      <c r="A11" s="15"/>
      <c r="B11" s="2">
        <v>0</v>
      </c>
      <c r="C11" s="102">
        <v>1</v>
      </c>
      <c r="D11" s="103"/>
      <c r="E11" s="102">
        <v>2</v>
      </c>
      <c r="F11" s="103"/>
      <c r="G11" s="2">
        <v>3</v>
      </c>
      <c r="H11" s="2">
        <v>4</v>
      </c>
      <c r="I11" s="2">
        <v>5</v>
      </c>
      <c r="J11" s="2" t="s">
        <v>12</v>
      </c>
      <c r="K11" s="2">
        <v>7</v>
      </c>
      <c r="L11" s="2">
        <v>8</v>
      </c>
      <c r="M11" s="2">
        <v>9</v>
      </c>
      <c r="N11" s="2">
        <v>10</v>
      </c>
    </row>
    <row r="12" spans="1:14">
      <c r="A12" s="104"/>
      <c r="B12" s="90" t="s">
        <v>13</v>
      </c>
      <c r="C12" s="90"/>
      <c r="D12" s="90"/>
      <c r="E12" s="105" t="s">
        <v>14</v>
      </c>
      <c r="F12" s="106"/>
      <c r="G12" s="90">
        <v>1</v>
      </c>
      <c r="H12" s="97">
        <f>H14+H17+H18</f>
        <v>545628</v>
      </c>
      <c r="I12" s="97">
        <f>I14+I17+I18</f>
        <v>700025</v>
      </c>
      <c r="J12" s="100">
        <f>I12/H12</f>
        <v>1.2829711818308445</v>
      </c>
      <c r="K12" s="97">
        <f>K14+K17+K18</f>
        <v>805028.75</v>
      </c>
      <c r="L12" s="97">
        <f>L14+L17+L18</f>
        <v>925783.0625</v>
      </c>
      <c r="M12" s="100">
        <f>K12/I12</f>
        <v>1.1499999999999999</v>
      </c>
      <c r="N12" s="100">
        <f>L12/K12</f>
        <v>1.1499999999999999</v>
      </c>
    </row>
    <row r="13" spans="1:14" ht="15.75" thickBot="1">
      <c r="A13" s="104"/>
      <c r="B13" s="91"/>
      <c r="C13" s="91"/>
      <c r="D13" s="91"/>
      <c r="E13" s="95" t="s">
        <v>15</v>
      </c>
      <c r="F13" s="96"/>
      <c r="G13" s="91"/>
      <c r="H13" s="98"/>
      <c r="I13" s="98"/>
      <c r="J13" s="101"/>
      <c r="K13" s="98"/>
      <c r="L13" s="98"/>
      <c r="M13" s="101"/>
      <c r="N13" s="101"/>
    </row>
    <row r="14" spans="1:14" ht="20.45" customHeight="1" thickBot="1">
      <c r="A14" s="15"/>
      <c r="B14" s="90"/>
      <c r="C14" s="2">
        <v>1</v>
      </c>
      <c r="D14" s="2"/>
      <c r="E14" s="86" t="s">
        <v>16</v>
      </c>
      <c r="F14" s="87"/>
      <c r="G14" s="2">
        <v>2</v>
      </c>
      <c r="H14" s="5">
        <v>545621</v>
      </c>
      <c r="I14" s="5">
        <v>700000</v>
      </c>
      <c r="J14" s="29">
        <f>I14/H14</f>
        <v>1.2829418222539088</v>
      </c>
      <c r="K14" s="5">
        <f>(I14*15%)+I14</f>
        <v>805000</v>
      </c>
      <c r="L14" s="5">
        <f>(K14*15%)+K14</f>
        <v>925750</v>
      </c>
      <c r="M14" s="29">
        <f>K14/I14</f>
        <v>1.1499999999999999</v>
      </c>
      <c r="N14" s="29">
        <f>L14/K14</f>
        <v>1.1499999999999999</v>
      </c>
    </row>
    <row r="15" spans="1:14" ht="57" thickBot="1">
      <c r="A15" s="15"/>
      <c r="B15" s="92"/>
      <c r="C15" s="2"/>
      <c r="D15" s="2"/>
      <c r="E15" s="3" t="s">
        <v>17</v>
      </c>
      <c r="F15" s="3" t="s">
        <v>18</v>
      </c>
      <c r="G15" s="2">
        <v>3</v>
      </c>
      <c r="H15" s="5"/>
      <c r="I15" s="5"/>
      <c r="J15" s="29"/>
      <c r="K15" s="5"/>
      <c r="L15" s="5"/>
      <c r="M15" s="29"/>
      <c r="N15" s="29"/>
    </row>
    <row r="16" spans="1:14" ht="57" thickBot="1">
      <c r="A16" s="15"/>
      <c r="B16" s="92"/>
      <c r="C16" s="2"/>
      <c r="D16" s="2"/>
      <c r="E16" s="3" t="s">
        <v>19</v>
      </c>
      <c r="F16" s="3" t="s">
        <v>20</v>
      </c>
      <c r="G16" s="2">
        <v>4</v>
      </c>
      <c r="H16" s="5"/>
      <c r="I16" s="5"/>
      <c r="J16" s="29"/>
      <c r="K16" s="5"/>
      <c r="L16" s="5"/>
      <c r="M16" s="29"/>
      <c r="N16" s="29"/>
    </row>
    <row r="17" spans="1:14" ht="15.75" thickBot="1">
      <c r="A17" s="15"/>
      <c r="B17" s="92"/>
      <c r="C17" s="2">
        <v>2</v>
      </c>
      <c r="D17" s="2"/>
      <c r="E17" s="86" t="s">
        <v>21</v>
      </c>
      <c r="F17" s="87"/>
      <c r="G17" s="2">
        <v>5</v>
      </c>
      <c r="H17" s="5">
        <v>7</v>
      </c>
      <c r="I17" s="5">
        <v>25</v>
      </c>
      <c r="J17" s="29">
        <f>I17/H17</f>
        <v>3.5714285714285716</v>
      </c>
      <c r="K17" s="5">
        <f>(I17*15%)+I17</f>
        <v>28.75</v>
      </c>
      <c r="L17" s="5">
        <f>(K17*15%)+K17</f>
        <v>33.0625</v>
      </c>
      <c r="M17" s="29">
        <f>K17/I17</f>
        <v>1.1499999999999999</v>
      </c>
      <c r="N17" s="29">
        <f>L17/K17</f>
        <v>1.1499999999999999</v>
      </c>
    </row>
    <row r="18" spans="1:14" ht="15.75" thickBot="1">
      <c r="A18" s="15"/>
      <c r="B18" s="91"/>
      <c r="C18" s="2">
        <v>3</v>
      </c>
      <c r="D18" s="2"/>
      <c r="E18" s="86" t="s">
        <v>22</v>
      </c>
      <c r="F18" s="87"/>
      <c r="G18" s="2">
        <v>6</v>
      </c>
      <c r="H18" s="5"/>
      <c r="I18" s="5"/>
      <c r="J18" s="29"/>
      <c r="K18" s="5"/>
      <c r="L18" s="5"/>
      <c r="M18" s="29"/>
      <c r="N18" s="29"/>
    </row>
    <row r="19" spans="1:14" ht="20.45" customHeight="1" thickBot="1">
      <c r="A19" s="15"/>
      <c r="B19" s="2" t="s">
        <v>23</v>
      </c>
      <c r="C19" s="2"/>
      <c r="D19" s="2"/>
      <c r="E19" s="86" t="s">
        <v>24</v>
      </c>
      <c r="F19" s="87"/>
      <c r="G19" s="2">
        <v>7</v>
      </c>
      <c r="H19" s="5">
        <f>H20+H32+H33</f>
        <v>573530</v>
      </c>
      <c r="I19" s="5">
        <f>I20+I32+I33</f>
        <v>700000</v>
      </c>
      <c r="J19" s="29">
        <f>I19/H19</f>
        <v>1.2205115687060835</v>
      </c>
      <c r="K19" s="5">
        <f>K20+K32+K33</f>
        <v>703972.5</v>
      </c>
      <c r="L19" s="5">
        <f>L20+L32+L33</f>
        <v>801219.75</v>
      </c>
      <c r="M19" s="29">
        <f>K19/I19</f>
        <v>1.0056750000000001</v>
      </c>
      <c r="N19" s="29">
        <f>L19/K19</f>
        <v>1.1381406944163301</v>
      </c>
    </row>
    <row r="20" spans="1:14" ht="20.45" customHeight="1" thickBot="1">
      <c r="A20" s="15"/>
      <c r="B20" s="90"/>
      <c r="C20" s="2">
        <v>1</v>
      </c>
      <c r="D20" s="2"/>
      <c r="E20" s="86" t="s">
        <v>25</v>
      </c>
      <c r="F20" s="87"/>
      <c r="G20" s="2">
        <v>8</v>
      </c>
      <c r="H20" s="5">
        <f>H21+H22+H23+H31</f>
        <v>573530</v>
      </c>
      <c r="I20" s="5">
        <f>I21+I22+I23+I31</f>
        <v>700000</v>
      </c>
      <c r="J20" s="29"/>
      <c r="K20" s="5">
        <f>K21+K22+K23+K31</f>
        <v>703972.5</v>
      </c>
      <c r="L20" s="5">
        <f>L21+L22+L23+L31</f>
        <v>801219.75</v>
      </c>
      <c r="M20" s="29"/>
      <c r="N20" s="29"/>
    </row>
    <row r="21" spans="1:14" ht="20.45" customHeight="1" thickBot="1">
      <c r="A21" s="15"/>
      <c r="B21" s="92"/>
      <c r="C21" s="90"/>
      <c r="D21" s="2" t="s">
        <v>26</v>
      </c>
      <c r="E21" s="86" t="s">
        <v>27</v>
      </c>
      <c r="F21" s="87"/>
      <c r="G21" s="2">
        <v>9</v>
      </c>
      <c r="H21" s="5">
        <v>65409</v>
      </c>
      <c r="I21" s="5">
        <v>137500</v>
      </c>
      <c r="J21" s="29">
        <f>I21/H21</f>
        <v>2.1021571954929752</v>
      </c>
      <c r="K21" s="5">
        <f>(I21*10%)+I21</f>
        <v>151250</v>
      </c>
      <c r="L21" s="5">
        <f>(K21*10%)+K21</f>
        <v>166375</v>
      </c>
      <c r="M21" s="29">
        <f>K21/I21</f>
        <v>1.1000000000000001</v>
      </c>
      <c r="N21" s="29">
        <f>L21/K21</f>
        <v>1.1000000000000001</v>
      </c>
    </row>
    <row r="22" spans="1:14" ht="20.45" customHeight="1" thickBot="1">
      <c r="A22" s="15"/>
      <c r="B22" s="92"/>
      <c r="C22" s="92"/>
      <c r="D22" s="2" t="s">
        <v>28</v>
      </c>
      <c r="E22" s="86" t="s">
        <v>29</v>
      </c>
      <c r="F22" s="87"/>
      <c r="G22" s="2">
        <v>10</v>
      </c>
      <c r="H22" s="5">
        <v>1</v>
      </c>
      <c r="I22" s="5">
        <v>25</v>
      </c>
      <c r="J22" s="29"/>
      <c r="K22" s="5">
        <v>25</v>
      </c>
      <c r="L22" s="5">
        <v>25</v>
      </c>
      <c r="M22" s="29"/>
      <c r="N22" s="29">
        <f>L22/K22</f>
        <v>1</v>
      </c>
    </row>
    <row r="23" spans="1:14" ht="20.45" customHeight="1" thickBot="1">
      <c r="A23" s="15"/>
      <c r="B23" s="92"/>
      <c r="C23" s="92"/>
      <c r="D23" s="90" t="s">
        <v>30</v>
      </c>
      <c r="E23" s="86" t="s">
        <v>31</v>
      </c>
      <c r="F23" s="87"/>
      <c r="G23" s="2">
        <v>11</v>
      </c>
      <c r="H23" s="5">
        <f>H24+H30</f>
        <v>506965</v>
      </c>
      <c r="I23" s="5">
        <f>I24+I30</f>
        <v>548250</v>
      </c>
      <c r="J23" s="29">
        <f>I23/H23</f>
        <v>1.0814356020632587</v>
      </c>
      <c r="K23" s="5">
        <f>K24+K30</f>
        <v>537050</v>
      </c>
      <c r="L23" s="5">
        <f>L24+L30</f>
        <v>617607.5</v>
      </c>
      <c r="M23" s="29">
        <f>K23/I23</f>
        <v>0.97957136342909257</v>
      </c>
      <c r="N23" s="29">
        <f>L23/K23</f>
        <v>1.1499999999999999</v>
      </c>
    </row>
    <row r="24" spans="1:14" ht="57" thickBot="1">
      <c r="A24" s="15"/>
      <c r="B24" s="92"/>
      <c r="C24" s="92"/>
      <c r="D24" s="92"/>
      <c r="E24" s="2" t="s">
        <v>32</v>
      </c>
      <c r="F24" s="3" t="s">
        <v>33</v>
      </c>
      <c r="G24" s="2">
        <v>12</v>
      </c>
      <c r="H24" s="5">
        <f>H25+H26</f>
        <v>496973</v>
      </c>
      <c r="I24" s="5">
        <f>I25+I26</f>
        <v>536250</v>
      </c>
      <c r="J24" s="29">
        <f>I24/H24</f>
        <v>1.0790324625281453</v>
      </c>
      <c r="K24" s="5">
        <f>K25+K26</f>
        <v>523250</v>
      </c>
      <c r="L24" s="5">
        <f>L25+L26</f>
        <v>601737.5</v>
      </c>
      <c r="M24" s="29">
        <f>K24/I24</f>
        <v>0.97575757575757571</v>
      </c>
      <c r="N24" s="29">
        <f>L24/K24</f>
        <v>1.1499999999999999</v>
      </c>
    </row>
    <row r="25" spans="1:14" ht="23.25" thickBot="1">
      <c r="A25" s="15"/>
      <c r="B25" s="92"/>
      <c r="C25" s="92"/>
      <c r="D25" s="92"/>
      <c r="E25" s="2" t="s">
        <v>34</v>
      </c>
      <c r="F25" s="3" t="s">
        <v>35</v>
      </c>
      <c r="G25" s="2">
        <v>13</v>
      </c>
      <c r="H25" s="5">
        <v>444013</v>
      </c>
      <c r="I25" s="5">
        <v>455000</v>
      </c>
      <c r="J25" s="29">
        <f>I25/H25</f>
        <v>1.024744770986435</v>
      </c>
      <c r="K25" s="5">
        <f>(I25*15%)+I25</f>
        <v>523250</v>
      </c>
      <c r="L25" s="5">
        <f>(K25*15%)+K25</f>
        <v>601737.5</v>
      </c>
      <c r="M25" s="29">
        <f>K25/I25</f>
        <v>1.1499999999999999</v>
      </c>
      <c r="N25" s="29">
        <f>L25/K25</f>
        <v>1.1499999999999999</v>
      </c>
    </row>
    <row r="26" spans="1:14" ht="15.75" thickBot="1">
      <c r="A26" s="15"/>
      <c r="B26" s="92"/>
      <c r="C26" s="92"/>
      <c r="D26" s="92"/>
      <c r="E26" s="2" t="s">
        <v>36</v>
      </c>
      <c r="F26" s="3" t="s">
        <v>37</v>
      </c>
      <c r="G26" s="2">
        <v>14</v>
      </c>
      <c r="H26" s="5">
        <v>52960</v>
      </c>
      <c r="I26" s="5">
        <v>81250</v>
      </c>
      <c r="J26" s="29"/>
      <c r="K26" s="5"/>
      <c r="L26" s="5"/>
      <c r="M26" s="29"/>
      <c r="N26" s="29"/>
    </row>
    <row r="27" spans="1:14" ht="57" thickBot="1">
      <c r="A27" s="15"/>
      <c r="B27" s="92"/>
      <c r="C27" s="92"/>
      <c r="D27" s="92"/>
      <c r="E27" s="2" t="s">
        <v>38</v>
      </c>
      <c r="F27" s="3" t="s">
        <v>39</v>
      </c>
      <c r="G27" s="2">
        <v>15</v>
      </c>
      <c r="H27" s="5"/>
      <c r="I27" s="5"/>
      <c r="J27" s="29"/>
      <c r="K27" s="5"/>
      <c r="L27" s="5"/>
      <c r="M27" s="29"/>
      <c r="N27" s="29"/>
    </row>
    <row r="28" spans="1:14" ht="90.75" thickBot="1">
      <c r="A28" s="15"/>
      <c r="B28" s="92"/>
      <c r="C28" s="92"/>
      <c r="D28" s="92"/>
      <c r="E28" s="16"/>
      <c r="F28" s="45" t="s">
        <v>40</v>
      </c>
      <c r="G28" s="16">
        <v>16</v>
      </c>
      <c r="H28" s="17"/>
      <c r="I28" s="17"/>
      <c r="J28" s="29"/>
      <c r="K28" s="17"/>
      <c r="L28" s="17"/>
      <c r="M28" s="29"/>
      <c r="N28" s="29"/>
    </row>
    <row r="29" spans="1:14" ht="113.25" thickBot="1">
      <c r="A29" s="15"/>
      <c r="B29" s="92"/>
      <c r="C29" s="92"/>
      <c r="D29" s="99"/>
      <c r="E29" s="58" t="s">
        <v>41</v>
      </c>
      <c r="F29" s="59" t="s">
        <v>42</v>
      </c>
      <c r="G29" s="60">
        <v>17</v>
      </c>
      <c r="H29" s="61"/>
      <c r="I29" s="61"/>
      <c r="J29" s="62"/>
      <c r="K29" s="61"/>
      <c r="L29" s="61"/>
      <c r="M29" s="62"/>
      <c r="N29" s="63"/>
    </row>
    <row r="30" spans="1:14" ht="113.25" thickBot="1">
      <c r="A30" s="15"/>
      <c r="B30" s="92"/>
      <c r="C30" s="92"/>
      <c r="D30" s="91"/>
      <c r="E30" s="40" t="s">
        <v>43</v>
      </c>
      <c r="F30" s="46" t="s">
        <v>44</v>
      </c>
      <c r="G30" s="40">
        <v>18</v>
      </c>
      <c r="H30" s="41">
        <v>9992</v>
      </c>
      <c r="I30" s="41">
        <v>12000</v>
      </c>
      <c r="J30" s="57">
        <f>I30/H30</f>
        <v>1.200960768614892</v>
      </c>
      <c r="K30" s="41">
        <f>(I30*15%)+I30</f>
        <v>13800</v>
      </c>
      <c r="L30" s="41">
        <f>(K30*15%)+K30</f>
        <v>15870</v>
      </c>
      <c r="M30" s="57">
        <f>K30/I30</f>
        <v>1.1499999999999999</v>
      </c>
      <c r="N30" s="57">
        <f>L30/K30</f>
        <v>1.1499999999999999</v>
      </c>
    </row>
    <row r="31" spans="1:14" ht="15.75" thickBot="1">
      <c r="A31" s="15"/>
      <c r="B31" s="92"/>
      <c r="C31" s="91"/>
      <c r="D31" s="2" t="s">
        <v>45</v>
      </c>
      <c r="E31" s="86" t="s">
        <v>46</v>
      </c>
      <c r="F31" s="87"/>
      <c r="G31" s="2">
        <v>19</v>
      </c>
      <c r="H31" s="5">
        <v>1155</v>
      </c>
      <c r="I31" s="5">
        <v>14225</v>
      </c>
      <c r="J31" s="29">
        <f>I31/H31</f>
        <v>12.316017316017316</v>
      </c>
      <c r="K31" s="5">
        <f>(I31*10%)+I31</f>
        <v>15647.5</v>
      </c>
      <c r="L31" s="5">
        <f>(K31*10%)+K31</f>
        <v>17212.25</v>
      </c>
      <c r="M31" s="29">
        <f>K31/I31</f>
        <v>1.1000000000000001</v>
      </c>
      <c r="N31" s="29">
        <f>L31/K31</f>
        <v>1.1000000000000001</v>
      </c>
    </row>
    <row r="32" spans="1:14" ht="23.45" customHeight="1" thickBot="1">
      <c r="A32" s="15"/>
      <c r="B32" s="92"/>
      <c r="C32" s="2">
        <v>2</v>
      </c>
      <c r="D32" s="2"/>
      <c r="E32" s="86" t="s">
        <v>267</v>
      </c>
      <c r="F32" s="87"/>
      <c r="G32" s="2">
        <v>20</v>
      </c>
      <c r="H32" s="5"/>
      <c r="I32" s="5"/>
      <c r="J32" s="29"/>
      <c r="K32" s="5"/>
      <c r="L32" s="5"/>
      <c r="M32" s="29"/>
      <c r="N32" s="29"/>
    </row>
    <row r="33" spans="1:14" ht="15.75" thickBot="1">
      <c r="A33" s="15"/>
      <c r="B33" s="91"/>
      <c r="C33" s="2">
        <v>3</v>
      </c>
      <c r="D33" s="2"/>
      <c r="E33" s="86" t="s">
        <v>47</v>
      </c>
      <c r="F33" s="87"/>
      <c r="G33" s="2">
        <v>21</v>
      </c>
      <c r="H33" s="5"/>
      <c r="I33" s="5"/>
      <c r="J33" s="29"/>
      <c r="K33" s="5"/>
      <c r="L33" s="5"/>
      <c r="M33" s="29"/>
      <c r="N33" s="29"/>
    </row>
    <row r="34" spans="1:14" ht="20.45" customHeight="1" thickBot="1">
      <c r="A34" s="15"/>
      <c r="B34" s="2" t="s">
        <v>48</v>
      </c>
      <c r="C34" s="2"/>
      <c r="D34" s="2"/>
      <c r="E34" s="86" t="s">
        <v>49</v>
      </c>
      <c r="F34" s="87"/>
      <c r="G34" s="2">
        <v>22</v>
      </c>
      <c r="H34" s="5">
        <f>H12-H19</f>
        <v>-27902</v>
      </c>
      <c r="I34" s="5">
        <f>I12-I19</f>
        <v>25</v>
      </c>
      <c r="J34" s="29">
        <f>I34/H34</f>
        <v>-8.9599311877284788E-4</v>
      </c>
      <c r="K34" s="5">
        <f>K12-K19</f>
        <v>101056.25</v>
      </c>
      <c r="L34" s="5">
        <f>L12-L19</f>
        <v>124563.3125</v>
      </c>
      <c r="M34" s="29">
        <f>K34/I34</f>
        <v>4042.25</v>
      </c>
      <c r="N34" s="29">
        <f>L34/K34</f>
        <v>1.2326136433916755</v>
      </c>
    </row>
    <row r="35" spans="1:14" ht="15.75" thickBot="1">
      <c r="A35" s="15"/>
      <c r="B35" s="2" t="s">
        <v>50</v>
      </c>
      <c r="C35" s="2"/>
      <c r="D35" s="2"/>
      <c r="E35" s="86" t="s">
        <v>51</v>
      </c>
      <c r="F35" s="87"/>
      <c r="G35" s="2">
        <v>23</v>
      </c>
      <c r="H35" s="5">
        <v>0</v>
      </c>
      <c r="I35" s="5">
        <v>0</v>
      </c>
      <c r="J35" s="29"/>
      <c r="K35" s="5">
        <v>2471</v>
      </c>
      <c r="L35" s="5">
        <v>3775</v>
      </c>
      <c r="M35" s="29"/>
      <c r="N35" s="29">
        <f>L35/K35</f>
        <v>1.527721570214488</v>
      </c>
    </row>
    <row r="36" spans="1:14" ht="40.9" customHeight="1" thickBot="1">
      <c r="A36" s="15"/>
      <c r="B36" s="2" t="s">
        <v>52</v>
      </c>
      <c r="C36" s="2"/>
      <c r="D36" s="2"/>
      <c r="E36" s="86" t="s">
        <v>53</v>
      </c>
      <c r="F36" s="87"/>
      <c r="G36" s="2">
        <v>24</v>
      </c>
      <c r="H36" s="5">
        <f>H34-H35</f>
        <v>-27902</v>
      </c>
      <c r="I36" s="5">
        <f>I34-I35</f>
        <v>25</v>
      </c>
      <c r="J36" s="29">
        <f>I36/H36</f>
        <v>-8.9599311877284788E-4</v>
      </c>
      <c r="K36" s="5">
        <f>K34-K35</f>
        <v>98585.25</v>
      </c>
      <c r="L36" s="5">
        <f>L34-L35</f>
        <v>120788.3125</v>
      </c>
      <c r="M36" s="29">
        <f>K36/I36</f>
        <v>3943.41</v>
      </c>
      <c r="N36" s="29">
        <f>L36/K36</f>
        <v>1.225216880821421</v>
      </c>
    </row>
    <row r="37" spans="1:14" ht="15.75" thickBot="1">
      <c r="A37" s="15"/>
      <c r="B37" s="90"/>
      <c r="C37" s="2">
        <v>1</v>
      </c>
      <c r="D37" s="2"/>
      <c r="E37" s="86" t="s">
        <v>54</v>
      </c>
      <c r="F37" s="87"/>
      <c r="G37" s="2">
        <v>25</v>
      </c>
      <c r="H37" s="5">
        <v>0</v>
      </c>
      <c r="I37" s="5">
        <v>0</v>
      </c>
      <c r="J37" s="29"/>
      <c r="K37" s="5"/>
      <c r="L37" s="5"/>
      <c r="M37" s="29"/>
      <c r="N37" s="29"/>
    </row>
    <row r="38" spans="1:14" ht="30.6" customHeight="1" thickBot="1">
      <c r="A38" s="15"/>
      <c r="B38" s="92"/>
      <c r="C38" s="2">
        <v>2</v>
      </c>
      <c r="D38" s="2"/>
      <c r="E38" s="86" t="s">
        <v>55</v>
      </c>
      <c r="F38" s="87"/>
      <c r="G38" s="2">
        <v>26</v>
      </c>
      <c r="H38" s="5"/>
      <c r="I38" s="5"/>
      <c r="J38" s="29"/>
      <c r="K38" s="5"/>
      <c r="L38" s="5"/>
      <c r="M38" s="29"/>
      <c r="N38" s="29"/>
    </row>
    <row r="39" spans="1:14" ht="30.6" customHeight="1" thickBot="1">
      <c r="A39" s="15"/>
      <c r="B39" s="92"/>
      <c r="C39" s="2">
        <v>3</v>
      </c>
      <c r="D39" s="2"/>
      <c r="E39" s="86" t="s">
        <v>56</v>
      </c>
      <c r="F39" s="87"/>
      <c r="G39" s="2">
        <v>27</v>
      </c>
      <c r="H39" s="5">
        <v>0</v>
      </c>
      <c r="I39" s="5">
        <v>0</v>
      </c>
      <c r="J39" s="29"/>
      <c r="K39" s="5"/>
      <c r="L39" s="5"/>
      <c r="M39" s="29"/>
      <c r="N39" s="29"/>
    </row>
    <row r="40" spans="1:14" ht="112.15" customHeight="1" thickBot="1">
      <c r="A40" s="15"/>
      <c r="B40" s="92"/>
      <c r="C40" s="2">
        <v>4</v>
      </c>
      <c r="D40" s="2"/>
      <c r="E40" s="86" t="s">
        <v>57</v>
      </c>
      <c r="F40" s="87"/>
      <c r="G40" s="2">
        <v>28</v>
      </c>
      <c r="H40" s="5"/>
      <c r="I40" s="5"/>
      <c r="J40" s="29"/>
      <c r="K40" s="5"/>
      <c r="L40" s="5"/>
      <c r="M40" s="29"/>
      <c r="N40" s="29"/>
    </row>
    <row r="41" spans="1:14" ht="20.45" customHeight="1" thickBot="1">
      <c r="A41" s="15"/>
      <c r="B41" s="92"/>
      <c r="C41" s="2">
        <v>5</v>
      </c>
      <c r="D41" s="2"/>
      <c r="E41" s="86" t="s">
        <v>58</v>
      </c>
      <c r="F41" s="87"/>
      <c r="G41" s="2">
        <v>29</v>
      </c>
      <c r="H41" s="5"/>
      <c r="I41" s="5"/>
      <c r="J41" s="29"/>
      <c r="K41" s="5"/>
      <c r="L41" s="5"/>
      <c r="M41" s="29"/>
      <c r="N41" s="29"/>
    </row>
    <row r="42" spans="1:14" ht="30.6" customHeight="1" thickBot="1">
      <c r="A42" s="15"/>
      <c r="B42" s="92"/>
      <c r="C42" s="2">
        <v>6</v>
      </c>
      <c r="D42" s="2"/>
      <c r="E42" s="86" t="s">
        <v>59</v>
      </c>
      <c r="F42" s="87"/>
      <c r="G42" s="2">
        <v>30</v>
      </c>
      <c r="H42" s="5">
        <f>H36-H37-H38-H39-H40-H41</f>
        <v>-27902</v>
      </c>
      <c r="I42" s="5">
        <f>I36-I37-I39</f>
        <v>25</v>
      </c>
      <c r="J42" s="29">
        <v>0</v>
      </c>
      <c r="K42" s="5">
        <f>K36-K37-K38-K39-K40-K41</f>
        <v>98585.25</v>
      </c>
      <c r="L42" s="5">
        <f>L36-L37-L38-L39-L40-L41</f>
        <v>120788.3125</v>
      </c>
      <c r="M42" s="29">
        <v>0</v>
      </c>
      <c r="N42" s="29">
        <f>L42/K42</f>
        <v>1.225216880821421</v>
      </c>
    </row>
    <row r="43" spans="1:14" ht="91.9" customHeight="1" thickBot="1">
      <c r="A43" s="15"/>
      <c r="B43" s="92"/>
      <c r="C43" s="2">
        <v>7</v>
      </c>
      <c r="D43" s="2"/>
      <c r="E43" s="86" t="s">
        <v>60</v>
      </c>
      <c r="F43" s="87"/>
      <c r="G43" s="2">
        <v>31</v>
      </c>
      <c r="H43" s="5"/>
      <c r="I43" s="5"/>
      <c r="J43" s="29"/>
      <c r="K43" s="5"/>
      <c r="L43" s="5"/>
      <c r="M43" s="29"/>
      <c r="N43" s="29"/>
    </row>
    <row r="44" spans="1:14" ht="91.9" customHeight="1" thickBot="1">
      <c r="A44" s="15"/>
      <c r="B44" s="92"/>
      <c r="C44" s="2">
        <v>8</v>
      </c>
      <c r="D44" s="2"/>
      <c r="E44" s="86" t="s">
        <v>61</v>
      </c>
      <c r="F44" s="87"/>
      <c r="G44" s="2">
        <v>32</v>
      </c>
      <c r="H44" s="5"/>
      <c r="I44" s="5"/>
      <c r="J44" s="29"/>
      <c r="K44" s="5"/>
      <c r="L44" s="5"/>
      <c r="M44" s="29"/>
      <c r="N44" s="29"/>
    </row>
    <row r="45" spans="1:14" ht="20.45" customHeight="1" thickBot="1">
      <c r="A45" s="15"/>
      <c r="B45" s="92"/>
      <c r="C45" s="2"/>
      <c r="D45" s="2" t="s">
        <v>17</v>
      </c>
      <c r="E45" s="86" t="s">
        <v>62</v>
      </c>
      <c r="F45" s="87"/>
      <c r="G45" s="2">
        <v>33</v>
      </c>
      <c r="H45" s="5"/>
      <c r="I45" s="5"/>
      <c r="J45" s="29"/>
      <c r="K45" s="5"/>
      <c r="L45" s="5"/>
      <c r="M45" s="29"/>
      <c r="N45" s="29"/>
    </row>
    <row r="46" spans="1:14" ht="20.45" customHeight="1" thickBot="1">
      <c r="A46" s="15"/>
      <c r="B46" s="92"/>
      <c r="C46" s="2"/>
      <c r="D46" s="2" t="s">
        <v>19</v>
      </c>
      <c r="E46" s="86" t="s">
        <v>63</v>
      </c>
      <c r="F46" s="87"/>
      <c r="G46" s="2" t="s">
        <v>64</v>
      </c>
      <c r="H46" s="5">
        <f>H42</f>
        <v>-27902</v>
      </c>
      <c r="I46" s="5">
        <f>I42</f>
        <v>25</v>
      </c>
      <c r="J46" s="29">
        <v>0</v>
      </c>
      <c r="K46" s="5"/>
      <c r="L46" s="5"/>
      <c r="M46" s="29"/>
      <c r="N46" s="29"/>
    </row>
    <row r="47" spans="1:14" ht="20.45" customHeight="1" thickBot="1">
      <c r="A47" s="15"/>
      <c r="B47" s="92"/>
      <c r="C47" s="2"/>
      <c r="D47" s="2" t="s">
        <v>65</v>
      </c>
      <c r="E47" s="86" t="s">
        <v>66</v>
      </c>
      <c r="F47" s="87"/>
      <c r="G47" s="2">
        <v>34</v>
      </c>
      <c r="H47" s="5"/>
      <c r="I47" s="5"/>
      <c r="J47" s="29"/>
      <c r="K47" s="5"/>
      <c r="L47" s="5"/>
      <c r="M47" s="29"/>
      <c r="N47" s="29"/>
    </row>
    <row r="48" spans="1:14" ht="51" customHeight="1" thickBot="1">
      <c r="A48" s="15"/>
      <c r="B48" s="91"/>
      <c r="C48" s="2">
        <v>9</v>
      </c>
      <c r="D48" s="2"/>
      <c r="E48" s="86" t="s">
        <v>67</v>
      </c>
      <c r="F48" s="87"/>
      <c r="G48" s="2">
        <v>35</v>
      </c>
      <c r="H48" s="5"/>
      <c r="I48" s="5"/>
      <c r="J48" s="29"/>
      <c r="K48" s="5"/>
      <c r="L48" s="5"/>
      <c r="M48" s="29"/>
      <c r="N48" s="29"/>
    </row>
    <row r="49" spans="1:14" ht="20.45" customHeight="1">
      <c r="A49" s="15"/>
      <c r="B49" s="64" t="s">
        <v>68</v>
      </c>
      <c r="C49" s="64"/>
      <c r="D49" s="64"/>
      <c r="E49" s="93" t="s">
        <v>69</v>
      </c>
      <c r="F49" s="94"/>
      <c r="G49" s="64">
        <v>36</v>
      </c>
      <c r="H49" s="65"/>
      <c r="I49" s="65"/>
      <c r="J49" s="66"/>
      <c r="K49" s="65"/>
      <c r="L49" s="65"/>
      <c r="M49" s="66"/>
      <c r="N49" s="66"/>
    </row>
    <row r="50" spans="1:14" ht="30.6" customHeight="1" thickBot="1">
      <c r="A50" s="15"/>
      <c r="B50" s="40" t="s">
        <v>70</v>
      </c>
      <c r="C50" s="40"/>
      <c r="D50" s="40"/>
      <c r="E50" s="95" t="s">
        <v>71</v>
      </c>
      <c r="F50" s="96"/>
      <c r="G50" s="40">
        <v>37</v>
      </c>
      <c r="H50" s="41"/>
      <c r="I50" s="41"/>
      <c r="J50" s="57"/>
      <c r="K50" s="41"/>
      <c r="L50" s="41"/>
      <c r="M50" s="57"/>
      <c r="N50" s="57"/>
    </row>
    <row r="51" spans="1:14" ht="15.75" thickBot="1">
      <c r="A51" s="15"/>
      <c r="B51" s="90"/>
      <c r="C51" s="2"/>
      <c r="D51" s="2" t="s">
        <v>17</v>
      </c>
      <c r="E51" s="86" t="s">
        <v>72</v>
      </c>
      <c r="F51" s="87"/>
      <c r="G51" s="2">
        <v>38</v>
      </c>
      <c r="H51" s="5"/>
      <c r="I51" s="5"/>
      <c r="J51" s="29"/>
      <c r="K51" s="5"/>
      <c r="L51" s="5"/>
      <c r="M51" s="29"/>
      <c r="N51" s="29"/>
    </row>
    <row r="52" spans="1:14" ht="15.75" thickBot="1">
      <c r="A52" s="15"/>
      <c r="B52" s="92"/>
      <c r="C52" s="2"/>
      <c r="D52" s="2" t="s">
        <v>19</v>
      </c>
      <c r="E52" s="86" t="s">
        <v>73</v>
      </c>
      <c r="F52" s="87"/>
      <c r="G52" s="2">
        <v>39</v>
      </c>
      <c r="H52" s="5"/>
      <c r="I52" s="5"/>
      <c r="J52" s="29"/>
      <c r="K52" s="5"/>
      <c r="L52" s="5"/>
      <c r="M52" s="29"/>
      <c r="N52" s="29"/>
    </row>
    <row r="53" spans="1:14" ht="20.45" customHeight="1" thickBot="1">
      <c r="A53" s="15"/>
      <c r="B53" s="92"/>
      <c r="C53" s="2"/>
      <c r="D53" s="2" t="s">
        <v>65</v>
      </c>
      <c r="E53" s="86" t="s">
        <v>74</v>
      </c>
      <c r="F53" s="87"/>
      <c r="G53" s="2">
        <v>40</v>
      </c>
      <c r="H53" s="5"/>
      <c r="I53" s="5"/>
      <c r="J53" s="29"/>
      <c r="K53" s="5"/>
      <c r="L53" s="5"/>
      <c r="M53" s="29"/>
      <c r="N53" s="29"/>
    </row>
    <row r="54" spans="1:14" ht="20.45" customHeight="1" thickBot="1">
      <c r="A54" s="15"/>
      <c r="B54" s="92"/>
      <c r="C54" s="2"/>
      <c r="D54" s="2" t="s">
        <v>75</v>
      </c>
      <c r="E54" s="86" t="s">
        <v>76</v>
      </c>
      <c r="F54" s="87"/>
      <c r="G54" s="2">
        <v>41</v>
      </c>
      <c r="H54" s="5"/>
      <c r="I54" s="5"/>
      <c r="J54" s="29"/>
      <c r="K54" s="5"/>
      <c r="L54" s="5"/>
      <c r="M54" s="29"/>
      <c r="N54" s="29"/>
    </row>
    <row r="55" spans="1:14" ht="15.75" thickBot="1">
      <c r="A55" s="15"/>
      <c r="B55" s="91"/>
      <c r="C55" s="2"/>
      <c r="D55" s="2" t="s">
        <v>77</v>
      </c>
      <c r="E55" s="86" t="s">
        <v>78</v>
      </c>
      <c r="F55" s="87"/>
      <c r="G55" s="2">
        <v>42</v>
      </c>
      <c r="H55" s="5"/>
      <c r="I55" s="5"/>
      <c r="J55" s="29"/>
      <c r="K55" s="5"/>
      <c r="L55" s="5"/>
      <c r="M55" s="29"/>
      <c r="N55" s="29"/>
    </row>
    <row r="56" spans="1:14" ht="20.45" customHeight="1" thickBot="1">
      <c r="A56" s="15"/>
      <c r="B56" s="2" t="s">
        <v>79</v>
      </c>
      <c r="C56" s="2"/>
      <c r="D56" s="2"/>
      <c r="E56" s="86" t="s">
        <v>80</v>
      </c>
      <c r="F56" s="87"/>
      <c r="G56" s="2">
        <v>43</v>
      </c>
      <c r="H56" s="5"/>
      <c r="I56" s="5"/>
      <c r="J56" s="29"/>
      <c r="K56" s="5"/>
      <c r="L56" s="5"/>
      <c r="M56" s="29"/>
      <c r="N56" s="29"/>
    </row>
    <row r="57" spans="1:14" ht="15.75" thickBot="1">
      <c r="A57" s="15"/>
      <c r="B57" s="90"/>
      <c r="C57" s="2">
        <v>1</v>
      </c>
      <c r="D57" s="2"/>
      <c r="E57" s="86" t="s">
        <v>81</v>
      </c>
      <c r="F57" s="87"/>
      <c r="G57" s="2">
        <v>44</v>
      </c>
      <c r="H57" s="5"/>
      <c r="I57" s="5"/>
      <c r="J57" s="29"/>
      <c r="K57" s="5"/>
      <c r="L57" s="5"/>
      <c r="M57" s="29"/>
      <c r="N57" s="29"/>
    </row>
    <row r="58" spans="1:14" ht="79.5" thickBot="1">
      <c r="A58" s="15"/>
      <c r="B58" s="91"/>
      <c r="C58" s="2"/>
      <c r="D58" s="2"/>
      <c r="E58" s="3"/>
      <c r="F58" s="3" t="s">
        <v>82</v>
      </c>
      <c r="G58" s="2">
        <v>45</v>
      </c>
      <c r="H58" s="5"/>
      <c r="I58" s="5"/>
      <c r="J58" s="29"/>
      <c r="K58" s="5"/>
      <c r="L58" s="5"/>
      <c r="M58" s="29"/>
      <c r="N58" s="29"/>
    </row>
    <row r="59" spans="1:14" ht="20.45" customHeight="1" thickBot="1">
      <c r="A59" s="15"/>
      <c r="B59" s="2" t="s">
        <v>83</v>
      </c>
      <c r="C59" s="2"/>
      <c r="D59" s="2"/>
      <c r="E59" s="86" t="s">
        <v>84</v>
      </c>
      <c r="F59" s="87"/>
      <c r="G59" s="2">
        <v>46</v>
      </c>
      <c r="H59" s="5"/>
      <c r="I59" s="5"/>
      <c r="J59" s="29"/>
      <c r="K59" s="5"/>
      <c r="L59" s="5"/>
      <c r="M59" s="29"/>
      <c r="N59" s="29"/>
    </row>
    <row r="60" spans="1:14" ht="15.75" thickBot="1">
      <c r="A60" s="15"/>
      <c r="B60" s="2" t="s">
        <v>85</v>
      </c>
      <c r="C60" s="2"/>
      <c r="D60" s="2"/>
      <c r="E60" s="86" t="s">
        <v>86</v>
      </c>
      <c r="F60" s="87"/>
      <c r="G60" s="2">
        <v>47</v>
      </c>
      <c r="H60" s="5"/>
      <c r="I60" s="5"/>
      <c r="J60" s="29"/>
      <c r="K60" s="5"/>
      <c r="L60" s="5"/>
      <c r="M60" s="29"/>
      <c r="N60" s="29"/>
    </row>
    <row r="61" spans="1:14" ht="20.45" customHeight="1" thickBot="1">
      <c r="A61" s="15"/>
      <c r="B61" s="90"/>
      <c r="C61" s="2">
        <v>1</v>
      </c>
      <c r="D61" s="2"/>
      <c r="E61" s="86" t="s">
        <v>87</v>
      </c>
      <c r="F61" s="87"/>
      <c r="G61" s="2">
        <v>48</v>
      </c>
      <c r="H61" s="5">
        <v>9</v>
      </c>
      <c r="I61" s="5">
        <v>10</v>
      </c>
      <c r="J61" s="29">
        <f>I61/H61</f>
        <v>1.1111111111111112</v>
      </c>
      <c r="K61" s="5">
        <v>12</v>
      </c>
      <c r="L61" s="5">
        <v>14</v>
      </c>
      <c r="M61" s="29">
        <f>K61/I61</f>
        <v>1.2</v>
      </c>
      <c r="N61" s="29">
        <f>L61/K61</f>
        <v>1.1666666666666667</v>
      </c>
    </row>
    <row r="62" spans="1:14" ht="15.75" thickBot="1">
      <c r="A62" s="15"/>
      <c r="B62" s="92"/>
      <c r="C62" s="2">
        <v>2</v>
      </c>
      <c r="D62" s="2"/>
      <c r="E62" s="86" t="s">
        <v>88</v>
      </c>
      <c r="F62" s="87"/>
      <c r="G62" s="2">
        <v>49</v>
      </c>
      <c r="H62" s="5">
        <v>9</v>
      </c>
      <c r="I62" s="5">
        <v>10</v>
      </c>
      <c r="J62" s="29">
        <f>I62/H62</f>
        <v>1.1111111111111112</v>
      </c>
      <c r="K62" s="5">
        <v>12</v>
      </c>
      <c r="L62" s="5">
        <v>12</v>
      </c>
      <c r="M62" s="29">
        <f>K62/I62</f>
        <v>1.2</v>
      </c>
      <c r="N62" s="29">
        <f>L62/K62</f>
        <v>1</v>
      </c>
    </row>
    <row r="63" spans="1:14" ht="61.15" customHeight="1" thickBot="1">
      <c r="A63" s="15"/>
      <c r="B63" s="92"/>
      <c r="C63" s="2">
        <v>3</v>
      </c>
      <c r="D63" s="2"/>
      <c r="E63" s="86" t="s">
        <v>89</v>
      </c>
      <c r="F63" s="87"/>
      <c r="G63" s="2">
        <v>50</v>
      </c>
      <c r="H63" s="5">
        <f>(H24/H62)/12</f>
        <v>4601.6018518518513</v>
      </c>
      <c r="I63" s="5">
        <f>(I24/I62)/12</f>
        <v>4468.75</v>
      </c>
      <c r="J63" s="29">
        <f>I63/H63</f>
        <v>0.971129216275331</v>
      </c>
      <c r="K63" s="5">
        <f>(K24/K62)/12</f>
        <v>3633.6805555555552</v>
      </c>
      <c r="L63" s="5">
        <f>(L24/L62)/12</f>
        <v>4178.7326388888887</v>
      </c>
      <c r="M63" s="29">
        <f>K63/I63</f>
        <v>0.81313131313131304</v>
      </c>
      <c r="N63" s="29">
        <f>L63/K63</f>
        <v>1.1500000000000001</v>
      </c>
    </row>
    <row r="64" spans="1:14" ht="51" customHeight="1" thickBot="1">
      <c r="A64" s="15"/>
      <c r="B64" s="92"/>
      <c r="C64" s="2">
        <v>4</v>
      </c>
      <c r="D64" s="2"/>
      <c r="E64" s="86" t="s">
        <v>90</v>
      </c>
      <c r="F64" s="87"/>
      <c r="G64" s="2">
        <v>51</v>
      </c>
      <c r="H64" s="5">
        <f>(H25/H62)/12</f>
        <v>4111.2314814814818</v>
      </c>
      <c r="I64" s="5">
        <f>(I25/I62)/12</f>
        <v>3791.6666666666665</v>
      </c>
      <c r="J64" s="29">
        <f>I64/H64</f>
        <v>0.92227029388779147</v>
      </c>
      <c r="K64" s="5">
        <f>(K25/K62)/12</f>
        <v>3633.6805555555552</v>
      </c>
      <c r="L64" s="5">
        <f>(L25/L62)/12</f>
        <v>4178.7326388888887</v>
      </c>
      <c r="M64" s="29">
        <f>K64/I64</f>
        <v>0.95833333333333326</v>
      </c>
      <c r="N64" s="29">
        <f>L64/K64</f>
        <v>1.1500000000000001</v>
      </c>
    </row>
    <row r="65" spans="1:14" ht="40.9" customHeight="1" thickBot="1">
      <c r="A65" s="15"/>
      <c r="B65" s="92"/>
      <c r="C65" s="2">
        <v>5</v>
      </c>
      <c r="D65" s="2"/>
      <c r="E65" s="86" t="s">
        <v>91</v>
      </c>
      <c r="F65" s="87"/>
      <c r="G65" s="2">
        <v>52</v>
      </c>
      <c r="H65" s="5">
        <f>H14/H62</f>
        <v>60624.555555555555</v>
      </c>
      <c r="I65" s="5">
        <f>I14/I62</f>
        <v>70000</v>
      </c>
      <c r="J65" s="29">
        <f>I65/H65</f>
        <v>1.1546476400285179</v>
      </c>
      <c r="K65" s="5">
        <f>K14/K62</f>
        <v>67083.333333333328</v>
      </c>
      <c r="L65" s="5">
        <f>L14/L62</f>
        <v>77145.833333333328</v>
      </c>
      <c r="M65" s="29">
        <f>K65/I65</f>
        <v>0.95833333333333326</v>
      </c>
      <c r="N65" s="29">
        <f>L65/K65</f>
        <v>1.1499999999999999</v>
      </c>
    </row>
    <row r="66" spans="1:14" ht="40.9" customHeight="1" thickBot="1">
      <c r="A66" s="15"/>
      <c r="B66" s="92"/>
      <c r="C66" s="2">
        <v>6</v>
      </c>
      <c r="D66" s="2"/>
      <c r="E66" s="86" t="s">
        <v>92</v>
      </c>
      <c r="F66" s="87"/>
      <c r="G66" s="2">
        <v>53</v>
      </c>
      <c r="H66" s="5"/>
      <c r="I66" s="5"/>
      <c r="J66" s="29"/>
      <c r="K66" s="5"/>
      <c r="L66" s="5"/>
      <c r="M66" s="29"/>
      <c r="N66" s="29"/>
    </row>
    <row r="67" spans="1:14" ht="30.6" customHeight="1" thickBot="1">
      <c r="A67" s="15"/>
      <c r="B67" s="92"/>
      <c r="C67" s="2">
        <v>7</v>
      </c>
      <c r="D67" s="2"/>
      <c r="E67" s="86" t="s">
        <v>93</v>
      </c>
      <c r="F67" s="87"/>
      <c r="G67" s="2">
        <v>54</v>
      </c>
      <c r="H67" s="5">
        <f>(H19/H12)*1000</f>
        <v>1051.1374049718856</v>
      </c>
      <c r="I67" s="5">
        <f>(I19/I12)*1000</f>
        <v>999.96428698975035</v>
      </c>
      <c r="J67" s="29">
        <f>I67/H67</f>
        <v>0.95131643328447246</v>
      </c>
      <c r="K67" s="5">
        <f>(K19/K12)*1000</f>
        <v>874.46876897253662</v>
      </c>
      <c r="L67" s="5">
        <f>(L19/L12)*1000</f>
        <v>865.45086257721414</v>
      </c>
      <c r="M67" s="29">
        <f>K67/I67</f>
        <v>0.87449999999999994</v>
      </c>
      <c r="N67" s="29">
        <f>L67/K67</f>
        <v>0.98968756036202632</v>
      </c>
    </row>
    <row r="68" spans="1:14" ht="15.75" thickBot="1">
      <c r="A68" s="15"/>
      <c r="B68" s="92"/>
      <c r="C68" s="2">
        <v>8</v>
      </c>
      <c r="D68" s="2"/>
      <c r="E68" s="86" t="s">
        <v>94</v>
      </c>
      <c r="F68" s="87"/>
      <c r="G68" s="2">
        <v>55</v>
      </c>
      <c r="H68" s="5"/>
      <c r="I68" s="5"/>
      <c r="J68" s="5"/>
      <c r="K68" s="5"/>
      <c r="L68" s="5"/>
      <c r="M68" s="5"/>
      <c r="N68" s="5"/>
    </row>
    <row r="69" spans="1:14" ht="15.75" thickBot="1">
      <c r="A69" s="15"/>
      <c r="B69" s="91"/>
      <c r="C69" s="16">
        <v>9</v>
      </c>
      <c r="D69" s="16"/>
      <c r="E69" s="86" t="s">
        <v>95</v>
      </c>
      <c r="F69" s="87"/>
      <c r="G69" s="16">
        <v>56</v>
      </c>
      <c r="H69" s="17"/>
      <c r="I69" s="17"/>
      <c r="J69" s="17"/>
      <c r="K69" s="17"/>
      <c r="L69" s="17"/>
      <c r="M69" s="17"/>
      <c r="N69" s="17"/>
    </row>
    <row r="70" spans="1:14">
      <c r="A70" s="15"/>
      <c r="B70" s="19"/>
      <c r="C70" s="19"/>
      <c r="D70" s="19"/>
      <c r="E70" s="4"/>
      <c r="F70" s="4"/>
      <c r="G70" s="19"/>
      <c r="H70" s="4"/>
      <c r="I70" s="4"/>
      <c r="J70" s="4"/>
      <c r="K70" s="4"/>
      <c r="L70" s="4"/>
      <c r="M70" s="4"/>
      <c r="N70" s="4"/>
    </row>
    <row r="71" spans="1:14">
      <c r="A71" s="15"/>
      <c r="B71" s="15"/>
      <c r="C71" s="15"/>
    </row>
    <row r="72" spans="1:14" ht="22.9" customHeight="1">
      <c r="A72" s="88"/>
      <c r="B72" s="89"/>
      <c r="C72" s="14"/>
      <c r="E72" s="79" t="s">
        <v>305</v>
      </c>
      <c r="J72" s="80" t="s">
        <v>96</v>
      </c>
      <c r="K72" s="26"/>
    </row>
    <row r="73" spans="1:14" ht="14.45" customHeight="1">
      <c r="A73" s="88"/>
      <c r="B73" s="89"/>
      <c r="C73" s="14"/>
      <c r="E73" t="s">
        <v>386</v>
      </c>
      <c r="J73" s="80" t="s">
        <v>97</v>
      </c>
      <c r="K73" s="26"/>
    </row>
    <row r="74" spans="1:14">
      <c r="J74" t="s">
        <v>387</v>
      </c>
    </row>
  </sheetData>
  <mergeCells count="84">
    <mergeCell ref="G7:J7"/>
    <mergeCell ref="G6:J6"/>
    <mergeCell ref="A8:C8"/>
    <mergeCell ref="D8:E8"/>
    <mergeCell ref="L8:M8"/>
    <mergeCell ref="B9:D10"/>
    <mergeCell ref="E9:F10"/>
    <mergeCell ref="G9:G10"/>
    <mergeCell ref="H9:H10"/>
    <mergeCell ref="I9:I10"/>
    <mergeCell ref="J9:J10"/>
    <mergeCell ref="M9:N9"/>
    <mergeCell ref="C11:D11"/>
    <mergeCell ref="E11:F11"/>
    <mergeCell ref="A12:A13"/>
    <mergeCell ref="B12:B13"/>
    <mergeCell ref="C12:C13"/>
    <mergeCell ref="D12:D13"/>
    <mergeCell ref="E12:F12"/>
    <mergeCell ref="M12:M13"/>
    <mergeCell ref="N12:N13"/>
    <mergeCell ref="E13:F13"/>
    <mergeCell ref="H12:H13"/>
    <mergeCell ref="I12:I13"/>
    <mergeCell ref="J12:J13"/>
    <mergeCell ref="K12:K13"/>
    <mergeCell ref="G12:G13"/>
    <mergeCell ref="E37:F37"/>
    <mergeCell ref="L12:L13"/>
    <mergeCell ref="B20:B33"/>
    <mergeCell ref="E20:F20"/>
    <mergeCell ref="C21:C31"/>
    <mergeCell ref="E21:F21"/>
    <mergeCell ref="E22:F22"/>
    <mergeCell ref="D23:D30"/>
    <mergeCell ref="E23:F23"/>
    <mergeCell ref="E31:F31"/>
    <mergeCell ref="E33:F33"/>
    <mergeCell ref="E34:F34"/>
    <mergeCell ref="E35:F35"/>
    <mergeCell ref="E36:F36"/>
    <mergeCell ref="E32:F32"/>
    <mergeCell ref="B14:B18"/>
    <mergeCell ref="E14:F14"/>
    <mergeCell ref="E17:F17"/>
    <mergeCell ref="E18:F18"/>
    <mergeCell ref="E19:F19"/>
    <mergeCell ref="E64:F64"/>
    <mergeCell ref="E65:F65"/>
    <mergeCell ref="E66:F66"/>
    <mergeCell ref="E42:F42"/>
    <mergeCell ref="E43:F43"/>
    <mergeCell ref="E44:F44"/>
    <mergeCell ref="E45:F45"/>
    <mergeCell ref="E53:F53"/>
    <mergeCell ref="E54:F54"/>
    <mergeCell ref="E55:F55"/>
    <mergeCell ref="E46:F46"/>
    <mergeCell ref="E68:F68"/>
    <mergeCell ref="E48:F48"/>
    <mergeCell ref="E49:F49"/>
    <mergeCell ref="E50:F50"/>
    <mergeCell ref="E62:F62"/>
    <mergeCell ref="E63:F63"/>
    <mergeCell ref="E61:F61"/>
    <mergeCell ref="B37:B48"/>
    <mergeCell ref="E47:F47"/>
    <mergeCell ref="E38:F38"/>
    <mergeCell ref="E39:F39"/>
    <mergeCell ref="E40:F40"/>
    <mergeCell ref="E41:F41"/>
    <mergeCell ref="B51:B55"/>
    <mergeCell ref="E51:F51"/>
    <mergeCell ref="E52:F52"/>
    <mergeCell ref="E67:F67"/>
    <mergeCell ref="E69:F69"/>
    <mergeCell ref="A72:A73"/>
    <mergeCell ref="B72:B73"/>
    <mergeCell ref="E56:F56"/>
    <mergeCell ref="B57:B58"/>
    <mergeCell ref="E57:F57"/>
    <mergeCell ref="E59:F59"/>
    <mergeCell ref="E60:F60"/>
    <mergeCell ref="B61:B69"/>
  </mergeCells>
  <phoneticPr fontId="0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5"/>
  <sheetViews>
    <sheetView zoomScale="130" zoomScaleNormal="130" workbookViewId="0">
      <selection activeCell="K53" sqref="K53"/>
    </sheetView>
  </sheetViews>
  <sheetFormatPr defaultRowHeight="15"/>
  <cols>
    <col min="1" max="1" width="2.85546875" customWidth="1"/>
    <col min="2" max="2" width="2.140625" customWidth="1"/>
    <col min="3" max="3" width="4" customWidth="1"/>
    <col min="7" max="7" width="3.42578125" customWidth="1"/>
    <col min="8" max="8" width="7.42578125" bestFit="1" customWidth="1"/>
    <col min="9" max="9" width="7.42578125" customWidth="1"/>
    <col min="10" max="11" width="8.7109375" style="7" customWidth="1"/>
    <col min="12" max="14" width="8.7109375" customWidth="1"/>
    <col min="15" max="15" width="8.7109375" style="7" customWidth="1"/>
    <col min="16" max="18" width="8.7109375" customWidth="1"/>
  </cols>
  <sheetData>
    <row r="1" spans="1:18">
      <c r="A1" t="s">
        <v>268</v>
      </c>
    </row>
    <row r="2" spans="1:18">
      <c r="A2" t="s">
        <v>1</v>
      </c>
    </row>
    <row r="3" spans="1:18">
      <c r="A3" t="s">
        <v>98</v>
      </c>
    </row>
    <row r="4" spans="1:18">
      <c r="A4" t="s">
        <v>99</v>
      </c>
    </row>
    <row r="5" spans="1:18">
      <c r="A5" t="s">
        <v>100</v>
      </c>
    </row>
    <row r="7" spans="1:18">
      <c r="B7" t="s">
        <v>389</v>
      </c>
    </row>
    <row r="9" spans="1:18" ht="15.75" thickBot="1">
      <c r="A9" s="7"/>
      <c r="B9" s="7"/>
      <c r="C9" s="7"/>
      <c r="D9" s="7"/>
      <c r="E9" s="7"/>
      <c r="F9" s="7"/>
      <c r="G9" s="7"/>
      <c r="H9" s="7"/>
      <c r="I9" s="7"/>
      <c r="L9" s="7"/>
      <c r="M9" s="7"/>
      <c r="N9" s="7"/>
      <c r="P9" s="7"/>
      <c r="Q9" s="7"/>
      <c r="R9" s="7"/>
    </row>
    <row r="10" spans="1:18" ht="21" customHeight="1" thickBot="1">
      <c r="A10" s="144"/>
      <c r="B10" s="150"/>
      <c r="C10" s="150"/>
      <c r="D10" s="145"/>
      <c r="E10" s="144" t="s">
        <v>3</v>
      </c>
      <c r="F10" s="145"/>
      <c r="G10" s="142" t="s">
        <v>4</v>
      </c>
      <c r="H10" s="133" t="s">
        <v>377</v>
      </c>
      <c r="I10" s="131" t="s">
        <v>269</v>
      </c>
      <c r="J10" s="131"/>
      <c r="K10" s="132"/>
      <c r="L10" s="157" t="s">
        <v>5</v>
      </c>
      <c r="M10" s="131"/>
      <c r="N10" s="131"/>
      <c r="O10" s="132"/>
      <c r="P10" s="42" t="s">
        <v>6</v>
      </c>
      <c r="Q10" s="42" t="s">
        <v>6</v>
      </c>
      <c r="R10" s="136" t="s">
        <v>385</v>
      </c>
    </row>
    <row r="11" spans="1:18" ht="15.75" thickBot="1">
      <c r="A11" s="146"/>
      <c r="B11" s="123"/>
      <c r="C11" s="123"/>
      <c r="D11" s="147"/>
      <c r="E11" s="146"/>
      <c r="F11" s="147"/>
      <c r="G11" s="123"/>
      <c r="H11" s="134"/>
      <c r="I11" s="131" t="s">
        <v>270</v>
      </c>
      <c r="J11" s="132"/>
      <c r="K11" s="136" t="s">
        <v>271</v>
      </c>
      <c r="L11" s="157" t="s">
        <v>380</v>
      </c>
      <c r="M11" s="131"/>
      <c r="N11" s="131"/>
      <c r="O11" s="132"/>
      <c r="P11" s="136" t="s">
        <v>272</v>
      </c>
      <c r="Q11" s="136" t="s">
        <v>384</v>
      </c>
      <c r="R11" s="156"/>
    </row>
    <row r="12" spans="1:18" ht="34.5" thickBot="1">
      <c r="A12" s="148"/>
      <c r="B12" s="151"/>
      <c r="C12" s="151"/>
      <c r="D12" s="149"/>
      <c r="E12" s="148"/>
      <c r="F12" s="149"/>
      <c r="G12" s="143"/>
      <c r="H12" s="135"/>
      <c r="I12" s="43" t="s">
        <v>273</v>
      </c>
      <c r="J12" s="8" t="s">
        <v>274</v>
      </c>
      <c r="K12" s="137"/>
      <c r="L12" s="44" t="s">
        <v>264</v>
      </c>
      <c r="M12" s="42" t="s">
        <v>265</v>
      </c>
      <c r="N12" s="42" t="s">
        <v>266</v>
      </c>
      <c r="O12" s="42" t="s">
        <v>379</v>
      </c>
      <c r="P12" s="137"/>
      <c r="Q12" s="158"/>
      <c r="R12" s="76" t="s">
        <v>379</v>
      </c>
    </row>
    <row r="13" spans="1:18" ht="15.75" thickBot="1">
      <c r="A13" s="9"/>
      <c r="B13" s="47">
        <v>0</v>
      </c>
      <c r="C13" s="126">
        <v>1</v>
      </c>
      <c r="D13" s="138"/>
      <c r="E13" s="126">
        <v>2</v>
      </c>
      <c r="F13" s="138"/>
      <c r="G13" s="10">
        <v>3</v>
      </c>
      <c r="H13" s="47" t="s">
        <v>378</v>
      </c>
      <c r="I13" s="10">
        <v>4</v>
      </c>
      <c r="J13" s="10" t="s">
        <v>275</v>
      </c>
      <c r="K13" s="10">
        <v>5</v>
      </c>
      <c r="L13" s="10" t="s">
        <v>381</v>
      </c>
      <c r="M13" s="10" t="s">
        <v>382</v>
      </c>
      <c r="N13" s="10" t="s">
        <v>383</v>
      </c>
      <c r="O13" s="10">
        <v>6</v>
      </c>
      <c r="P13" s="11">
        <v>7</v>
      </c>
      <c r="Q13" s="10">
        <v>8</v>
      </c>
      <c r="R13" s="67">
        <v>9</v>
      </c>
    </row>
    <row r="14" spans="1:18" ht="20.45" customHeight="1" thickBot="1">
      <c r="A14" s="9"/>
      <c r="B14" s="10" t="s">
        <v>13</v>
      </c>
      <c r="C14" s="10"/>
      <c r="D14" s="10"/>
      <c r="E14" s="119" t="s">
        <v>101</v>
      </c>
      <c r="F14" s="120"/>
      <c r="G14" s="10">
        <v>1</v>
      </c>
      <c r="H14" s="23">
        <f>H15+H35+H41</f>
        <v>465769</v>
      </c>
      <c r="I14" s="22"/>
      <c r="J14" s="23">
        <f t="shared" ref="J14:O14" si="0">J15+J35+J41</f>
        <v>700025</v>
      </c>
      <c r="K14" s="23">
        <f t="shared" si="0"/>
        <v>545628</v>
      </c>
      <c r="L14" s="23">
        <f t="shared" si="0"/>
        <v>170010</v>
      </c>
      <c r="M14" s="23">
        <f t="shared" si="0"/>
        <v>350015</v>
      </c>
      <c r="N14" s="23">
        <f t="shared" si="0"/>
        <v>500020</v>
      </c>
      <c r="O14" s="23">
        <f t="shared" si="0"/>
        <v>700025</v>
      </c>
      <c r="P14" s="56">
        <f>O14/K14</f>
        <v>1.2829711818308445</v>
      </c>
      <c r="Q14" s="56">
        <f>K14/H14</f>
        <v>1.1714562368899604</v>
      </c>
      <c r="R14" s="71">
        <f>R15+R35+R41</f>
        <v>833025</v>
      </c>
    </row>
    <row r="15" spans="1:18" ht="40.9" customHeight="1" thickBot="1">
      <c r="A15" s="9"/>
      <c r="B15" s="121"/>
      <c r="C15" s="10">
        <v>1</v>
      </c>
      <c r="D15" s="10"/>
      <c r="E15" s="119" t="s">
        <v>276</v>
      </c>
      <c r="F15" s="120"/>
      <c r="G15" s="10">
        <v>2</v>
      </c>
      <c r="H15" s="78">
        <f>H16+H21+H22+H25+H26+H27</f>
        <v>465758</v>
      </c>
      <c r="I15" s="5"/>
      <c r="J15" s="78">
        <f t="shared" ref="J15:O15" si="1">J16+J21+J22+J25+J26+J27</f>
        <v>700000</v>
      </c>
      <c r="K15" s="78">
        <f t="shared" si="1"/>
        <v>545621</v>
      </c>
      <c r="L15" s="5">
        <f t="shared" si="1"/>
        <v>170000</v>
      </c>
      <c r="M15" s="5">
        <f t="shared" si="1"/>
        <v>350000</v>
      </c>
      <c r="N15" s="5">
        <f t="shared" si="1"/>
        <v>500000</v>
      </c>
      <c r="O15" s="78">
        <f t="shared" si="1"/>
        <v>700000</v>
      </c>
      <c r="P15" s="56">
        <f>O15/K15</f>
        <v>1.2829418222539088</v>
      </c>
      <c r="Q15" s="56">
        <f>K15/H15</f>
        <v>1.1714688743939985</v>
      </c>
      <c r="R15" s="72">
        <f>R16+R21+R22+R25+R26+R27</f>
        <v>833000</v>
      </c>
    </row>
    <row r="16" spans="1:18" ht="30.6" customHeight="1" thickBot="1">
      <c r="A16" s="9"/>
      <c r="B16" s="124"/>
      <c r="C16" s="121"/>
      <c r="D16" s="10" t="s">
        <v>17</v>
      </c>
      <c r="E16" s="119" t="s">
        <v>102</v>
      </c>
      <c r="F16" s="120"/>
      <c r="G16" s="10">
        <v>3</v>
      </c>
      <c r="H16" s="78">
        <f>SUM(H17:H20)</f>
        <v>465758</v>
      </c>
      <c r="I16" s="10"/>
      <c r="J16" s="78">
        <f t="shared" ref="J16:O16" si="2">SUM(J17:J20)</f>
        <v>700000</v>
      </c>
      <c r="K16" s="78">
        <f t="shared" si="2"/>
        <v>545621</v>
      </c>
      <c r="L16" s="5">
        <f t="shared" si="2"/>
        <v>170000</v>
      </c>
      <c r="M16" s="5">
        <f t="shared" si="2"/>
        <v>350000</v>
      </c>
      <c r="N16" s="5">
        <f t="shared" si="2"/>
        <v>500000</v>
      </c>
      <c r="O16" s="78">
        <f t="shared" si="2"/>
        <v>700000</v>
      </c>
      <c r="P16" s="56">
        <f>O16/K16</f>
        <v>1.2829418222539088</v>
      </c>
      <c r="Q16" s="56">
        <f>K16/H16</f>
        <v>1.1714688743939985</v>
      </c>
      <c r="R16" s="72">
        <f>SUM(R17:R20)</f>
        <v>833000</v>
      </c>
    </row>
    <row r="17" spans="1:18" ht="34.5" thickBot="1">
      <c r="A17" s="9"/>
      <c r="B17" s="124"/>
      <c r="C17" s="124"/>
      <c r="D17" s="121"/>
      <c r="E17" s="12" t="s">
        <v>103</v>
      </c>
      <c r="F17" s="12" t="s">
        <v>104</v>
      </c>
      <c r="G17" s="10">
        <v>4</v>
      </c>
      <c r="H17" s="10"/>
      <c r="I17" s="10"/>
      <c r="J17" s="10"/>
      <c r="K17" s="10"/>
      <c r="L17" s="10"/>
      <c r="M17" s="10"/>
      <c r="N17" s="10"/>
      <c r="O17" s="10"/>
      <c r="P17" s="56"/>
      <c r="Q17" s="56"/>
      <c r="R17" s="73"/>
    </row>
    <row r="18" spans="1:18" ht="23.25" thickBot="1">
      <c r="A18" s="9"/>
      <c r="B18" s="124"/>
      <c r="C18" s="124"/>
      <c r="D18" s="124"/>
      <c r="E18" s="12" t="s">
        <v>105</v>
      </c>
      <c r="F18" s="12" t="s">
        <v>106</v>
      </c>
      <c r="G18" s="10">
        <v>5</v>
      </c>
      <c r="H18" s="78">
        <v>465758</v>
      </c>
      <c r="I18" s="10"/>
      <c r="J18" s="78">
        <v>700000</v>
      </c>
      <c r="K18" s="78">
        <v>545621</v>
      </c>
      <c r="L18" s="5">
        <v>170000</v>
      </c>
      <c r="M18" s="5">
        <v>350000</v>
      </c>
      <c r="N18" s="5">
        <v>500000</v>
      </c>
      <c r="O18" s="78">
        <v>700000</v>
      </c>
      <c r="P18" s="56">
        <f>O18/K18</f>
        <v>1.2829418222539088</v>
      </c>
      <c r="Q18" s="56">
        <f>K18/H18</f>
        <v>1.1714688743939985</v>
      </c>
      <c r="R18" s="72">
        <f>(O18*19%)+O18</f>
        <v>833000</v>
      </c>
    </row>
    <row r="19" spans="1:18" ht="34.5" thickBot="1">
      <c r="A19" s="9"/>
      <c r="B19" s="124"/>
      <c r="C19" s="124"/>
      <c r="D19" s="124"/>
      <c r="E19" s="12" t="s">
        <v>107</v>
      </c>
      <c r="F19" s="12" t="s">
        <v>108</v>
      </c>
      <c r="G19" s="10">
        <v>6</v>
      </c>
      <c r="H19" s="10"/>
      <c r="I19" s="10"/>
      <c r="J19" s="10"/>
      <c r="K19" s="10"/>
      <c r="L19" s="10"/>
      <c r="M19" s="10"/>
      <c r="N19" s="10"/>
      <c r="O19" s="10"/>
      <c r="P19" s="56"/>
      <c r="Q19" s="56"/>
      <c r="R19" s="73"/>
    </row>
    <row r="20" spans="1:18" ht="23.25" thickBot="1">
      <c r="A20" s="9"/>
      <c r="B20" s="124"/>
      <c r="C20" s="124"/>
      <c r="D20" s="122"/>
      <c r="E20" s="12" t="s">
        <v>109</v>
      </c>
      <c r="F20" s="12" t="s">
        <v>110</v>
      </c>
      <c r="G20" s="10">
        <v>7</v>
      </c>
      <c r="H20" s="78"/>
      <c r="I20" s="10"/>
      <c r="J20" s="78">
        <v>0</v>
      </c>
      <c r="K20" s="78">
        <v>0</v>
      </c>
      <c r="L20" s="5">
        <v>0</v>
      </c>
      <c r="M20" s="5">
        <v>0</v>
      </c>
      <c r="N20" s="5">
        <v>0</v>
      </c>
      <c r="O20" s="78">
        <v>0</v>
      </c>
      <c r="P20" s="56"/>
      <c r="Q20" s="56"/>
      <c r="R20" s="72">
        <v>0</v>
      </c>
    </row>
    <row r="21" spans="1:18" ht="15.75" thickBot="1">
      <c r="A21" s="9"/>
      <c r="B21" s="124"/>
      <c r="C21" s="124"/>
      <c r="D21" s="10" t="s">
        <v>19</v>
      </c>
      <c r="E21" s="119" t="s">
        <v>111</v>
      </c>
      <c r="F21" s="120"/>
      <c r="G21" s="10">
        <v>8</v>
      </c>
      <c r="H21" s="10"/>
      <c r="I21" s="10"/>
      <c r="J21" s="10"/>
      <c r="K21" s="10"/>
      <c r="L21" s="10"/>
      <c r="M21" s="10"/>
      <c r="N21" s="10"/>
      <c r="O21" s="10"/>
      <c r="P21" s="56"/>
      <c r="Q21" s="56"/>
      <c r="R21" s="73"/>
    </row>
    <row r="22" spans="1:18" ht="40.9" customHeight="1" thickBot="1">
      <c r="A22" s="9"/>
      <c r="B22" s="124"/>
      <c r="C22" s="124"/>
      <c r="D22" s="10" t="s">
        <v>65</v>
      </c>
      <c r="E22" s="119" t="s">
        <v>112</v>
      </c>
      <c r="F22" s="120"/>
      <c r="G22" s="10">
        <v>9</v>
      </c>
      <c r="H22" s="54">
        <f>SUM(H23:H24)</f>
        <v>0</v>
      </c>
      <c r="I22" s="54"/>
      <c r="J22" s="54">
        <f t="shared" ref="J22:O22" si="3">SUM(J23:J24)</f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6"/>
      <c r="Q22" s="56"/>
      <c r="R22" s="74">
        <f>SUM(R23:R24)</f>
        <v>0</v>
      </c>
    </row>
    <row r="23" spans="1:18" ht="57" thickBot="1">
      <c r="A23" s="9"/>
      <c r="B23" s="124"/>
      <c r="C23" s="124"/>
      <c r="D23" s="121"/>
      <c r="E23" s="12" t="s">
        <v>113</v>
      </c>
      <c r="F23" s="12" t="s">
        <v>18</v>
      </c>
      <c r="G23" s="10">
        <v>10</v>
      </c>
      <c r="H23" s="10"/>
      <c r="I23" s="10"/>
      <c r="J23" s="10"/>
      <c r="K23" s="10"/>
      <c r="L23" s="10"/>
      <c r="M23" s="10"/>
      <c r="N23" s="10"/>
      <c r="O23" s="10"/>
      <c r="P23" s="56"/>
      <c r="Q23" s="56"/>
      <c r="R23" s="73"/>
    </row>
    <row r="24" spans="1:18" ht="57" thickBot="1">
      <c r="A24" s="9"/>
      <c r="B24" s="124"/>
      <c r="C24" s="124"/>
      <c r="D24" s="122"/>
      <c r="E24" s="12" t="s">
        <v>114</v>
      </c>
      <c r="F24" s="12" t="s">
        <v>20</v>
      </c>
      <c r="G24" s="10">
        <v>11</v>
      </c>
      <c r="H24" s="10"/>
      <c r="I24" s="10"/>
      <c r="J24" s="10"/>
      <c r="K24" s="10"/>
      <c r="L24" s="10"/>
      <c r="M24" s="10"/>
      <c r="N24" s="10"/>
      <c r="O24" s="10"/>
      <c r="P24" s="56"/>
      <c r="Q24" s="56"/>
      <c r="R24" s="73"/>
    </row>
    <row r="25" spans="1:18" ht="15.75" thickBot="1">
      <c r="A25" s="9"/>
      <c r="B25" s="124"/>
      <c r="C25" s="124"/>
      <c r="D25" s="10" t="s">
        <v>75</v>
      </c>
      <c r="E25" s="119" t="s">
        <v>115</v>
      </c>
      <c r="F25" s="120"/>
      <c r="G25" s="10">
        <v>12</v>
      </c>
      <c r="H25" s="10"/>
      <c r="I25" s="10"/>
      <c r="J25" s="10"/>
      <c r="K25" s="10"/>
      <c r="L25" s="10"/>
      <c r="M25" s="10"/>
      <c r="N25" s="10"/>
      <c r="O25" s="10"/>
      <c r="P25" s="56"/>
      <c r="Q25" s="56"/>
      <c r="R25" s="73"/>
    </row>
    <row r="26" spans="1:18" ht="30.6" customHeight="1" thickBot="1">
      <c r="A26" s="9"/>
      <c r="B26" s="124"/>
      <c r="C26" s="124"/>
      <c r="D26" s="10" t="s">
        <v>77</v>
      </c>
      <c r="E26" s="119" t="s">
        <v>116</v>
      </c>
      <c r="F26" s="120"/>
      <c r="G26" s="10">
        <v>13</v>
      </c>
      <c r="H26" s="10"/>
      <c r="I26" s="10"/>
      <c r="J26" s="10"/>
      <c r="K26" s="10"/>
      <c r="L26" s="10"/>
      <c r="M26" s="10"/>
      <c r="N26" s="10"/>
      <c r="O26" s="10"/>
      <c r="P26" s="56"/>
      <c r="Q26" s="56"/>
      <c r="R26" s="73"/>
    </row>
    <row r="27" spans="1:18" ht="30.6" customHeight="1" thickBot="1">
      <c r="A27" s="9"/>
      <c r="B27" s="124"/>
      <c r="C27" s="124"/>
      <c r="D27" s="10" t="s">
        <v>117</v>
      </c>
      <c r="E27" s="119" t="s">
        <v>118</v>
      </c>
      <c r="F27" s="120"/>
      <c r="G27" s="10">
        <v>14</v>
      </c>
      <c r="H27" s="24">
        <f>H28+H29+H32+H33+H34</f>
        <v>0</v>
      </c>
      <c r="I27" s="24"/>
      <c r="J27" s="24">
        <f t="shared" ref="J27:O27" si="4">J28+J29+J32+J33+J34</f>
        <v>0</v>
      </c>
      <c r="K27" s="24">
        <f t="shared" si="4"/>
        <v>0</v>
      </c>
      <c r="L27" s="24">
        <f t="shared" si="4"/>
        <v>0</v>
      </c>
      <c r="M27" s="24">
        <f t="shared" si="4"/>
        <v>0</v>
      </c>
      <c r="N27" s="24">
        <f t="shared" si="4"/>
        <v>0</v>
      </c>
      <c r="O27" s="24">
        <f t="shared" si="4"/>
        <v>0</v>
      </c>
      <c r="P27" s="56"/>
      <c r="Q27" s="56"/>
      <c r="R27" s="75">
        <f>R28+R29+R32+R33+R34</f>
        <v>0</v>
      </c>
    </row>
    <row r="28" spans="1:18" ht="23.25" thickBot="1">
      <c r="A28" s="9"/>
      <c r="B28" s="124"/>
      <c r="C28" s="124"/>
      <c r="D28" s="121"/>
      <c r="E28" s="12" t="s">
        <v>119</v>
      </c>
      <c r="F28" s="12" t="s">
        <v>120</v>
      </c>
      <c r="G28" s="10">
        <v>15</v>
      </c>
      <c r="H28" s="10"/>
      <c r="I28" s="10"/>
      <c r="J28" s="10"/>
      <c r="K28" s="10"/>
      <c r="L28" s="10"/>
      <c r="M28" s="10"/>
      <c r="N28" s="10"/>
      <c r="O28" s="10"/>
      <c r="P28" s="56"/>
      <c r="Q28" s="56"/>
      <c r="R28" s="73"/>
    </row>
    <row r="29" spans="1:18" ht="90.75" thickBot="1">
      <c r="A29" s="9"/>
      <c r="B29" s="124"/>
      <c r="C29" s="124"/>
      <c r="D29" s="124"/>
      <c r="E29" s="12" t="s">
        <v>121</v>
      </c>
      <c r="F29" s="12" t="s">
        <v>122</v>
      </c>
      <c r="G29" s="10">
        <v>16</v>
      </c>
      <c r="H29" s="10"/>
      <c r="I29" s="10"/>
      <c r="J29" s="10"/>
      <c r="K29" s="10"/>
      <c r="L29" s="10"/>
      <c r="M29" s="10"/>
      <c r="N29" s="10"/>
      <c r="O29" s="10"/>
      <c r="P29" s="56"/>
      <c r="Q29" s="56"/>
      <c r="R29" s="73"/>
    </row>
    <row r="30" spans="1:18" ht="23.25" thickBot="1">
      <c r="A30" s="9"/>
      <c r="B30" s="124"/>
      <c r="C30" s="124"/>
      <c r="D30" s="124"/>
      <c r="E30" s="12"/>
      <c r="F30" s="12" t="s">
        <v>123</v>
      </c>
      <c r="G30" s="10">
        <v>17</v>
      </c>
      <c r="H30" s="10"/>
      <c r="I30" s="10"/>
      <c r="J30" s="10"/>
      <c r="K30" s="10"/>
      <c r="L30" s="10"/>
      <c r="M30" s="10"/>
      <c r="N30" s="10"/>
      <c r="O30" s="10"/>
      <c r="P30" s="56"/>
      <c r="Q30" s="56"/>
      <c r="R30" s="73"/>
    </row>
    <row r="31" spans="1:18" ht="34.5" thickBot="1">
      <c r="A31" s="9"/>
      <c r="B31" s="124"/>
      <c r="C31" s="124"/>
      <c r="D31" s="124"/>
      <c r="E31" s="12"/>
      <c r="F31" s="12" t="s">
        <v>124</v>
      </c>
      <c r="G31" s="10">
        <v>18</v>
      </c>
      <c r="H31" s="10"/>
      <c r="I31" s="10"/>
      <c r="J31" s="10"/>
      <c r="K31" s="10"/>
      <c r="L31" s="10"/>
      <c r="M31" s="10"/>
      <c r="N31" s="10"/>
      <c r="O31" s="10"/>
      <c r="P31" s="56"/>
      <c r="Q31" s="56"/>
      <c r="R31" s="73"/>
    </row>
    <row r="32" spans="1:18" ht="45.75" thickBot="1">
      <c r="A32" s="9"/>
      <c r="B32" s="124"/>
      <c r="C32" s="124"/>
      <c r="D32" s="124"/>
      <c r="E32" s="12" t="s">
        <v>125</v>
      </c>
      <c r="F32" s="12" t="s">
        <v>126</v>
      </c>
      <c r="G32" s="10">
        <v>19</v>
      </c>
      <c r="H32" s="10"/>
      <c r="I32" s="10"/>
      <c r="J32" s="10"/>
      <c r="K32" s="10"/>
      <c r="L32" s="10"/>
      <c r="M32" s="10"/>
      <c r="N32" s="10"/>
      <c r="O32" s="10"/>
      <c r="P32" s="56"/>
      <c r="Q32" s="56"/>
      <c r="R32" s="73"/>
    </row>
    <row r="33" spans="1:18" ht="57" thickBot="1">
      <c r="A33" s="9"/>
      <c r="B33" s="124"/>
      <c r="C33" s="124"/>
      <c r="D33" s="124"/>
      <c r="E33" s="12" t="s">
        <v>127</v>
      </c>
      <c r="F33" s="12" t="s">
        <v>277</v>
      </c>
      <c r="G33" s="10">
        <v>20</v>
      </c>
      <c r="H33" s="10"/>
      <c r="I33" s="10"/>
      <c r="J33" s="10"/>
      <c r="K33" s="10"/>
      <c r="L33" s="10"/>
      <c r="M33" s="10"/>
      <c r="N33" s="10"/>
      <c r="O33" s="10"/>
      <c r="P33" s="56"/>
      <c r="Q33" s="56"/>
      <c r="R33" s="73"/>
    </row>
    <row r="34" spans="1:18" ht="23.25" thickBot="1">
      <c r="A34" s="9"/>
      <c r="B34" s="124"/>
      <c r="C34" s="122"/>
      <c r="D34" s="122"/>
      <c r="E34" s="12" t="s">
        <v>128</v>
      </c>
      <c r="F34" s="12" t="s">
        <v>110</v>
      </c>
      <c r="G34" s="10">
        <v>21</v>
      </c>
      <c r="H34" s="10"/>
      <c r="I34" s="10"/>
      <c r="J34" s="10"/>
      <c r="K34" s="10"/>
      <c r="L34" s="10"/>
      <c r="M34" s="10"/>
      <c r="N34" s="10"/>
      <c r="O34" s="10"/>
      <c r="P34" s="56"/>
      <c r="Q34" s="56"/>
      <c r="R34" s="73"/>
    </row>
    <row r="35" spans="1:18" ht="30.6" customHeight="1" thickBot="1">
      <c r="A35" s="9"/>
      <c r="B35" s="124"/>
      <c r="C35" s="10">
        <v>2</v>
      </c>
      <c r="D35" s="10"/>
      <c r="E35" s="119" t="s">
        <v>129</v>
      </c>
      <c r="F35" s="120"/>
      <c r="G35" s="10">
        <v>22</v>
      </c>
      <c r="H35" s="54">
        <f>SUM(H36:H40)</f>
        <v>11</v>
      </c>
      <c r="I35" s="54"/>
      <c r="J35" s="54">
        <f t="shared" ref="J35:O35" si="5">SUM(J36:J40)</f>
        <v>25</v>
      </c>
      <c r="K35" s="54">
        <f t="shared" si="5"/>
        <v>7</v>
      </c>
      <c r="L35" s="54">
        <f t="shared" si="5"/>
        <v>10</v>
      </c>
      <c r="M35" s="54">
        <f t="shared" si="5"/>
        <v>15</v>
      </c>
      <c r="N35" s="54">
        <f t="shared" si="5"/>
        <v>20</v>
      </c>
      <c r="O35" s="54">
        <f t="shared" si="5"/>
        <v>25</v>
      </c>
      <c r="P35" s="56">
        <f>O35/K35</f>
        <v>3.5714285714285716</v>
      </c>
      <c r="Q35" s="56">
        <f>K35/H35</f>
        <v>0.63636363636363635</v>
      </c>
      <c r="R35" s="74">
        <f>SUM(R36:R40)</f>
        <v>25</v>
      </c>
    </row>
    <row r="36" spans="1:18" ht="15.75" thickBot="1">
      <c r="A36" s="9"/>
      <c r="B36" s="124"/>
      <c r="C36" s="121"/>
      <c r="D36" s="10" t="s">
        <v>17</v>
      </c>
      <c r="E36" s="119" t="s">
        <v>130</v>
      </c>
      <c r="F36" s="120"/>
      <c r="G36" s="10">
        <v>23</v>
      </c>
      <c r="H36" s="10"/>
      <c r="I36" s="10"/>
      <c r="J36" s="10"/>
      <c r="K36" s="10"/>
      <c r="L36" s="10"/>
      <c r="M36" s="10"/>
      <c r="N36" s="10"/>
      <c r="O36" s="10"/>
      <c r="P36" s="56"/>
      <c r="Q36" s="56"/>
      <c r="R36" s="73"/>
    </row>
    <row r="37" spans="1:18" ht="15.75" thickBot="1">
      <c r="A37" s="9"/>
      <c r="B37" s="124"/>
      <c r="C37" s="124"/>
      <c r="D37" s="10" t="s">
        <v>19</v>
      </c>
      <c r="E37" s="119" t="s">
        <v>131</v>
      </c>
      <c r="F37" s="120"/>
      <c r="G37" s="10">
        <v>24</v>
      </c>
      <c r="H37" s="10"/>
      <c r="I37" s="10"/>
      <c r="J37" s="10"/>
      <c r="K37" s="10"/>
      <c r="L37" s="10"/>
      <c r="M37" s="10"/>
      <c r="N37" s="10"/>
      <c r="O37" s="10"/>
      <c r="P37" s="56"/>
      <c r="Q37" s="56"/>
      <c r="R37" s="73"/>
    </row>
    <row r="38" spans="1:18" ht="15.75" thickBot="1">
      <c r="A38" s="9"/>
      <c r="B38" s="124"/>
      <c r="C38" s="124"/>
      <c r="D38" s="10" t="s">
        <v>65</v>
      </c>
      <c r="E38" s="119" t="s">
        <v>132</v>
      </c>
      <c r="F38" s="120"/>
      <c r="G38" s="10">
        <v>25</v>
      </c>
      <c r="H38" s="10"/>
      <c r="I38" s="10"/>
      <c r="J38" s="10"/>
      <c r="K38" s="10"/>
      <c r="L38" s="10"/>
      <c r="M38" s="10"/>
      <c r="N38" s="10"/>
      <c r="O38" s="10"/>
      <c r="P38" s="56"/>
      <c r="Q38" s="56"/>
      <c r="R38" s="73"/>
    </row>
    <row r="39" spans="1:18" ht="15.75" thickBot="1">
      <c r="A39" s="9"/>
      <c r="B39" s="124"/>
      <c r="C39" s="124"/>
      <c r="D39" s="10" t="s">
        <v>75</v>
      </c>
      <c r="E39" s="119" t="s">
        <v>133</v>
      </c>
      <c r="F39" s="120"/>
      <c r="G39" s="10">
        <v>26</v>
      </c>
      <c r="H39" s="78">
        <v>11</v>
      </c>
      <c r="I39" s="10"/>
      <c r="J39" s="78">
        <v>25</v>
      </c>
      <c r="K39" s="78">
        <v>7</v>
      </c>
      <c r="L39" s="5">
        <v>10</v>
      </c>
      <c r="M39" s="5">
        <v>15</v>
      </c>
      <c r="N39" s="5">
        <v>20</v>
      </c>
      <c r="O39" s="78">
        <v>25</v>
      </c>
      <c r="P39" s="56">
        <f>O39/K39</f>
        <v>3.5714285714285716</v>
      </c>
      <c r="Q39" s="56">
        <f>K39/H39</f>
        <v>0.63636363636363635</v>
      </c>
      <c r="R39" s="72">
        <v>25</v>
      </c>
    </row>
    <row r="40" spans="1:18" ht="15.75" thickBot="1">
      <c r="A40" s="9"/>
      <c r="B40" s="124"/>
      <c r="C40" s="122"/>
      <c r="D40" s="10" t="s">
        <v>77</v>
      </c>
      <c r="E40" s="119" t="s">
        <v>134</v>
      </c>
      <c r="F40" s="120"/>
      <c r="G40" s="10">
        <v>27</v>
      </c>
      <c r="H40" s="78"/>
      <c r="I40" s="10"/>
      <c r="J40" s="10"/>
      <c r="K40" s="10"/>
      <c r="L40" s="10"/>
      <c r="M40" s="10"/>
      <c r="N40" s="10"/>
      <c r="O40" s="10"/>
      <c r="P40" s="56"/>
      <c r="Q40" s="56"/>
      <c r="R40" s="73"/>
    </row>
    <row r="41" spans="1:18" ht="15.75" thickBot="1">
      <c r="A41" s="9"/>
      <c r="B41" s="122"/>
      <c r="C41" s="10">
        <v>3</v>
      </c>
      <c r="D41" s="10"/>
      <c r="E41" s="119" t="s">
        <v>22</v>
      </c>
      <c r="F41" s="120"/>
      <c r="G41" s="10">
        <v>28</v>
      </c>
      <c r="H41" s="10"/>
      <c r="I41" s="10"/>
      <c r="J41" s="10"/>
      <c r="K41" s="10"/>
      <c r="L41" s="10"/>
      <c r="M41" s="10"/>
      <c r="N41" s="10"/>
      <c r="O41" s="10"/>
      <c r="P41" s="56"/>
      <c r="Q41" s="56"/>
      <c r="R41" s="73"/>
    </row>
    <row r="42" spans="1:18" ht="15.75" thickBot="1">
      <c r="A42" s="9"/>
      <c r="B42" s="10" t="s">
        <v>23</v>
      </c>
      <c r="C42" s="119" t="s">
        <v>135</v>
      </c>
      <c r="D42" s="127"/>
      <c r="E42" s="127"/>
      <c r="F42" s="120"/>
      <c r="G42" s="10">
        <v>29</v>
      </c>
      <c r="H42" s="78">
        <f>H43+H144+H152</f>
        <v>456145</v>
      </c>
      <c r="I42" s="10"/>
      <c r="J42" s="78">
        <f t="shared" ref="J42:O42" si="6">J43+J144+J152</f>
        <v>694725</v>
      </c>
      <c r="K42" s="78">
        <f t="shared" si="6"/>
        <v>573530</v>
      </c>
      <c r="L42" s="5">
        <f t="shared" si="6"/>
        <v>172904</v>
      </c>
      <c r="M42" s="5">
        <f t="shared" si="6"/>
        <v>341160</v>
      </c>
      <c r="N42" s="5">
        <f t="shared" si="6"/>
        <v>525815</v>
      </c>
      <c r="O42" s="78">
        <f t="shared" si="6"/>
        <v>700000</v>
      </c>
      <c r="P42" s="56">
        <f t="shared" ref="P42:P50" si="7">O42/K42</f>
        <v>1.2205115687060835</v>
      </c>
      <c r="Q42" s="56">
        <f t="shared" ref="Q42:Q50" si="8">K42/H42</f>
        <v>1.2573414155586491</v>
      </c>
      <c r="R42" s="72">
        <f>R43+R144+R152</f>
        <v>727079.75</v>
      </c>
    </row>
    <row r="43" spans="1:18" ht="20.45" customHeight="1" thickBot="1">
      <c r="A43" s="9"/>
      <c r="B43" s="121"/>
      <c r="C43" s="10">
        <v>1</v>
      </c>
      <c r="D43" s="119" t="s">
        <v>136</v>
      </c>
      <c r="E43" s="127"/>
      <c r="F43" s="120"/>
      <c r="G43" s="10">
        <v>30</v>
      </c>
      <c r="H43" s="78">
        <f>H44+H92+H99+H127</f>
        <v>456145</v>
      </c>
      <c r="I43" s="10"/>
      <c r="J43" s="78">
        <f t="shared" ref="J43:O43" si="9">J44+J92+J99+J127</f>
        <v>694725</v>
      </c>
      <c r="K43" s="78">
        <f t="shared" si="9"/>
        <v>573530</v>
      </c>
      <c r="L43" s="5">
        <f t="shared" si="9"/>
        <v>172904</v>
      </c>
      <c r="M43" s="5">
        <f t="shared" si="9"/>
        <v>341160</v>
      </c>
      <c r="N43" s="5">
        <f t="shared" si="9"/>
        <v>525815</v>
      </c>
      <c r="O43" s="78">
        <f t="shared" si="9"/>
        <v>700000</v>
      </c>
      <c r="P43" s="56">
        <f t="shared" si="7"/>
        <v>1.2205115687060835</v>
      </c>
      <c r="Q43" s="56">
        <f t="shared" si="8"/>
        <v>1.2573414155586491</v>
      </c>
      <c r="R43" s="72">
        <f>R44+R92+R99+R127</f>
        <v>727079.75</v>
      </c>
    </row>
    <row r="44" spans="1:18" ht="20.45" customHeight="1" thickBot="1">
      <c r="A44" s="9"/>
      <c r="B44" s="124"/>
      <c r="C44" s="121"/>
      <c r="D44" s="119" t="s">
        <v>137</v>
      </c>
      <c r="E44" s="127"/>
      <c r="F44" s="120"/>
      <c r="G44" s="10">
        <v>31</v>
      </c>
      <c r="H44" s="78">
        <f>H45+H53+H59</f>
        <v>63691</v>
      </c>
      <c r="I44" s="10"/>
      <c r="J44" s="78">
        <f t="shared" ref="J44:O44" si="10">J45+J53+J59</f>
        <v>134300</v>
      </c>
      <c r="K44" s="78">
        <f t="shared" si="10"/>
        <v>65409</v>
      </c>
      <c r="L44" s="5">
        <f t="shared" si="10"/>
        <v>29300</v>
      </c>
      <c r="M44" s="5">
        <f t="shared" si="10"/>
        <v>59700</v>
      </c>
      <c r="N44" s="5">
        <f t="shared" si="10"/>
        <v>101500</v>
      </c>
      <c r="O44" s="78">
        <f t="shared" si="10"/>
        <v>137500</v>
      </c>
      <c r="P44" s="56">
        <f t="shared" si="7"/>
        <v>2.1021571954929752</v>
      </c>
      <c r="Q44" s="56">
        <f t="shared" si="8"/>
        <v>1.0269739837653671</v>
      </c>
      <c r="R44" s="72">
        <f>R45+R53+R59</f>
        <v>162295</v>
      </c>
    </row>
    <row r="45" spans="1:18" ht="30.6" customHeight="1" thickBot="1">
      <c r="A45" s="9"/>
      <c r="B45" s="124"/>
      <c r="C45" s="124"/>
      <c r="D45" s="10" t="s">
        <v>138</v>
      </c>
      <c r="E45" s="119" t="s">
        <v>278</v>
      </c>
      <c r="F45" s="120"/>
      <c r="G45" s="10">
        <v>32</v>
      </c>
      <c r="H45" s="78">
        <f>H46+H47+H50+H51+H52</f>
        <v>34329</v>
      </c>
      <c r="I45" s="10"/>
      <c r="J45" s="78">
        <f t="shared" ref="J45:O45" si="11">J46+J47+J50+J51+J52</f>
        <v>86000</v>
      </c>
      <c r="K45" s="78">
        <f t="shared" si="11"/>
        <v>30707</v>
      </c>
      <c r="L45" s="5">
        <f t="shared" si="11"/>
        <v>11500</v>
      </c>
      <c r="M45" s="5">
        <f t="shared" si="11"/>
        <v>32000</v>
      </c>
      <c r="N45" s="5">
        <f t="shared" si="11"/>
        <v>64000</v>
      </c>
      <c r="O45" s="78">
        <f t="shared" si="11"/>
        <v>87000</v>
      </c>
      <c r="P45" s="56">
        <f t="shared" si="7"/>
        <v>2.8332302080958738</v>
      </c>
      <c r="Q45" s="56">
        <f t="shared" si="8"/>
        <v>0.8944915377669026</v>
      </c>
      <c r="R45" s="72">
        <f>R46+R47+R50+R51+R52</f>
        <v>103530</v>
      </c>
    </row>
    <row r="46" spans="1:18" ht="20.45" customHeight="1" thickBot="1">
      <c r="A46" s="9"/>
      <c r="B46" s="124"/>
      <c r="C46" s="124"/>
      <c r="D46" s="10" t="s">
        <v>17</v>
      </c>
      <c r="E46" s="119" t="s">
        <v>139</v>
      </c>
      <c r="F46" s="120"/>
      <c r="G46" s="10">
        <v>33</v>
      </c>
      <c r="H46" s="78">
        <v>7318</v>
      </c>
      <c r="I46" s="10"/>
      <c r="J46" s="78">
        <v>15000</v>
      </c>
      <c r="K46" s="78">
        <v>7367</v>
      </c>
      <c r="L46" s="5">
        <v>2000</v>
      </c>
      <c r="M46" s="5">
        <v>5000</v>
      </c>
      <c r="N46" s="5">
        <v>10000</v>
      </c>
      <c r="O46" s="78">
        <v>14000</v>
      </c>
      <c r="P46" s="56">
        <f t="shared" si="7"/>
        <v>1.9003664992534275</v>
      </c>
      <c r="Q46" s="56">
        <f t="shared" si="8"/>
        <v>1.0066958185296528</v>
      </c>
      <c r="R46" s="72">
        <f>(O46*19%)+O46</f>
        <v>16660</v>
      </c>
    </row>
    <row r="47" spans="1:18" ht="20.45" customHeight="1" thickBot="1">
      <c r="A47" s="9"/>
      <c r="B47" s="124"/>
      <c r="C47" s="124"/>
      <c r="D47" s="10" t="s">
        <v>19</v>
      </c>
      <c r="E47" s="119" t="s">
        <v>140</v>
      </c>
      <c r="F47" s="120"/>
      <c r="G47" s="10">
        <v>34</v>
      </c>
      <c r="H47" s="78">
        <f>SUM(H48:H49)</f>
        <v>25056</v>
      </c>
      <c r="I47" s="10"/>
      <c r="J47" s="78">
        <f t="shared" ref="J47:O47" si="12">SUM(J48:J49)</f>
        <v>56000</v>
      </c>
      <c r="K47" s="78">
        <f t="shared" si="12"/>
        <v>23073</v>
      </c>
      <c r="L47" s="5">
        <f t="shared" si="12"/>
        <v>9500</v>
      </c>
      <c r="M47" s="5">
        <f t="shared" si="12"/>
        <v>22000</v>
      </c>
      <c r="N47" s="5">
        <f t="shared" si="12"/>
        <v>44000</v>
      </c>
      <c r="O47" s="78">
        <f t="shared" si="12"/>
        <v>58000</v>
      </c>
      <c r="P47" s="56">
        <f t="shared" si="7"/>
        <v>2.5137606726476833</v>
      </c>
      <c r="Q47" s="56">
        <f t="shared" si="8"/>
        <v>0.92085727969348663</v>
      </c>
      <c r="R47" s="75">
        <f>SUM(R48:R49)</f>
        <v>69020</v>
      </c>
    </row>
    <row r="48" spans="1:18" ht="34.5" thickBot="1">
      <c r="A48" s="9"/>
      <c r="B48" s="124"/>
      <c r="C48" s="124"/>
      <c r="D48" s="121"/>
      <c r="E48" s="12" t="s">
        <v>141</v>
      </c>
      <c r="F48" s="12" t="s">
        <v>142</v>
      </c>
      <c r="G48" s="10">
        <v>35</v>
      </c>
      <c r="H48" s="78">
        <v>8224</v>
      </c>
      <c r="I48" s="10"/>
      <c r="J48" s="78">
        <v>28000</v>
      </c>
      <c r="K48" s="78">
        <v>6795</v>
      </c>
      <c r="L48" s="5">
        <v>4500</v>
      </c>
      <c r="M48" s="5">
        <v>10000</v>
      </c>
      <c r="N48" s="5">
        <v>21000</v>
      </c>
      <c r="O48" s="78">
        <v>28000</v>
      </c>
      <c r="P48" s="56">
        <f t="shared" si="7"/>
        <v>4.1206769683590876</v>
      </c>
      <c r="Q48" s="56">
        <f t="shared" si="8"/>
        <v>0.82624027237354081</v>
      </c>
      <c r="R48" s="72">
        <f>(O48*19%)+O48</f>
        <v>33320</v>
      </c>
    </row>
    <row r="49" spans="1:18" ht="45.75" thickBot="1">
      <c r="A49" s="9"/>
      <c r="B49" s="124"/>
      <c r="C49" s="124"/>
      <c r="D49" s="122"/>
      <c r="E49" s="12" t="s">
        <v>143</v>
      </c>
      <c r="F49" s="12" t="s">
        <v>144</v>
      </c>
      <c r="G49" s="10">
        <v>36</v>
      </c>
      <c r="H49" s="78">
        <v>16832</v>
      </c>
      <c r="I49" s="10"/>
      <c r="J49" s="78">
        <v>28000</v>
      </c>
      <c r="K49" s="78">
        <v>16278</v>
      </c>
      <c r="L49" s="5">
        <v>5000</v>
      </c>
      <c r="M49" s="5">
        <v>12000</v>
      </c>
      <c r="N49" s="5">
        <v>23000</v>
      </c>
      <c r="O49" s="78">
        <v>30000</v>
      </c>
      <c r="P49" s="56">
        <f t="shared" si="7"/>
        <v>1.8429782528566163</v>
      </c>
      <c r="Q49" s="56">
        <f t="shared" si="8"/>
        <v>0.96708650190114065</v>
      </c>
      <c r="R49" s="72">
        <f>(O49*19%)+O49</f>
        <v>35700</v>
      </c>
    </row>
    <row r="50" spans="1:18" ht="30.6" customHeight="1" thickBot="1">
      <c r="A50" s="9"/>
      <c r="B50" s="124"/>
      <c r="C50" s="124"/>
      <c r="D50" s="10" t="s">
        <v>65</v>
      </c>
      <c r="E50" s="119" t="s">
        <v>145</v>
      </c>
      <c r="F50" s="120"/>
      <c r="G50" s="10">
        <v>37</v>
      </c>
      <c r="H50" s="78">
        <v>1955</v>
      </c>
      <c r="I50" s="10"/>
      <c r="J50" s="78">
        <v>15000</v>
      </c>
      <c r="K50" s="78">
        <v>267</v>
      </c>
      <c r="L50" s="5">
        <v>0</v>
      </c>
      <c r="M50" s="5">
        <v>5000</v>
      </c>
      <c r="N50" s="5">
        <v>10000</v>
      </c>
      <c r="O50" s="78">
        <v>15000</v>
      </c>
      <c r="P50" s="56">
        <f t="shared" si="7"/>
        <v>56.179775280898873</v>
      </c>
      <c r="Q50" s="56">
        <f t="shared" si="8"/>
        <v>0.13657289002557546</v>
      </c>
      <c r="R50" s="72">
        <f>(O50*19%)+O50</f>
        <v>17850</v>
      </c>
    </row>
    <row r="51" spans="1:18" ht="20.45" customHeight="1" thickBot="1">
      <c r="A51" s="9"/>
      <c r="B51" s="124"/>
      <c r="C51" s="124"/>
      <c r="D51" s="10" t="s">
        <v>75</v>
      </c>
      <c r="E51" s="119" t="s">
        <v>146</v>
      </c>
      <c r="F51" s="120"/>
      <c r="G51" s="10">
        <v>38</v>
      </c>
      <c r="H51" s="78">
        <v>0</v>
      </c>
      <c r="I51" s="10"/>
      <c r="J51" s="78">
        <v>0</v>
      </c>
      <c r="K51" s="78">
        <v>0</v>
      </c>
      <c r="L51" s="5">
        <v>0</v>
      </c>
      <c r="M51" s="5">
        <v>0</v>
      </c>
      <c r="N51" s="5">
        <v>0</v>
      </c>
      <c r="O51" s="78">
        <f>SUM(L51:N51)</f>
        <v>0</v>
      </c>
      <c r="P51" s="56"/>
      <c r="Q51" s="56"/>
      <c r="R51" s="72">
        <v>0</v>
      </c>
    </row>
    <row r="52" spans="1:18" ht="15.75" thickBot="1">
      <c r="A52" s="9"/>
      <c r="B52" s="124"/>
      <c r="C52" s="124"/>
      <c r="D52" s="10" t="s">
        <v>77</v>
      </c>
      <c r="E52" s="119" t="s">
        <v>147</v>
      </c>
      <c r="F52" s="120"/>
      <c r="G52" s="10">
        <v>39</v>
      </c>
      <c r="H52" s="78">
        <v>0</v>
      </c>
      <c r="I52" s="10"/>
      <c r="J52" s="78">
        <v>0</v>
      </c>
      <c r="K52" s="78">
        <v>0</v>
      </c>
      <c r="L52" s="5">
        <v>0</v>
      </c>
      <c r="M52" s="5">
        <v>0</v>
      </c>
      <c r="N52" s="5">
        <v>0</v>
      </c>
      <c r="O52" s="78">
        <f>SUM(L52:N52)</f>
        <v>0</v>
      </c>
      <c r="P52" s="56"/>
      <c r="Q52" s="56"/>
      <c r="R52" s="72">
        <v>0</v>
      </c>
    </row>
    <row r="53" spans="1:18" ht="30.6" customHeight="1" thickBot="1">
      <c r="A53" s="9"/>
      <c r="B53" s="124"/>
      <c r="C53" s="124"/>
      <c r="D53" s="10" t="s">
        <v>148</v>
      </c>
      <c r="E53" s="119" t="s">
        <v>149</v>
      </c>
      <c r="F53" s="120"/>
      <c r="G53" s="10">
        <v>40</v>
      </c>
      <c r="H53" s="54">
        <f>H54+H55+H58</f>
        <v>3000</v>
      </c>
      <c r="I53" s="8"/>
      <c r="J53" s="54">
        <f t="shared" ref="J53:O53" si="13">J54+J55+J58</f>
        <v>13000</v>
      </c>
      <c r="K53" s="54">
        <f t="shared" si="13"/>
        <v>5154</v>
      </c>
      <c r="L53" s="54">
        <f t="shared" si="13"/>
        <v>7000</v>
      </c>
      <c r="M53" s="54">
        <f t="shared" si="13"/>
        <v>9000</v>
      </c>
      <c r="N53" s="54">
        <f t="shared" si="13"/>
        <v>11000</v>
      </c>
      <c r="O53" s="54">
        <f t="shared" si="13"/>
        <v>12000</v>
      </c>
      <c r="P53" s="56">
        <f>O53/K53</f>
        <v>2.3282887077997674</v>
      </c>
      <c r="Q53" s="56">
        <f>K53/H53</f>
        <v>1.718</v>
      </c>
      <c r="R53" s="74">
        <f>R54+R55+R58</f>
        <v>13330</v>
      </c>
    </row>
    <row r="54" spans="1:18" ht="20.45" customHeight="1" thickBot="1">
      <c r="A54" s="9"/>
      <c r="B54" s="124"/>
      <c r="C54" s="124"/>
      <c r="D54" s="10" t="s">
        <v>17</v>
      </c>
      <c r="E54" s="119" t="s">
        <v>150</v>
      </c>
      <c r="F54" s="120"/>
      <c r="G54" s="10">
        <v>41</v>
      </c>
      <c r="H54" s="78">
        <v>3000</v>
      </c>
      <c r="I54" s="10"/>
      <c r="J54" s="78">
        <v>8000</v>
      </c>
      <c r="K54" s="78">
        <v>2200</v>
      </c>
      <c r="L54" s="5">
        <v>2000</v>
      </c>
      <c r="M54" s="5">
        <v>4000</v>
      </c>
      <c r="N54" s="5">
        <v>6000</v>
      </c>
      <c r="O54" s="78">
        <v>7000</v>
      </c>
      <c r="P54" s="56"/>
      <c r="Q54" s="56"/>
      <c r="R54" s="72">
        <f>(O54*19%)+O54</f>
        <v>8330</v>
      </c>
    </row>
    <row r="55" spans="1:18" ht="20.45" customHeight="1" thickBot="1">
      <c r="A55" s="9"/>
      <c r="B55" s="124"/>
      <c r="C55" s="124"/>
      <c r="D55" s="10" t="s">
        <v>19</v>
      </c>
      <c r="E55" s="119" t="s">
        <v>279</v>
      </c>
      <c r="F55" s="120"/>
      <c r="G55" s="10">
        <v>42</v>
      </c>
      <c r="H55" s="24">
        <f>H56+H57</f>
        <v>0</v>
      </c>
      <c r="I55" s="24"/>
      <c r="J55" s="24">
        <f t="shared" ref="J55:O55" si="14">J56+J57</f>
        <v>0</v>
      </c>
      <c r="K55" s="24">
        <f t="shared" si="14"/>
        <v>0</v>
      </c>
      <c r="L55" s="24">
        <f t="shared" si="14"/>
        <v>0</v>
      </c>
      <c r="M55" s="24">
        <f t="shared" si="14"/>
        <v>0</v>
      </c>
      <c r="N55" s="24">
        <f t="shared" si="14"/>
        <v>0</v>
      </c>
      <c r="O55" s="24">
        <f t="shared" si="14"/>
        <v>0</v>
      </c>
      <c r="P55" s="56"/>
      <c r="Q55" s="56"/>
      <c r="R55" s="75">
        <f>R56+R57</f>
        <v>0</v>
      </c>
    </row>
    <row r="56" spans="1:18" ht="68.25" thickBot="1">
      <c r="A56" s="9"/>
      <c r="B56" s="124"/>
      <c r="C56" s="124"/>
      <c r="D56" s="121"/>
      <c r="E56" s="12" t="s">
        <v>141</v>
      </c>
      <c r="F56" s="12" t="s">
        <v>151</v>
      </c>
      <c r="G56" s="10">
        <v>43</v>
      </c>
      <c r="H56" s="78">
        <v>0</v>
      </c>
      <c r="I56" s="10"/>
      <c r="J56" s="78">
        <v>0</v>
      </c>
      <c r="K56" s="78">
        <v>0</v>
      </c>
      <c r="L56" s="5">
        <v>0</v>
      </c>
      <c r="M56" s="5">
        <v>0</v>
      </c>
      <c r="N56" s="5">
        <v>0</v>
      </c>
      <c r="O56" s="78">
        <v>0</v>
      </c>
      <c r="P56" s="56"/>
      <c r="Q56" s="56"/>
      <c r="R56" s="72">
        <v>0</v>
      </c>
    </row>
    <row r="57" spans="1:18" ht="45.75" thickBot="1">
      <c r="A57" s="9"/>
      <c r="B57" s="124"/>
      <c r="C57" s="124"/>
      <c r="D57" s="122"/>
      <c r="E57" s="12" t="s">
        <v>143</v>
      </c>
      <c r="F57" s="12" t="s">
        <v>152</v>
      </c>
      <c r="G57" s="10">
        <v>44</v>
      </c>
      <c r="H57" s="78">
        <v>0</v>
      </c>
      <c r="I57" s="10"/>
      <c r="J57" s="78">
        <v>0</v>
      </c>
      <c r="K57" s="78">
        <v>0</v>
      </c>
      <c r="L57" s="5">
        <v>0</v>
      </c>
      <c r="M57" s="5">
        <v>0</v>
      </c>
      <c r="N57" s="5">
        <v>0</v>
      </c>
      <c r="O57" s="78">
        <v>0</v>
      </c>
      <c r="P57" s="56"/>
      <c r="Q57" s="56"/>
      <c r="R57" s="72">
        <v>0</v>
      </c>
    </row>
    <row r="58" spans="1:18" ht="15.75" thickBot="1">
      <c r="A58" s="9"/>
      <c r="B58" s="124"/>
      <c r="C58" s="124"/>
      <c r="D58" s="10" t="s">
        <v>65</v>
      </c>
      <c r="E58" s="119" t="s">
        <v>153</v>
      </c>
      <c r="F58" s="120"/>
      <c r="G58" s="10">
        <v>45</v>
      </c>
      <c r="H58" s="78">
        <v>0</v>
      </c>
      <c r="I58" s="10"/>
      <c r="J58" s="78">
        <v>5000</v>
      </c>
      <c r="K58" s="78">
        <v>2954</v>
      </c>
      <c r="L58" s="5">
        <v>5000</v>
      </c>
      <c r="M58" s="5">
        <v>5000</v>
      </c>
      <c r="N58" s="5">
        <v>5000</v>
      </c>
      <c r="O58" s="78">
        <v>5000</v>
      </c>
      <c r="P58" s="56">
        <f>O58/K58</f>
        <v>1.6926201760324984</v>
      </c>
      <c r="Q58" s="56"/>
      <c r="R58" s="72">
        <f>O58</f>
        <v>5000</v>
      </c>
    </row>
    <row r="59" spans="1:18" ht="51" customHeight="1" thickBot="1">
      <c r="A59" s="9"/>
      <c r="B59" s="124"/>
      <c r="C59" s="124"/>
      <c r="D59" s="10" t="s">
        <v>154</v>
      </c>
      <c r="E59" s="119" t="s">
        <v>155</v>
      </c>
      <c r="F59" s="120"/>
      <c r="G59" s="10">
        <v>46</v>
      </c>
      <c r="H59" s="54">
        <f>H60+H61+H63+H70+H75+H76+H80+H81+H82+H91</f>
        <v>26362</v>
      </c>
      <c r="I59" s="54"/>
      <c r="J59" s="54">
        <f t="shared" ref="J59:O59" si="15">J60+J61+J63+J70+J75+J76+J80+J81+J82+J91</f>
        <v>35300</v>
      </c>
      <c r="K59" s="54">
        <f t="shared" si="15"/>
        <v>29548</v>
      </c>
      <c r="L59" s="54">
        <f t="shared" si="15"/>
        <v>10800</v>
      </c>
      <c r="M59" s="54">
        <f t="shared" si="15"/>
        <v>18700</v>
      </c>
      <c r="N59" s="54">
        <f t="shared" si="15"/>
        <v>26500</v>
      </c>
      <c r="O59" s="54">
        <f t="shared" si="15"/>
        <v>38500</v>
      </c>
      <c r="P59" s="56">
        <f>O59/K59</f>
        <v>1.3029646676594016</v>
      </c>
      <c r="Q59" s="56">
        <f>K59/H59</f>
        <v>1.12085577725514</v>
      </c>
      <c r="R59" s="74">
        <f>R60+R61+R63+R70+R75+R76+R80+R81+R82+R91</f>
        <v>45435</v>
      </c>
    </row>
    <row r="60" spans="1:18" ht="15.75" thickBot="1">
      <c r="A60" s="9"/>
      <c r="B60" s="124"/>
      <c r="C60" s="124"/>
      <c r="D60" s="10" t="s">
        <v>17</v>
      </c>
      <c r="E60" s="119" t="s">
        <v>156</v>
      </c>
      <c r="F60" s="120"/>
      <c r="G60" s="10">
        <v>47</v>
      </c>
      <c r="H60" s="10"/>
      <c r="I60" s="10"/>
      <c r="J60" s="10"/>
      <c r="K60" s="10"/>
      <c r="L60" s="10"/>
      <c r="M60" s="10"/>
      <c r="N60" s="10"/>
      <c r="O60" s="10"/>
      <c r="P60" s="56"/>
      <c r="Q60" s="56"/>
      <c r="R60" s="73"/>
    </row>
    <row r="61" spans="1:18" ht="30.6" customHeight="1" thickBot="1">
      <c r="A61" s="9"/>
      <c r="B61" s="124"/>
      <c r="C61" s="124"/>
      <c r="D61" s="10" t="s">
        <v>19</v>
      </c>
      <c r="E61" s="119" t="s">
        <v>157</v>
      </c>
      <c r="F61" s="120"/>
      <c r="G61" s="10">
        <v>48</v>
      </c>
      <c r="H61" s="78">
        <v>700</v>
      </c>
      <c r="I61" s="10"/>
      <c r="J61" s="78">
        <v>1000</v>
      </c>
      <c r="K61" s="78">
        <v>800</v>
      </c>
      <c r="L61" s="5">
        <v>0</v>
      </c>
      <c r="M61" s="5">
        <v>0</v>
      </c>
      <c r="N61" s="5">
        <f>N62</f>
        <v>1000</v>
      </c>
      <c r="O61" s="78">
        <f>O62</f>
        <v>1000</v>
      </c>
      <c r="P61" s="56"/>
      <c r="Q61" s="56">
        <f>K61/H61</f>
        <v>1.1428571428571428</v>
      </c>
      <c r="R61" s="72">
        <f>O61</f>
        <v>1000</v>
      </c>
    </row>
    <row r="62" spans="1:18" ht="45.75" thickBot="1">
      <c r="A62" s="9"/>
      <c r="B62" s="124"/>
      <c r="C62" s="124"/>
      <c r="D62" s="10"/>
      <c r="E62" s="12" t="s">
        <v>141</v>
      </c>
      <c r="F62" s="12" t="s">
        <v>158</v>
      </c>
      <c r="G62" s="10">
        <v>49</v>
      </c>
      <c r="H62" s="78">
        <v>700</v>
      </c>
      <c r="I62" s="10"/>
      <c r="J62" s="78">
        <v>1000</v>
      </c>
      <c r="K62" s="78">
        <v>800</v>
      </c>
      <c r="L62" s="5">
        <v>0</v>
      </c>
      <c r="M62" s="5">
        <v>0</v>
      </c>
      <c r="N62" s="5">
        <v>1000</v>
      </c>
      <c r="O62" s="78">
        <v>1000</v>
      </c>
      <c r="P62" s="56"/>
      <c r="Q62" s="56">
        <f>K62/H62</f>
        <v>1.1428571428571428</v>
      </c>
      <c r="R62" s="72">
        <f>O62</f>
        <v>1000</v>
      </c>
    </row>
    <row r="63" spans="1:18" ht="30.6" customHeight="1" thickBot="1">
      <c r="A63" s="9"/>
      <c r="B63" s="124"/>
      <c r="C63" s="124"/>
      <c r="D63" s="10" t="s">
        <v>65</v>
      </c>
      <c r="E63" s="119" t="s">
        <v>280</v>
      </c>
      <c r="F63" s="120"/>
      <c r="G63" s="10">
        <v>50</v>
      </c>
      <c r="H63" s="24">
        <f>H64+H66</f>
        <v>0</v>
      </c>
      <c r="I63" s="24"/>
      <c r="J63" s="24">
        <f t="shared" ref="J63:O63" si="16">J64+J66</f>
        <v>0</v>
      </c>
      <c r="K63" s="24">
        <f t="shared" si="16"/>
        <v>0</v>
      </c>
      <c r="L63" s="24">
        <f t="shared" si="16"/>
        <v>0</v>
      </c>
      <c r="M63" s="24">
        <f t="shared" si="16"/>
        <v>0</v>
      </c>
      <c r="N63" s="24">
        <f t="shared" si="16"/>
        <v>0</v>
      </c>
      <c r="O63" s="24">
        <f t="shared" si="16"/>
        <v>0</v>
      </c>
      <c r="P63" s="56"/>
      <c r="Q63" s="56"/>
      <c r="R63" s="75">
        <f>R64+R66</f>
        <v>0</v>
      </c>
    </row>
    <row r="64" spans="1:18" ht="34.5" thickBot="1">
      <c r="A64" s="9"/>
      <c r="B64" s="124"/>
      <c r="C64" s="124"/>
      <c r="D64" s="121"/>
      <c r="E64" s="12" t="s">
        <v>159</v>
      </c>
      <c r="F64" s="12" t="s">
        <v>160</v>
      </c>
      <c r="G64" s="10">
        <v>51</v>
      </c>
      <c r="H64" s="78">
        <v>0</v>
      </c>
      <c r="I64" s="5"/>
      <c r="J64" s="78">
        <v>0</v>
      </c>
      <c r="K64" s="78">
        <v>0</v>
      </c>
      <c r="L64" s="5">
        <v>0</v>
      </c>
      <c r="M64" s="5">
        <v>0</v>
      </c>
      <c r="N64" s="5">
        <v>0</v>
      </c>
      <c r="O64" s="78">
        <v>0</v>
      </c>
      <c r="P64" s="56"/>
      <c r="Q64" s="56"/>
      <c r="R64" s="72">
        <v>0</v>
      </c>
    </row>
    <row r="65" spans="1:18" ht="90.75" thickBot="1">
      <c r="A65" s="9"/>
      <c r="B65" s="124"/>
      <c r="C65" s="124"/>
      <c r="D65" s="124"/>
      <c r="E65" s="12"/>
      <c r="F65" s="12" t="s">
        <v>161</v>
      </c>
      <c r="G65" s="10" t="s">
        <v>162</v>
      </c>
      <c r="H65" s="10"/>
      <c r="I65" s="10"/>
      <c r="J65" s="10"/>
      <c r="K65" s="10"/>
      <c r="L65" s="10"/>
      <c r="M65" s="10"/>
      <c r="N65" s="10"/>
      <c r="O65" s="10"/>
      <c r="P65" s="56"/>
      <c r="Q65" s="56"/>
      <c r="R65" s="73"/>
    </row>
    <row r="66" spans="1:18" ht="57" thickBot="1">
      <c r="A66" s="9"/>
      <c r="B66" s="124"/>
      <c r="C66" s="124"/>
      <c r="D66" s="124"/>
      <c r="E66" s="12" t="s">
        <v>163</v>
      </c>
      <c r="F66" s="12" t="s">
        <v>164</v>
      </c>
      <c r="G66" s="10">
        <v>53</v>
      </c>
      <c r="H66" s="10"/>
      <c r="I66" s="10"/>
      <c r="J66" s="10"/>
      <c r="K66" s="10"/>
      <c r="L66" s="10"/>
      <c r="M66" s="10"/>
      <c r="N66" s="10"/>
      <c r="O66" s="10"/>
      <c r="P66" s="56"/>
      <c r="Q66" s="56"/>
      <c r="R66" s="73"/>
    </row>
    <row r="67" spans="1:18" ht="135.75" thickBot="1">
      <c r="A67" s="9"/>
      <c r="B67" s="124"/>
      <c r="C67" s="124"/>
      <c r="D67" s="124"/>
      <c r="E67" s="128"/>
      <c r="F67" s="12" t="s">
        <v>165</v>
      </c>
      <c r="G67" s="10" t="s">
        <v>166</v>
      </c>
      <c r="H67" s="10"/>
      <c r="I67" s="10"/>
      <c r="J67" s="10"/>
      <c r="K67" s="10"/>
      <c r="L67" s="10"/>
      <c r="M67" s="10"/>
      <c r="N67" s="10"/>
      <c r="O67" s="10"/>
      <c r="P67" s="56"/>
      <c r="Q67" s="56"/>
      <c r="R67" s="73"/>
    </row>
    <row r="68" spans="1:18" ht="192" thickBot="1">
      <c r="A68" s="9"/>
      <c r="B68" s="124"/>
      <c r="C68" s="124"/>
      <c r="D68" s="124"/>
      <c r="E68" s="129"/>
      <c r="F68" s="12" t="s">
        <v>167</v>
      </c>
      <c r="G68" s="10" t="s">
        <v>168</v>
      </c>
      <c r="H68" s="10"/>
      <c r="I68" s="10"/>
      <c r="J68" s="10"/>
      <c r="K68" s="10"/>
      <c r="L68" s="10"/>
      <c r="M68" s="10"/>
      <c r="N68" s="10"/>
      <c r="O68" s="10"/>
      <c r="P68" s="56"/>
      <c r="Q68" s="56"/>
      <c r="R68" s="73"/>
    </row>
    <row r="69" spans="1:18" ht="45.75" thickBot="1">
      <c r="A69" s="9"/>
      <c r="B69" s="124"/>
      <c r="C69" s="124"/>
      <c r="D69" s="122"/>
      <c r="E69" s="130"/>
      <c r="F69" s="12" t="s">
        <v>169</v>
      </c>
      <c r="G69" s="10">
        <v>56</v>
      </c>
      <c r="H69" s="10"/>
      <c r="I69" s="10"/>
      <c r="J69" s="10"/>
      <c r="K69" s="10"/>
      <c r="L69" s="10"/>
      <c r="M69" s="10"/>
      <c r="N69" s="10"/>
      <c r="O69" s="10"/>
      <c r="P69" s="56"/>
      <c r="Q69" s="56"/>
      <c r="R69" s="73"/>
    </row>
    <row r="70" spans="1:18" ht="30.6" customHeight="1" thickBot="1">
      <c r="A70" s="9"/>
      <c r="B70" s="124"/>
      <c r="C70" s="124"/>
      <c r="D70" s="10" t="s">
        <v>75</v>
      </c>
      <c r="E70" s="119" t="s">
        <v>170</v>
      </c>
      <c r="F70" s="120"/>
      <c r="G70" s="10">
        <v>57</v>
      </c>
      <c r="H70" s="24">
        <f>H71+H72+H73+H74</f>
        <v>0</v>
      </c>
      <c r="I70" s="24"/>
      <c r="J70" s="24">
        <f t="shared" ref="J70:O70" si="17">J71+J72+J73+J74</f>
        <v>0</v>
      </c>
      <c r="K70" s="24">
        <f t="shared" si="17"/>
        <v>0</v>
      </c>
      <c r="L70" s="24">
        <f t="shared" si="17"/>
        <v>0</v>
      </c>
      <c r="M70" s="24">
        <f t="shared" si="17"/>
        <v>0</v>
      </c>
      <c r="N70" s="24">
        <f t="shared" si="17"/>
        <v>0</v>
      </c>
      <c r="O70" s="24">
        <f t="shared" si="17"/>
        <v>0</v>
      </c>
      <c r="P70" s="56"/>
      <c r="Q70" s="56"/>
      <c r="R70" s="75">
        <f>R71+R72+R73+R74</f>
        <v>0</v>
      </c>
    </row>
    <row r="71" spans="1:18" ht="57" thickBot="1">
      <c r="A71" s="9"/>
      <c r="B71" s="124"/>
      <c r="C71" s="124"/>
      <c r="D71" s="121"/>
      <c r="E71" s="12" t="s">
        <v>171</v>
      </c>
      <c r="F71" s="12" t="s">
        <v>172</v>
      </c>
      <c r="G71" s="10">
        <v>58</v>
      </c>
      <c r="H71" s="10"/>
      <c r="I71" s="10"/>
      <c r="J71" s="10"/>
      <c r="K71" s="10"/>
      <c r="L71" s="10"/>
      <c r="M71" s="10"/>
      <c r="N71" s="10"/>
      <c r="O71" s="10"/>
      <c r="P71" s="56"/>
      <c r="Q71" s="56"/>
      <c r="R71" s="73"/>
    </row>
    <row r="72" spans="1:18" ht="57" thickBot="1">
      <c r="A72" s="9"/>
      <c r="B72" s="124"/>
      <c r="C72" s="124"/>
      <c r="D72" s="124"/>
      <c r="E72" s="12" t="s">
        <v>173</v>
      </c>
      <c r="F72" s="12" t="s">
        <v>174</v>
      </c>
      <c r="G72" s="10">
        <v>59</v>
      </c>
      <c r="H72" s="10"/>
      <c r="I72" s="10"/>
      <c r="J72" s="10"/>
      <c r="K72" s="10"/>
      <c r="L72" s="10"/>
      <c r="M72" s="10"/>
      <c r="N72" s="10"/>
      <c r="O72" s="10"/>
      <c r="P72" s="56"/>
      <c r="Q72" s="56"/>
      <c r="R72" s="73"/>
    </row>
    <row r="73" spans="1:18" ht="57" thickBot="1">
      <c r="A73" s="9"/>
      <c r="B73" s="124"/>
      <c r="C73" s="124"/>
      <c r="D73" s="124"/>
      <c r="E73" s="12" t="s">
        <v>175</v>
      </c>
      <c r="F73" s="12" t="s">
        <v>176</v>
      </c>
      <c r="G73" s="10">
        <v>60</v>
      </c>
      <c r="H73" s="10"/>
      <c r="I73" s="10"/>
      <c r="J73" s="10"/>
      <c r="K73" s="10"/>
      <c r="L73" s="10"/>
      <c r="M73" s="10"/>
      <c r="N73" s="10"/>
      <c r="O73" s="10"/>
      <c r="P73" s="56"/>
      <c r="Q73" s="56"/>
      <c r="R73" s="73"/>
    </row>
    <row r="74" spans="1:18" ht="57" thickBot="1">
      <c r="A74" s="9"/>
      <c r="B74" s="124"/>
      <c r="C74" s="124"/>
      <c r="D74" s="122"/>
      <c r="E74" s="12" t="s">
        <v>177</v>
      </c>
      <c r="F74" s="12" t="s">
        <v>178</v>
      </c>
      <c r="G74" s="10">
        <v>61</v>
      </c>
      <c r="H74" s="10"/>
      <c r="I74" s="10"/>
      <c r="J74" s="10"/>
      <c r="K74" s="10"/>
      <c r="L74" s="10"/>
      <c r="M74" s="10"/>
      <c r="N74" s="10"/>
      <c r="O74" s="10"/>
      <c r="P74" s="56"/>
      <c r="Q74" s="56"/>
      <c r="R74" s="73"/>
    </row>
    <row r="75" spans="1:18" ht="20.45" customHeight="1" thickBot="1">
      <c r="A75" s="9"/>
      <c r="B75" s="124"/>
      <c r="C75" s="124"/>
      <c r="D75" s="10" t="s">
        <v>77</v>
      </c>
      <c r="E75" s="119" t="s">
        <v>179</v>
      </c>
      <c r="F75" s="120"/>
      <c r="G75" s="10">
        <v>62</v>
      </c>
      <c r="H75" s="78">
        <v>0</v>
      </c>
      <c r="I75" s="10"/>
      <c r="J75" s="78">
        <v>0</v>
      </c>
      <c r="K75" s="78">
        <v>0</v>
      </c>
      <c r="L75" s="5">
        <v>0</v>
      </c>
      <c r="M75" s="5">
        <v>0</v>
      </c>
      <c r="N75" s="5">
        <v>0</v>
      </c>
      <c r="O75" s="78">
        <f>SUM(L75:N75)</f>
        <v>0</v>
      </c>
      <c r="P75" s="56" t="e">
        <f>O75/K75</f>
        <v>#DIV/0!</v>
      </c>
      <c r="Q75" s="56" t="e">
        <f>K75/H75</f>
        <v>#DIV/0!</v>
      </c>
      <c r="R75" s="72">
        <v>0</v>
      </c>
    </row>
    <row r="76" spans="1:18" ht="20.45" customHeight="1" thickBot="1">
      <c r="A76" s="9"/>
      <c r="B76" s="124"/>
      <c r="C76" s="124"/>
      <c r="D76" s="10" t="s">
        <v>117</v>
      </c>
      <c r="E76" s="119" t="s">
        <v>180</v>
      </c>
      <c r="F76" s="120"/>
      <c r="G76" s="10">
        <v>63</v>
      </c>
      <c r="H76" s="78">
        <v>0</v>
      </c>
      <c r="I76" s="10"/>
      <c r="J76" s="78">
        <v>0</v>
      </c>
      <c r="K76" s="78">
        <v>0</v>
      </c>
      <c r="L76" s="5">
        <v>0</v>
      </c>
      <c r="M76" s="5">
        <v>0</v>
      </c>
      <c r="N76" s="5">
        <v>0</v>
      </c>
      <c r="O76" s="78">
        <f>SUM(L76:N76)</f>
        <v>0</v>
      </c>
      <c r="P76" s="56" t="e">
        <f>O76/K76</f>
        <v>#DIV/0!</v>
      </c>
      <c r="Q76" s="56" t="e">
        <f>K76/H76</f>
        <v>#DIV/0!</v>
      </c>
      <c r="R76" s="72">
        <v>0</v>
      </c>
    </row>
    <row r="77" spans="1:18" ht="20.45" customHeight="1" thickBot="1">
      <c r="A77" s="9"/>
      <c r="B77" s="124"/>
      <c r="C77" s="124"/>
      <c r="D77" s="121"/>
      <c r="E77" s="119" t="s">
        <v>181</v>
      </c>
      <c r="F77" s="120"/>
      <c r="G77" s="10" t="s">
        <v>182</v>
      </c>
      <c r="H77" s="10"/>
      <c r="I77" s="10"/>
      <c r="J77" s="10"/>
      <c r="K77" s="10"/>
      <c r="L77" s="10"/>
      <c r="M77" s="10"/>
      <c r="N77" s="10"/>
      <c r="O77" s="10"/>
      <c r="P77" s="56"/>
      <c r="Q77" s="56"/>
      <c r="R77" s="73"/>
    </row>
    <row r="78" spans="1:18" ht="15.75" thickBot="1">
      <c r="A78" s="9"/>
      <c r="B78" s="124"/>
      <c r="C78" s="124"/>
      <c r="D78" s="124"/>
      <c r="E78" s="119" t="s">
        <v>183</v>
      </c>
      <c r="F78" s="120"/>
      <c r="G78" s="10">
        <v>65</v>
      </c>
      <c r="H78" s="10"/>
      <c r="I78" s="10"/>
      <c r="J78" s="10"/>
      <c r="K78" s="10"/>
      <c r="L78" s="10"/>
      <c r="M78" s="10"/>
      <c r="N78" s="10"/>
      <c r="O78" s="10"/>
      <c r="P78" s="56"/>
      <c r="Q78" s="56"/>
      <c r="R78" s="73"/>
    </row>
    <row r="79" spans="1:18" ht="15.75" thickBot="1">
      <c r="A79" s="9"/>
      <c r="B79" s="124"/>
      <c r="C79" s="124"/>
      <c r="D79" s="122"/>
      <c r="E79" s="119" t="s">
        <v>184</v>
      </c>
      <c r="F79" s="120"/>
      <c r="G79" s="10">
        <v>66</v>
      </c>
      <c r="H79" s="10"/>
      <c r="I79" s="10"/>
      <c r="J79" s="10"/>
      <c r="K79" s="10"/>
      <c r="L79" s="10"/>
      <c r="M79" s="10"/>
      <c r="N79" s="10"/>
      <c r="O79" s="10"/>
      <c r="P79" s="56"/>
      <c r="Q79" s="56"/>
      <c r="R79" s="73"/>
    </row>
    <row r="80" spans="1:18" ht="20.45" customHeight="1" thickBot="1">
      <c r="A80" s="9"/>
      <c r="B80" s="124"/>
      <c r="C80" s="124"/>
      <c r="D80" s="10" t="s">
        <v>185</v>
      </c>
      <c r="E80" s="119" t="s">
        <v>186</v>
      </c>
      <c r="F80" s="120"/>
      <c r="G80" s="10">
        <v>67</v>
      </c>
      <c r="H80" s="78">
        <v>4253</v>
      </c>
      <c r="I80" s="10"/>
      <c r="J80" s="78">
        <v>6000</v>
      </c>
      <c r="K80" s="78">
        <v>5508</v>
      </c>
      <c r="L80" s="5">
        <v>1500</v>
      </c>
      <c r="M80" s="5">
        <v>3000</v>
      </c>
      <c r="N80" s="5">
        <v>4500</v>
      </c>
      <c r="O80" s="78">
        <v>6500</v>
      </c>
      <c r="P80" s="56">
        <f>O80/K80</f>
        <v>1.1801016702977487</v>
      </c>
      <c r="Q80" s="56">
        <f>K80/H80</f>
        <v>1.2950858217728662</v>
      </c>
      <c r="R80" s="72">
        <f>(O80*19%)+O80</f>
        <v>7735</v>
      </c>
    </row>
    <row r="81" spans="1:18" ht="20.45" customHeight="1" thickBot="1">
      <c r="A81" s="9"/>
      <c r="B81" s="124"/>
      <c r="C81" s="124"/>
      <c r="D81" s="10" t="s">
        <v>187</v>
      </c>
      <c r="E81" s="119" t="s">
        <v>188</v>
      </c>
      <c r="F81" s="120"/>
      <c r="G81" s="10">
        <v>68</v>
      </c>
      <c r="H81" s="78">
        <v>802</v>
      </c>
      <c r="I81" s="10"/>
      <c r="J81" s="78">
        <v>1300</v>
      </c>
      <c r="K81" s="78">
        <v>801</v>
      </c>
      <c r="L81" s="5">
        <v>300</v>
      </c>
      <c r="M81" s="5">
        <v>700</v>
      </c>
      <c r="N81" s="5">
        <v>1000</v>
      </c>
      <c r="O81" s="78">
        <v>1000</v>
      </c>
      <c r="P81" s="56">
        <f>O81/K81</f>
        <v>1.2484394506866416</v>
      </c>
      <c r="Q81" s="56">
        <f>K81/H81</f>
        <v>0.99875311720698257</v>
      </c>
      <c r="R81" s="72">
        <f>O81</f>
        <v>1000</v>
      </c>
    </row>
    <row r="82" spans="1:18" ht="20.45" customHeight="1" thickBot="1">
      <c r="A82" s="9"/>
      <c r="B82" s="124"/>
      <c r="C82" s="124"/>
      <c r="D82" s="10" t="s">
        <v>189</v>
      </c>
      <c r="E82" s="119" t="s">
        <v>190</v>
      </c>
      <c r="F82" s="120"/>
      <c r="G82" s="10">
        <v>69</v>
      </c>
      <c r="H82" s="10"/>
      <c r="I82" s="10"/>
      <c r="J82" s="10"/>
      <c r="K82" s="10"/>
      <c r="L82" s="10"/>
      <c r="M82" s="10"/>
      <c r="N82" s="10"/>
      <c r="O82" s="10"/>
      <c r="P82" s="56"/>
      <c r="Q82" s="56"/>
      <c r="R82" s="73"/>
    </row>
    <row r="83" spans="1:18" ht="45.75" thickBot="1">
      <c r="A83" s="9"/>
      <c r="B83" s="124"/>
      <c r="C83" s="124"/>
      <c r="D83" s="121"/>
      <c r="E83" s="12" t="s">
        <v>191</v>
      </c>
      <c r="F83" s="12" t="s">
        <v>192</v>
      </c>
      <c r="G83" s="10">
        <v>70</v>
      </c>
      <c r="H83" s="10"/>
      <c r="I83" s="10"/>
      <c r="J83" s="10"/>
      <c r="K83" s="10"/>
      <c r="L83" s="10"/>
      <c r="M83" s="10"/>
      <c r="N83" s="10"/>
      <c r="O83" s="10"/>
      <c r="P83" s="56"/>
      <c r="Q83" s="56"/>
      <c r="R83" s="73"/>
    </row>
    <row r="84" spans="1:18" ht="79.5" thickBot="1">
      <c r="A84" s="9"/>
      <c r="B84" s="124"/>
      <c r="C84" s="124"/>
      <c r="D84" s="124"/>
      <c r="E84" s="12" t="s">
        <v>193</v>
      </c>
      <c r="F84" s="12" t="s">
        <v>194</v>
      </c>
      <c r="G84" s="10">
        <v>71</v>
      </c>
      <c r="H84" s="10"/>
      <c r="I84" s="10"/>
      <c r="J84" s="10"/>
      <c r="K84" s="10"/>
      <c r="L84" s="10"/>
      <c r="M84" s="10"/>
      <c r="N84" s="10"/>
      <c r="O84" s="10"/>
      <c r="P84" s="56"/>
      <c r="Q84" s="56"/>
      <c r="R84" s="73"/>
    </row>
    <row r="85" spans="1:18" ht="57" thickBot="1">
      <c r="A85" s="9"/>
      <c r="B85" s="124"/>
      <c r="C85" s="124"/>
      <c r="D85" s="124"/>
      <c r="E85" s="12" t="s">
        <v>195</v>
      </c>
      <c r="F85" s="12" t="s">
        <v>196</v>
      </c>
      <c r="G85" s="10">
        <v>72</v>
      </c>
      <c r="H85" s="10"/>
      <c r="I85" s="10"/>
      <c r="J85" s="10"/>
      <c r="K85" s="10"/>
      <c r="L85" s="10"/>
      <c r="M85" s="10"/>
      <c r="N85" s="10"/>
      <c r="O85" s="10"/>
      <c r="P85" s="56"/>
      <c r="Q85" s="56"/>
      <c r="R85" s="73"/>
    </row>
    <row r="86" spans="1:18" ht="102" thickBot="1">
      <c r="A86" s="9"/>
      <c r="B86" s="124"/>
      <c r="C86" s="124"/>
      <c r="D86" s="124"/>
      <c r="E86" s="12" t="s">
        <v>197</v>
      </c>
      <c r="F86" s="12" t="s">
        <v>198</v>
      </c>
      <c r="G86" s="10">
        <v>73</v>
      </c>
      <c r="H86" s="10"/>
      <c r="I86" s="10"/>
      <c r="J86" s="10"/>
      <c r="K86" s="10"/>
      <c r="L86" s="10"/>
      <c r="M86" s="10"/>
      <c r="N86" s="10"/>
      <c r="O86" s="10"/>
      <c r="P86" s="56"/>
      <c r="Q86" s="56"/>
      <c r="R86" s="73"/>
    </row>
    <row r="87" spans="1:18" ht="57" thickBot="1">
      <c r="A87" s="9"/>
      <c r="B87" s="124"/>
      <c r="C87" s="124"/>
      <c r="D87" s="124"/>
      <c r="E87" s="12"/>
      <c r="F87" s="12" t="s">
        <v>199</v>
      </c>
      <c r="G87" s="10">
        <v>74</v>
      </c>
      <c r="H87" s="10"/>
      <c r="I87" s="10"/>
      <c r="J87" s="10"/>
      <c r="K87" s="10"/>
      <c r="L87" s="10"/>
      <c r="M87" s="10"/>
      <c r="N87" s="10"/>
      <c r="O87" s="10"/>
      <c r="P87" s="56"/>
      <c r="Q87" s="56"/>
      <c r="R87" s="73"/>
    </row>
    <row r="88" spans="1:18" ht="57" thickBot="1">
      <c r="A88" s="9"/>
      <c r="B88" s="124"/>
      <c r="C88" s="124"/>
      <c r="D88" s="124"/>
      <c r="E88" s="12" t="s">
        <v>200</v>
      </c>
      <c r="F88" s="12" t="s">
        <v>201</v>
      </c>
      <c r="G88" s="10">
        <v>75</v>
      </c>
      <c r="H88" s="10"/>
      <c r="I88" s="10"/>
      <c r="J88" s="10"/>
      <c r="K88" s="10"/>
      <c r="L88" s="10"/>
      <c r="M88" s="10"/>
      <c r="N88" s="10"/>
      <c r="O88" s="10"/>
      <c r="P88" s="56"/>
      <c r="Q88" s="56"/>
      <c r="R88" s="73"/>
    </row>
    <row r="89" spans="1:18" ht="158.25" thickBot="1">
      <c r="A89" s="9"/>
      <c r="B89" s="124"/>
      <c r="C89" s="124"/>
      <c r="D89" s="124"/>
      <c r="E89" s="12" t="s">
        <v>202</v>
      </c>
      <c r="F89" s="12" t="s">
        <v>203</v>
      </c>
      <c r="G89" s="10">
        <v>76</v>
      </c>
      <c r="H89" s="10"/>
      <c r="I89" s="10"/>
      <c r="J89" s="10"/>
      <c r="K89" s="10"/>
      <c r="L89" s="10"/>
      <c r="M89" s="10"/>
      <c r="N89" s="10"/>
      <c r="O89" s="10"/>
      <c r="P89" s="56"/>
      <c r="Q89" s="56"/>
      <c r="R89" s="73"/>
    </row>
    <row r="90" spans="1:18" ht="79.5" thickBot="1">
      <c r="A90" s="9"/>
      <c r="B90" s="124"/>
      <c r="C90" s="124"/>
      <c r="D90" s="122"/>
      <c r="E90" s="12" t="s">
        <v>204</v>
      </c>
      <c r="F90" s="12" t="s">
        <v>205</v>
      </c>
      <c r="G90" s="10">
        <v>77</v>
      </c>
      <c r="H90" s="78">
        <v>0</v>
      </c>
      <c r="I90" s="10"/>
      <c r="J90" s="78">
        <v>0</v>
      </c>
      <c r="K90" s="78">
        <v>0</v>
      </c>
      <c r="L90" s="5">
        <v>0</v>
      </c>
      <c r="M90" s="5">
        <v>0</v>
      </c>
      <c r="N90" s="5">
        <v>0</v>
      </c>
      <c r="O90" s="78">
        <v>0</v>
      </c>
      <c r="P90" s="56"/>
      <c r="Q90" s="56"/>
      <c r="R90" s="72">
        <v>0</v>
      </c>
    </row>
    <row r="91" spans="1:18" ht="15.75" thickBot="1">
      <c r="A91" s="9"/>
      <c r="B91" s="124"/>
      <c r="C91" s="124"/>
      <c r="D91" s="10" t="s">
        <v>206</v>
      </c>
      <c r="E91" s="119" t="s">
        <v>78</v>
      </c>
      <c r="F91" s="120"/>
      <c r="G91" s="10">
        <v>78</v>
      </c>
      <c r="H91" s="78">
        <v>20607</v>
      </c>
      <c r="I91" s="10"/>
      <c r="J91" s="78">
        <v>27000</v>
      </c>
      <c r="K91" s="78">
        <v>22439</v>
      </c>
      <c r="L91" s="5">
        <v>9000</v>
      </c>
      <c r="M91" s="5">
        <v>15000</v>
      </c>
      <c r="N91" s="5">
        <v>20000</v>
      </c>
      <c r="O91" s="78">
        <v>30000</v>
      </c>
      <c r="P91" s="56">
        <f>O91/K91</f>
        <v>1.3369579749543206</v>
      </c>
      <c r="Q91" s="56">
        <f>K91/H91</f>
        <v>1.0889018294754209</v>
      </c>
      <c r="R91" s="72">
        <f>(O91*19%)+O91</f>
        <v>35700</v>
      </c>
    </row>
    <row r="92" spans="1:18" ht="30.6" customHeight="1" thickBot="1">
      <c r="A92" s="9"/>
      <c r="B92" s="124"/>
      <c r="C92" s="124"/>
      <c r="D92" s="119" t="s">
        <v>207</v>
      </c>
      <c r="E92" s="127"/>
      <c r="F92" s="120"/>
      <c r="G92" s="10">
        <v>79</v>
      </c>
      <c r="H92" s="54">
        <f>SUM(H93:H98)</f>
        <v>6</v>
      </c>
      <c r="I92" s="54"/>
      <c r="J92" s="54">
        <f t="shared" ref="J92:O92" si="18">SUM(J93:J98)</f>
        <v>25</v>
      </c>
      <c r="K92" s="54">
        <f t="shared" si="18"/>
        <v>1</v>
      </c>
      <c r="L92" s="54">
        <f t="shared" si="18"/>
        <v>4</v>
      </c>
      <c r="M92" s="54">
        <f t="shared" si="18"/>
        <v>10</v>
      </c>
      <c r="N92" s="54">
        <f t="shared" si="18"/>
        <v>15</v>
      </c>
      <c r="O92" s="54">
        <f t="shared" si="18"/>
        <v>25</v>
      </c>
      <c r="P92" s="56">
        <f>O92/K92</f>
        <v>25</v>
      </c>
      <c r="Q92" s="56">
        <f>K92/H92</f>
        <v>0.16666666666666666</v>
      </c>
      <c r="R92" s="85">
        <f>SUM(R93:R98)</f>
        <v>29.75</v>
      </c>
    </row>
    <row r="93" spans="1:18" ht="30.6" customHeight="1" thickBot="1">
      <c r="A93" s="9"/>
      <c r="B93" s="124"/>
      <c r="C93" s="124"/>
      <c r="D93" s="10" t="s">
        <v>17</v>
      </c>
      <c r="E93" s="119" t="s">
        <v>208</v>
      </c>
      <c r="F93" s="120"/>
      <c r="G93" s="10">
        <v>80</v>
      </c>
      <c r="H93" s="10"/>
      <c r="I93" s="10"/>
      <c r="J93" s="10"/>
      <c r="K93" s="10"/>
      <c r="L93" s="10"/>
      <c r="M93" s="10"/>
      <c r="N93" s="10"/>
      <c r="O93" s="10"/>
      <c r="P93" s="56"/>
      <c r="Q93" s="56"/>
      <c r="R93" s="73"/>
    </row>
    <row r="94" spans="1:18" ht="40.9" customHeight="1" thickBot="1">
      <c r="A94" s="9"/>
      <c r="B94" s="124"/>
      <c r="C94" s="124"/>
      <c r="D94" s="10" t="s">
        <v>19</v>
      </c>
      <c r="E94" s="119" t="s">
        <v>209</v>
      </c>
      <c r="F94" s="120"/>
      <c r="G94" s="10">
        <v>81</v>
      </c>
      <c r="H94" s="10"/>
      <c r="I94" s="10"/>
      <c r="J94" s="10"/>
      <c r="K94" s="10"/>
      <c r="L94" s="10"/>
      <c r="M94" s="10"/>
      <c r="N94" s="10"/>
      <c r="O94" s="10"/>
      <c r="P94" s="56"/>
      <c r="Q94" s="56"/>
      <c r="R94" s="73"/>
    </row>
    <row r="95" spans="1:18" ht="15.75" thickBot="1">
      <c r="A95" s="9"/>
      <c r="B95" s="124"/>
      <c r="C95" s="124"/>
      <c r="D95" s="10" t="s">
        <v>65</v>
      </c>
      <c r="E95" s="119" t="s">
        <v>210</v>
      </c>
      <c r="F95" s="120"/>
      <c r="G95" s="10">
        <v>82</v>
      </c>
      <c r="H95" s="10"/>
      <c r="I95" s="10"/>
      <c r="J95" s="10"/>
      <c r="K95" s="10"/>
      <c r="L95" s="10"/>
      <c r="M95" s="10"/>
      <c r="N95" s="10"/>
      <c r="O95" s="10"/>
      <c r="P95" s="56"/>
      <c r="Q95" s="56"/>
      <c r="R95" s="73"/>
    </row>
    <row r="96" spans="1:18" ht="15.75" thickBot="1">
      <c r="A96" s="9"/>
      <c r="B96" s="124"/>
      <c r="C96" s="124"/>
      <c r="D96" s="10" t="s">
        <v>75</v>
      </c>
      <c r="E96" s="119" t="s">
        <v>211</v>
      </c>
      <c r="F96" s="120"/>
      <c r="G96" s="10">
        <v>83</v>
      </c>
      <c r="H96" s="10"/>
      <c r="I96" s="10"/>
      <c r="J96" s="10"/>
      <c r="K96" s="10"/>
      <c r="L96" s="10"/>
      <c r="M96" s="10"/>
      <c r="N96" s="10"/>
      <c r="O96" s="10"/>
      <c r="P96" s="56"/>
      <c r="Q96" s="56"/>
      <c r="R96" s="73"/>
    </row>
    <row r="97" spans="1:18" ht="15.75" thickBot="1">
      <c r="A97" s="9"/>
      <c r="B97" s="124"/>
      <c r="C97" s="124"/>
      <c r="D97" s="10" t="s">
        <v>77</v>
      </c>
      <c r="E97" s="119" t="s">
        <v>212</v>
      </c>
      <c r="F97" s="120"/>
      <c r="G97" s="10">
        <v>84</v>
      </c>
      <c r="H97" s="78">
        <v>6</v>
      </c>
      <c r="I97" s="10"/>
      <c r="J97" s="78">
        <v>25</v>
      </c>
      <c r="K97" s="78">
        <v>1</v>
      </c>
      <c r="L97" s="5">
        <v>4</v>
      </c>
      <c r="M97" s="5">
        <v>10</v>
      </c>
      <c r="N97" s="5">
        <v>15</v>
      </c>
      <c r="O97" s="78">
        <v>25</v>
      </c>
      <c r="P97" s="56">
        <f>O97/K97</f>
        <v>25</v>
      </c>
      <c r="Q97" s="56">
        <f>K97/H97</f>
        <v>0.16666666666666666</v>
      </c>
      <c r="R97" s="72">
        <f>(O97*19%)+O97</f>
        <v>29.75</v>
      </c>
    </row>
    <row r="98" spans="1:18" ht="20.45" customHeight="1" thickBot="1">
      <c r="A98" s="9"/>
      <c r="B98" s="124"/>
      <c r="C98" s="124"/>
      <c r="D98" s="10" t="s">
        <v>117</v>
      </c>
      <c r="E98" s="119" t="s">
        <v>213</v>
      </c>
      <c r="F98" s="120"/>
      <c r="G98" s="10">
        <v>85</v>
      </c>
      <c r="H98" s="78">
        <v>0</v>
      </c>
      <c r="I98" s="10"/>
      <c r="J98" s="78">
        <v>0</v>
      </c>
      <c r="K98" s="78">
        <v>0</v>
      </c>
      <c r="L98" s="5">
        <v>0</v>
      </c>
      <c r="M98" s="5">
        <v>0</v>
      </c>
      <c r="N98" s="5">
        <v>0</v>
      </c>
      <c r="O98" s="78">
        <v>0</v>
      </c>
      <c r="P98" s="56"/>
      <c r="Q98" s="56"/>
      <c r="R98" s="72">
        <v>0</v>
      </c>
    </row>
    <row r="99" spans="1:18" ht="20.45" customHeight="1" thickBot="1">
      <c r="A99" s="9"/>
      <c r="B99" s="124"/>
      <c r="C99" s="124"/>
      <c r="D99" s="119" t="s">
        <v>281</v>
      </c>
      <c r="E99" s="127"/>
      <c r="F99" s="120"/>
      <c r="G99" s="10">
        <v>86</v>
      </c>
      <c r="H99" s="78">
        <f>H100+H113+H117+H126</f>
        <v>391188</v>
      </c>
      <c r="I99" s="54"/>
      <c r="J99" s="78">
        <f t="shared" ref="J99:O99" si="19">J100+J113+J117+J126</f>
        <v>546800</v>
      </c>
      <c r="K99" s="78">
        <f t="shared" si="19"/>
        <v>506965</v>
      </c>
      <c r="L99" s="5">
        <f t="shared" si="19"/>
        <v>139000</v>
      </c>
      <c r="M99" s="5">
        <f t="shared" si="19"/>
        <v>272250</v>
      </c>
      <c r="N99" s="5">
        <f t="shared" si="19"/>
        <v>411500</v>
      </c>
      <c r="O99" s="78">
        <f t="shared" si="19"/>
        <v>548250</v>
      </c>
      <c r="P99" s="56">
        <f>O99/K99</f>
        <v>1.0814356020632587</v>
      </c>
      <c r="Q99" s="56">
        <f>K99/H99</f>
        <v>1.2959625550886018</v>
      </c>
      <c r="R99" s="72">
        <f>R100+R113+R117+R126</f>
        <v>548250</v>
      </c>
    </row>
    <row r="100" spans="1:18" ht="20.45" customHeight="1" thickBot="1">
      <c r="A100" s="9"/>
      <c r="B100" s="124"/>
      <c r="C100" s="124"/>
      <c r="D100" s="10" t="s">
        <v>32</v>
      </c>
      <c r="E100" s="119" t="s">
        <v>214</v>
      </c>
      <c r="F100" s="120"/>
      <c r="G100" s="10">
        <v>87</v>
      </c>
      <c r="H100" s="78">
        <f>H101+H105</f>
        <v>382580</v>
      </c>
      <c r="I100" s="10"/>
      <c r="J100" s="78">
        <f t="shared" ref="J100:O100" si="20">J101+J105</f>
        <v>535800</v>
      </c>
      <c r="K100" s="78">
        <f t="shared" si="20"/>
        <v>496973</v>
      </c>
      <c r="L100" s="5">
        <f t="shared" si="20"/>
        <v>136000</v>
      </c>
      <c r="M100" s="5">
        <f t="shared" si="20"/>
        <v>266250</v>
      </c>
      <c r="N100" s="5">
        <f t="shared" si="20"/>
        <v>402500</v>
      </c>
      <c r="O100" s="78">
        <f t="shared" si="20"/>
        <v>536250</v>
      </c>
      <c r="P100" s="56">
        <f>O100/K100</f>
        <v>1.0790324625281453</v>
      </c>
      <c r="Q100" s="56">
        <f>K100/H100</f>
        <v>1.2990041298551938</v>
      </c>
      <c r="R100" s="72">
        <f>R101+R105</f>
        <v>536250</v>
      </c>
    </row>
    <row r="101" spans="1:18" ht="30.6" customHeight="1" thickBot="1">
      <c r="A101" s="9"/>
      <c r="B101" s="124"/>
      <c r="C101" s="124"/>
      <c r="D101" s="10" t="s">
        <v>34</v>
      </c>
      <c r="E101" s="119" t="s">
        <v>215</v>
      </c>
      <c r="F101" s="120"/>
      <c r="G101" s="10">
        <v>88</v>
      </c>
      <c r="H101" s="78">
        <f>SUM(H102:H104)</f>
        <v>382580</v>
      </c>
      <c r="I101" s="10"/>
      <c r="J101" s="78">
        <f t="shared" ref="J101:O101" si="21">SUM(J102:J104)</f>
        <v>455000</v>
      </c>
      <c r="K101" s="78">
        <f t="shared" si="21"/>
        <v>444013</v>
      </c>
      <c r="L101" s="5">
        <f t="shared" si="21"/>
        <v>115000</v>
      </c>
      <c r="M101" s="5">
        <f t="shared" si="21"/>
        <v>230000</v>
      </c>
      <c r="N101" s="5">
        <f t="shared" si="21"/>
        <v>350000</v>
      </c>
      <c r="O101" s="78">
        <f t="shared" si="21"/>
        <v>455000</v>
      </c>
      <c r="P101" s="56">
        <f>O101/K101</f>
        <v>1.024744770986435</v>
      </c>
      <c r="Q101" s="56">
        <f>K101/H101</f>
        <v>1.1605755658947148</v>
      </c>
      <c r="R101" s="72">
        <f>SUM(R102:R104)</f>
        <v>455000</v>
      </c>
    </row>
    <row r="102" spans="1:18" ht="15.75" thickBot="1">
      <c r="A102" s="9"/>
      <c r="B102" s="124"/>
      <c r="C102" s="124"/>
      <c r="D102" s="121"/>
      <c r="E102" s="119" t="s">
        <v>282</v>
      </c>
      <c r="F102" s="120"/>
      <c r="G102" s="10">
        <v>89</v>
      </c>
      <c r="H102" s="78">
        <v>382580</v>
      </c>
      <c r="I102" s="10"/>
      <c r="J102" s="78">
        <v>455000</v>
      </c>
      <c r="K102" s="78">
        <v>444013</v>
      </c>
      <c r="L102" s="5">
        <v>115000</v>
      </c>
      <c r="M102" s="5">
        <v>230000</v>
      </c>
      <c r="N102" s="5">
        <v>350000</v>
      </c>
      <c r="O102" s="78">
        <v>455000</v>
      </c>
      <c r="P102" s="56">
        <f>O102/K102</f>
        <v>1.024744770986435</v>
      </c>
      <c r="Q102" s="56">
        <f>K102/H102</f>
        <v>1.1605755658947148</v>
      </c>
      <c r="R102" s="72">
        <f>O102</f>
        <v>455000</v>
      </c>
    </row>
    <row r="103" spans="1:18" ht="40.9" customHeight="1" thickBot="1">
      <c r="A103" s="9"/>
      <c r="B103" s="124"/>
      <c r="C103" s="124"/>
      <c r="D103" s="124"/>
      <c r="E103" s="119" t="s">
        <v>216</v>
      </c>
      <c r="F103" s="120"/>
      <c r="G103" s="10">
        <v>90</v>
      </c>
      <c r="H103" s="10"/>
      <c r="I103" s="10"/>
      <c r="J103" s="10"/>
      <c r="K103" s="10"/>
      <c r="L103" s="10"/>
      <c r="M103" s="5"/>
      <c r="N103" s="10"/>
      <c r="O103" s="5"/>
      <c r="P103" s="56"/>
      <c r="Q103" s="56"/>
      <c r="R103" s="73"/>
    </row>
    <row r="104" spans="1:18" ht="20.45" customHeight="1" thickBot="1">
      <c r="A104" s="9"/>
      <c r="B104" s="124"/>
      <c r="C104" s="124"/>
      <c r="D104" s="122"/>
      <c r="E104" s="119" t="s">
        <v>217</v>
      </c>
      <c r="F104" s="120"/>
      <c r="G104" s="10">
        <v>91</v>
      </c>
      <c r="H104" s="10"/>
      <c r="I104" s="10"/>
      <c r="J104" s="10"/>
      <c r="K104" s="10"/>
      <c r="L104" s="10"/>
      <c r="M104" s="10"/>
      <c r="N104" s="10"/>
      <c r="O104" s="10"/>
      <c r="P104" s="56"/>
      <c r="Q104" s="56"/>
      <c r="R104" s="73"/>
    </row>
    <row r="105" spans="1:18" ht="30.6" customHeight="1" thickBot="1">
      <c r="A105" s="9"/>
      <c r="B105" s="124"/>
      <c r="C105" s="124"/>
      <c r="D105" s="10" t="s">
        <v>36</v>
      </c>
      <c r="E105" s="119" t="s">
        <v>283</v>
      </c>
      <c r="F105" s="120"/>
      <c r="G105" s="10">
        <v>92</v>
      </c>
      <c r="H105" s="54">
        <f>H106+H109+H110+H111+H112</f>
        <v>0</v>
      </c>
      <c r="I105" s="54"/>
      <c r="J105" s="54">
        <f t="shared" ref="J105:O105" si="22">J106+J109+J110+J111+J112</f>
        <v>80800</v>
      </c>
      <c r="K105" s="54">
        <f t="shared" si="22"/>
        <v>52960</v>
      </c>
      <c r="L105" s="54">
        <f t="shared" si="22"/>
        <v>21000</v>
      </c>
      <c r="M105" s="54">
        <f t="shared" si="22"/>
        <v>36250</v>
      </c>
      <c r="N105" s="54">
        <f t="shared" si="22"/>
        <v>52500</v>
      </c>
      <c r="O105" s="54">
        <f t="shared" si="22"/>
        <v>81250</v>
      </c>
      <c r="P105" s="56"/>
      <c r="Q105" s="56"/>
      <c r="R105" s="74">
        <f>O105</f>
        <v>81250</v>
      </c>
    </row>
    <row r="106" spans="1:18" ht="61.15" customHeight="1" thickBot="1">
      <c r="A106" s="9"/>
      <c r="B106" s="124"/>
      <c r="C106" s="124"/>
      <c r="D106" s="121"/>
      <c r="E106" s="119" t="s">
        <v>218</v>
      </c>
      <c r="F106" s="120"/>
      <c r="G106" s="10">
        <v>93</v>
      </c>
      <c r="H106" s="10"/>
      <c r="I106" s="10"/>
      <c r="J106" s="78">
        <f>J107+J108</f>
        <v>3300</v>
      </c>
      <c r="K106" s="10"/>
      <c r="L106" s="78">
        <f>L107+L108</f>
        <v>0</v>
      </c>
      <c r="M106" s="78">
        <f>M107+M108</f>
        <v>0</v>
      </c>
      <c r="N106" s="78">
        <f>N107+N108</f>
        <v>0</v>
      </c>
      <c r="O106" s="78">
        <f>O107+O108</f>
        <v>3300</v>
      </c>
      <c r="P106" s="56"/>
      <c r="Q106" s="56"/>
      <c r="R106" s="78">
        <f>R107+R108</f>
        <v>3300</v>
      </c>
    </row>
    <row r="107" spans="1:18" ht="79.5" thickBot="1">
      <c r="A107" s="9"/>
      <c r="B107" s="124"/>
      <c r="C107" s="124"/>
      <c r="D107" s="124"/>
      <c r="E107" s="12"/>
      <c r="F107" s="12" t="s">
        <v>219</v>
      </c>
      <c r="G107" s="10" t="s">
        <v>220</v>
      </c>
      <c r="H107" s="10"/>
      <c r="I107" s="10"/>
      <c r="J107" s="10"/>
      <c r="K107" s="10"/>
      <c r="L107" s="10"/>
      <c r="M107" s="10"/>
      <c r="N107" s="10"/>
      <c r="O107" s="10"/>
      <c r="P107" s="56"/>
      <c r="Q107" s="56"/>
      <c r="R107" s="73"/>
    </row>
    <row r="108" spans="1:18" ht="124.5" thickBot="1">
      <c r="A108" s="9"/>
      <c r="B108" s="124"/>
      <c r="C108" s="124"/>
      <c r="D108" s="124"/>
      <c r="E108" s="12"/>
      <c r="F108" s="12" t="s">
        <v>221</v>
      </c>
      <c r="G108" s="10" t="s">
        <v>222</v>
      </c>
      <c r="H108" s="10"/>
      <c r="I108" s="10"/>
      <c r="J108" s="78">
        <v>3300</v>
      </c>
      <c r="K108" s="10"/>
      <c r="L108" s="78">
        <v>0</v>
      </c>
      <c r="M108" s="78">
        <v>0</v>
      </c>
      <c r="N108" s="78">
        <v>0</v>
      </c>
      <c r="O108" s="78">
        <v>3300</v>
      </c>
      <c r="P108" s="56"/>
      <c r="Q108" s="56"/>
      <c r="R108" s="78">
        <f>O108</f>
        <v>3300</v>
      </c>
    </row>
    <row r="109" spans="1:18" ht="15.75" thickBot="1">
      <c r="A109" s="9"/>
      <c r="B109" s="124"/>
      <c r="C109" s="124"/>
      <c r="D109" s="124"/>
      <c r="E109" s="119" t="s">
        <v>223</v>
      </c>
      <c r="F109" s="120"/>
      <c r="G109" s="10">
        <v>96</v>
      </c>
      <c r="H109" s="10"/>
      <c r="I109" s="10"/>
      <c r="J109" s="78">
        <v>61550</v>
      </c>
      <c r="K109" s="78">
        <v>52960</v>
      </c>
      <c r="L109" s="78">
        <v>21000</v>
      </c>
      <c r="M109" s="78">
        <v>36250</v>
      </c>
      <c r="N109" s="78">
        <v>52500</v>
      </c>
      <c r="O109" s="78">
        <v>62000</v>
      </c>
      <c r="P109" s="56"/>
      <c r="Q109" s="56"/>
      <c r="R109" s="78">
        <f>O109</f>
        <v>62000</v>
      </c>
    </row>
    <row r="110" spans="1:18" ht="15.75" thickBot="1">
      <c r="A110" s="9"/>
      <c r="B110" s="124"/>
      <c r="C110" s="124"/>
      <c r="D110" s="124"/>
      <c r="E110" s="119" t="s">
        <v>224</v>
      </c>
      <c r="F110" s="120"/>
      <c r="G110" s="10">
        <v>97</v>
      </c>
      <c r="H110" s="78">
        <v>0</v>
      </c>
      <c r="I110" s="10"/>
      <c r="J110" s="78">
        <v>15950</v>
      </c>
      <c r="K110" s="78">
        <v>0</v>
      </c>
      <c r="L110" s="5">
        <v>0</v>
      </c>
      <c r="M110" s="5">
        <v>0</v>
      </c>
      <c r="N110" s="5">
        <v>0</v>
      </c>
      <c r="O110" s="78">
        <v>15950</v>
      </c>
      <c r="P110" s="56"/>
      <c r="Q110" s="56"/>
      <c r="R110" s="72">
        <f>O110</f>
        <v>15950</v>
      </c>
    </row>
    <row r="111" spans="1:18" ht="30.6" customHeight="1" thickBot="1">
      <c r="A111" s="9"/>
      <c r="B111" s="124"/>
      <c r="C111" s="124"/>
      <c r="D111" s="124"/>
      <c r="E111" s="119" t="s">
        <v>225</v>
      </c>
      <c r="F111" s="120"/>
      <c r="G111" s="10">
        <v>98</v>
      </c>
      <c r="H111" s="10"/>
      <c r="I111" s="10"/>
      <c r="J111" s="10"/>
      <c r="K111" s="10"/>
      <c r="L111" s="10"/>
      <c r="M111" s="10"/>
      <c r="N111" s="10"/>
      <c r="O111" s="10"/>
      <c r="P111" s="56"/>
      <c r="Q111" s="56"/>
      <c r="R111" s="73"/>
    </row>
    <row r="112" spans="1:18" ht="20.45" customHeight="1" thickBot="1">
      <c r="A112" s="9"/>
      <c r="B112" s="124"/>
      <c r="C112" s="124"/>
      <c r="D112" s="122"/>
      <c r="E112" s="119" t="s">
        <v>226</v>
      </c>
      <c r="F112" s="120"/>
      <c r="G112" s="10">
        <v>99</v>
      </c>
      <c r="H112" s="10"/>
      <c r="I112" s="10"/>
      <c r="J112" s="10"/>
      <c r="K112" s="10"/>
      <c r="L112" s="10"/>
      <c r="M112" s="10"/>
      <c r="N112" s="10"/>
      <c r="O112" s="10"/>
      <c r="P112" s="56"/>
      <c r="Q112" s="56"/>
      <c r="R112" s="73"/>
    </row>
    <row r="113" spans="1:18" ht="30.6" customHeight="1" thickBot="1">
      <c r="A113" s="9"/>
      <c r="B113" s="124"/>
      <c r="C113" s="124"/>
      <c r="D113" s="10" t="s">
        <v>38</v>
      </c>
      <c r="E113" s="119" t="s">
        <v>227</v>
      </c>
      <c r="F113" s="120"/>
      <c r="G113" s="10">
        <v>100</v>
      </c>
      <c r="H113" s="24">
        <f>SUM(H114:H116)</f>
        <v>0</v>
      </c>
      <c r="I113" s="24"/>
      <c r="J113" s="24">
        <f t="shared" ref="J113:O113" si="23">SUM(J114:J116)</f>
        <v>0</v>
      </c>
      <c r="K113" s="24">
        <f t="shared" si="23"/>
        <v>0</v>
      </c>
      <c r="L113" s="24">
        <f t="shared" si="23"/>
        <v>0</v>
      </c>
      <c r="M113" s="24">
        <f t="shared" si="23"/>
        <v>0</v>
      </c>
      <c r="N113" s="24">
        <f t="shared" si="23"/>
        <v>0</v>
      </c>
      <c r="O113" s="24">
        <f t="shared" si="23"/>
        <v>0</v>
      </c>
      <c r="P113" s="56"/>
      <c r="Q113" s="56"/>
      <c r="R113" s="75">
        <f>SUM(R114:R116)</f>
        <v>0</v>
      </c>
    </row>
    <row r="114" spans="1:18" ht="40.9" customHeight="1" thickBot="1">
      <c r="A114" s="9"/>
      <c r="B114" s="124"/>
      <c r="C114" s="124"/>
      <c r="D114" s="121"/>
      <c r="E114" s="119" t="s">
        <v>284</v>
      </c>
      <c r="F114" s="120"/>
      <c r="G114" s="10">
        <v>101</v>
      </c>
      <c r="H114" s="10"/>
      <c r="I114" s="10"/>
      <c r="J114" s="10"/>
      <c r="K114" s="10"/>
      <c r="L114" s="10"/>
      <c r="M114" s="10"/>
      <c r="N114" s="10"/>
      <c r="O114" s="10"/>
      <c r="P114" s="56"/>
      <c r="Q114" s="56"/>
      <c r="R114" s="73"/>
    </row>
    <row r="115" spans="1:18" ht="30.6" customHeight="1" thickBot="1">
      <c r="A115" s="9"/>
      <c r="B115" s="124"/>
      <c r="C115" s="124"/>
      <c r="D115" s="124"/>
      <c r="E115" s="119" t="s">
        <v>228</v>
      </c>
      <c r="F115" s="120"/>
      <c r="G115" s="10">
        <v>102</v>
      </c>
      <c r="H115" s="10"/>
      <c r="I115" s="10"/>
      <c r="J115" s="10"/>
      <c r="K115" s="10"/>
      <c r="L115" s="10"/>
      <c r="M115" s="10"/>
      <c r="N115" s="10"/>
      <c r="O115" s="10"/>
      <c r="P115" s="56"/>
      <c r="Q115" s="56"/>
      <c r="R115" s="73"/>
    </row>
    <row r="116" spans="1:18" ht="51" customHeight="1" thickBot="1">
      <c r="A116" s="9"/>
      <c r="B116" s="124"/>
      <c r="C116" s="124"/>
      <c r="D116" s="122"/>
      <c r="E116" s="119" t="s">
        <v>229</v>
      </c>
      <c r="F116" s="120"/>
      <c r="G116" s="10">
        <v>103</v>
      </c>
      <c r="H116" s="10"/>
      <c r="I116" s="10"/>
      <c r="J116" s="10"/>
      <c r="K116" s="10"/>
      <c r="L116" s="10"/>
      <c r="M116" s="10"/>
      <c r="N116" s="10"/>
      <c r="O116" s="10"/>
      <c r="P116" s="56"/>
      <c r="Q116" s="56"/>
      <c r="R116" s="73"/>
    </row>
    <row r="117" spans="1:18" ht="71.45" customHeight="1" thickBot="1">
      <c r="A117" s="9"/>
      <c r="B117" s="124"/>
      <c r="C117" s="124"/>
      <c r="D117" s="10" t="s">
        <v>41</v>
      </c>
      <c r="E117" s="119" t="s">
        <v>230</v>
      </c>
      <c r="F117" s="120"/>
      <c r="G117" s="10">
        <v>104</v>
      </c>
      <c r="H117" s="54">
        <f>H118+H121+H124+H125</f>
        <v>0</v>
      </c>
      <c r="I117" s="54"/>
      <c r="J117" s="54">
        <f t="shared" ref="J117:O117" si="24">J118+J121+J124+J125</f>
        <v>0</v>
      </c>
      <c r="K117" s="54">
        <f t="shared" si="24"/>
        <v>0</v>
      </c>
      <c r="L117" s="54">
        <f t="shared" si="24"/>
        <v>0</v>
      </c>
      <c r="M117" s="54">
        <f t="shared" si="24"/>
        <v>0</v>
      </c>
      <c r="N117" s="54">
        <f t="shared" si="24"/>
        <v>0</v>
      </c>
      <c r="O117" s="54">
        <f t="shared" si="24"/>
        <v>0</v>
      </c>
      <c r="P117" s="56"/>
      <c r="Q117" s="56"/>
      <c r="R117" s="74">
        <f>R118+R121+R124+R125</f>
        <v>0</v>
      </c>
    </row>
    <row r="118" spans="1:18" ht="20.45" customHeight="1" thickBot="1">
      <c r="A118" s="9"/>
      <c r="B118" s="124"/>
      <c r="C118" s="124"/>
      <c r="D118" s="121"/>
      <c r="E118" s="119" t="s">
        <v>231</v>
      </c>
      <c r="F118" s="120"/>
      <c r="G118" s="10">
        <v>105</v>
      </c>
      <c r="H118" s="10"/>
      <c r="I118" s="10"/>
      <c r="J118" s="10"/>
      <c r="K118" s="10"/>
      <c r="L118" s="10"/>
      <c r="M118" s="10"/>
      <c r="N118" s="10"/>
      <c r="O118" s="10"/>
      <c r="P118" s="56"/>
      <c r="Q118" s="56"/>
      <c r="R118" s="73"/>
    </row>
    <row r="119" spans="1:18" ht="34.5" thickBot="1">
      <c r="A119" s="9"/>
      <c r="B119" s="124"/>
      <c r="C119" s="124"/>
      <c r="D119" s="124"/>
      <c r="E119" s="12"/>
      <c r="F119" s="12" t="s">
        <v>232</v>
      </c>
      <c r="G119" s="10">
        <v>106</v>
      </c>
      <c r="H119" s="10"/>
      <c r="I119" s="10"/>
      <c r="J119" s="10"/>
      <c r="K119" s="10"/>
      <c r="L119" s="10"/>
      <c r="M119" s="10"/>
      <c r="N119" s="10"/>
      <c r="O119" s="10"/>
      <c r="P119" s="56"/>
      <c r="Q119" s="56"/>
      <c r="R119" s="73"/>
    </row>
    <row r="120" spans="1:18" ht="34.5" thickBot="1">
      <c r="A120" s="9"/>
      <c r="B120" s="124"/>
      <c r="C120" s="124"/>
      <c r="D120" s="124"/>
      <c r="E120" s="12"/>
      <c r="F120" s="12" t="s">
        <v>233</v>
      </c>
      <c r="G120" s="10">
        <v>107</v>
      </c>
      <c r="H120" s="10"/>
      <c r="I120" s="10"/>
      <c r="J120" s="10"/>
      <c r="K120" s="10"/>
      <c r="L120" s="10"/>
      <c r="M120" s="10"/>
      <c r="N120" s="10"/>
      <c r="O120" s="10"/>
      <c r="P120" s="56"/>
      <c r="Q120" s="56"/>
      <c r="R120" s="73"/>
    </row>
    <row r="121" spans="1:18" ht="30.6" customHeight="1" thickBot="1">
      <c r="A121" s="9"/>
      <c r="B121" s="124"/>
      <c r="C121" s="124"/>
      <c r="D121" s="124"/>
      <c r="E121" s="119" t="s">
        <v>234</v>
      </c>
      <c r="F121" s="120"/>
      <c r="G121" s="10">
        <v>108</v>
      </c>
      <c r="H121" s="10"/>
      <c r="I121" s="10"/>
      <c r="J121" s="10"/>
      <c r="K121" s="10"/>
      <c r="L121" s="10"/>
      <c r="M121" s="10"/>
      <c r="N121" s="10"/>
      <c r="O121" s="10"/>
      <c r="P121" s="56"/>
      <c r="Q121" s="56"/>
      <c r="R121" s="73"/>
    </row>
    <row r="122" spans="1:18" ht="34.5" thickBot="1">
      <c r="A122" s="9"/>
      <c r="B122" s="124"/>
      <c r="C122" s="124"/>
      <c r="D122" s="124"/>
      <c r="E122" s="12"/>
      <c r="F122" s="12" t="s">
        <v>232</v>
      </c>
      <c r="G122" s="10">
        <v>109</v>
      </c>
      <c r="H122" s="10"/>
      <c r="I122" s="10"/>
      <c r="J122" s="10"/>
      <c r="K122" s="10"/>
      <c r="L122" s="10"/>
      <c r="M122" s="10"/>
      <c r="N122" s="10"/>
      <c r="O122" s="10"/>
      <c r="P122" s="56"/>
      <c r="Q122" s="56"/>
      <c r="R122" s="73"/>
    </row>
    <row r="123" spans="1:18" ht="34.5" thickBot="1">
      <c r="A123" s="9"/>
      <c r="B123" s="124"/>
      <c r="C123" s="124"/>
      <c r="D123" s="124"/>
      <c r="E123" s="12"/>
      <c r="F123" s="12" t="s">
        <v>233</v>
      </c>
      <c r="G123" s="10">
        <v>110</v>
      </c>
      <c r="H123" s="10"/>
      <c r="I123" s="10"/>
      <c r="J123" s="10"/>
      <c r="K123" s="10"/>
      <c r="L123" s="10"/>
      <c r="M123" s="10"/>
      <c r="N123" s="10"/>
      <c r="O123" s="10"/>
      <c r="P123" s="56"/>
      <c r="Q123" s="56"/>
      <c r="R123" s="73"/>
    </row>
    <row r="124" spans="1:18" ht="15.75" thickBot="1">
      <c r="A124" s="9"/>
      <c r="B124" s="124"/>
      <c r="C124" s="124"/>
      <c r="D124" s="122"/>
      <c r="E124" s="119" t="s">
        <v>235</v>
      </c>
      <c r="F124" s="120"/>
      <c r="G124" s="10">
        <v>111</v>
      </c>
      <c r="H124" s="10"/>
      <c r="I124" s="10"/>
      <c r="J124" s="10"/>
      <c r="K124" s="10"/>
      <c r="L124" s="10"/>
      <c r="M124" s="10"/>
      <c r="N124" s="10"/>
      <c r="O124" s="10"/>
      <c r="P124" s="56"/>
      <c r="Q124" s="56"/>
      <c r="R124" s="73"/>
    </row>
    <row r="125" spans="1:18" ht="30.6" customHeight="1" thickBot="1">
      <c r="A125" s="9"/>
      <c r="B125" s="124"/>
      <c r="C125" s="124"/>
      <c r="D125" s="10"/>
      <c r="E125" s="119" t="s">
        <v>236</v>
      </c>
      <c r="F125" s="120"/>
      <c r="G125" s="10">
        <v>112</v>
      </c>
      <c r="H125" s="10"/>
      <c r="I125" s="10"/>
      <c r="J125" s="10"/>
      <c r="K125" s="10"/>
      <c r="L125" s="10"/>
      <c r="M125" s="10"/>
      <c r="N125" s="10"/>
      <c r="O125" s="10"/>
      <c r="P125" s="56"/>
      <c r="Q125" s="56"/>
      <c r="R125" s="73"/>
    </row>
    <row r="126" spans="1:18" ht="24" customHeight="1" thickBot="1">
      <c r="A126" s="9"/>
      <c r="B126" s="124"/>
      <c r="C126" s="124"/>
      <c r="D126" s="10" t="s">
        <v>43</v>
      </c>
      <c r="E126" s="119" t="s">
        <v>371</v>
      </c>
      <c r="F126" s="120"/>
      <c r="G126" s="10">
        <v>113</v>
      </c>
      <c r="H126" s="78">
        <v>8608</v>
      </c>
      <c r="I126" s="5"/>
      <c r="J126" s="78">
        <v>11000</v>
      </c>
      <c r="K126" s="78">
        <v>9992</v>
      </c>
      <c r="L126" s="5">
        <v>3000</v>
      </c>
      <c r="M126" s="5">
        <v>6000</v>
      </c>
      <c r="N126" s="5">
        <v>9000</v>
      </c>
      <c r="O126" s="78">
        <v>12000</v>
      </c>
      <c r="P126" s="56">
        <f>O126/K126</f>
        <v>1.200960768614892</v>
      </c>
      <c r="Q126" s="56">
        <f>K126/H126</f>
        <v>1.1607806691449813</v>
      </c>
      <c r="R126" s="72">
        <f>O126</f>
        <v>12000</v>
      </c>
    </row>
    <row r="127" spans="1:18" ht="30.6" customHeight="1" thickBot="1">
      <c r="A127" s="9"/>
      <c r="B127" s="124"/>
      <c r="C127" s="124"/>
      <c r="D127" s="119" t="s">
        <v>237</v>
      </c>
      <c r="E127" s="127"/>
      <c r="F127" s="120"/>
      <c r="G127" s="10">
        <v>114</v>
      </c>
      <c r="H127" s="54">
        <f>H128+H131+H132+H133+H134+H135</f>
        <v>1260</v>
      </c>
      <c r="I127" s="54"/>
      <c r="J127" s="54">
        <f>J128+J131+J132+J133+J134+J135</f>
        <v>13600</v>
      </c>
      <c r="K127" s="55">
        <f>K128+K132+K133+K134+K135</f>
        <v>1155</v>
      </c>
      <c r="L127" s="54">
        <f>L128+L131+L132+L133+L134+L135</f>
        <v>4600</v>
      </c>
      <c r="M127" s="54">
        <f>M128+M131+M132+M133+M134+M135</f>
        <v>9200</v>
      </c>
      <c r="N127" s="54">
        <f>N128+N131+N132+N133+N134+N135</f>
        <v>12800</v>
      </c>
      <c r="O127" s="54">
        <f>O128+O131+O132+O133+O134+O135</f>
        <v>14225</v>
      </c>
      <c r="P127" s="56">
        <f>O127/K127</f>
        <v>12.316017316017316</v>
      </c>
      <c r="Q127" s="56">
        <f>K127/H127</f>
        <v>0.91666666666666663</v>
      </c>
      <c r="R127" s="74">
        <f>R128+R131+R132+R133+R134+R135</f>
        <v>16505</v>
      </c>
    </row>
    <row r="128" spans="1:18" ht="30.6" customHeight="1" thickBot="1">
      <c r="A128" s="9"/>
      <c r="B128" s="124"/>
      <c r="C128" s="124"/>
      <c r="D128" s="10" t="s">
        <v>17</v>
      </c>
      <c r="E128" s="119" t="s">
        <v>285</v>
      </c>
      <c r="F128" s="120"/>
      <c r="G128" s="10">
        <v>115</v>
      </c>
      <c r="H128" s="54">
        <f>H129+H130</f>
        <v>0</v>
      </c>
      <c r="I128" s="54"/>
      <c r="J128" s="54">
        <f t="shared" ref="J128:O128" si="25">J129+J130</f>
        <v>1000</v>
      </c>
      <c r="K128" s="54">
        <f t="shared" si="25"/>
        <v>0</v>
      </c>
      <c r="L128" s="54">
        <f t="shared" si="25"/>
        <v>1000</v>
      </c>
      <c r="M128" s="54">
        <f t="shared" si="25"/>
        <v>1000</v>
      </c>
      <c r="N128" s="54">
        <f t="shared" si="25"/>
        <v>1000</v>
      </c>
      <c r="O128" s="54">
        <f t="shared" si="25"/>
        <v>1000</v>
      </c>
      <c r="P128" s="56" t="e">
        <f>O128/K128</f>
        <v>#DIV/0!</v>
      </c>
      <c r="Q128" s="56" t="e">
        <f>K128/H128</f>
        <v>#DIV/0!</v>
      </c>
      <c r="R128" s="74">
        <f>R129+R130</f>
        <v>1000</v>
      </c>
    </row>
    <row r="129" spans="1:18" ht="20.45" customHeight="1" thickBot="1">
      <c r="A129" s="9"/>
      <c r="B129" s="124"/>
      <c r="C129" s="124"/>
      <c r="D129" s="10"/>
      <c r="E129" s="119" t="s">
        <v>238</v>
      </c>
      <c r="F129" s="120"/>
      <c r="G129" s="10">
        <v>116</v>
      </c>
      <c r="H129" s="78">
        <v>0</v>
      </c>
      <c r="I129" s="10"/>
      <c r="J129" s="78">
        <v>1000</v>
      </c>
      <c r="K129" s="78">
        <v>0</v>
      </c>
      <c r="L129" s="78">
        <v>1000</v>
      </c>
      <c r="M129" s="78">
        <v>1000</v>
      </c>
      <c r="N129" s="78">
        <v>1000</v>
      </c>
      <c r="O129" s="78">
        <v>1000</v>
      </c>
      <c r="P129" s="56"/>
      <c r="Q129" s="56"/>
      <c r="R129" s="72">
        <f>O129</f>
        <v>1000</v>
      </c>
    </row>
    <row r="130" spans="1:18" ht="15.75" thickBot="1">
      <c r="A130" s="9"/>
      <c r="B130" s="124"/>
      <c r="C130" s="124"/>
      <c r="D130" s="10"/>
      <c r="E130" s="119" t="s">
        <v>239</v>
      </c>
      <c r="F130" s="120"/>
      <c r="G130" s="10">
        <v>117</v>
      </c>
      <c r="H130" s="78">
        <v>0</v>
      </c>
      <c r="I130" s="10"/>
      <c r="J130" s="78">
        <v>0</v>
      </c>
      <c r="K130" s="78">
        <v>0</v>
      </c>
      <c r="L130" s="5">
        <v>0</v>
      </c>
      <c r="M130" s="5">
        <v>0</v>
      </c>
      <c r="N130" s="5">
        <v>0</v>
      </c>
      <c r="O130" s="78">
        <v>0</v>
      </c>
      <c r="P130" s="56" t="e">
        <f>O130/K130</f>
        <v>#DIV/0!</v>
      </c>
      <c r="Q130" s="56" t="e">
        <f>K130/H130</f>
        <v>#DIV/0!</v>
      </c>
      <c r="R130" s="72">
        <f>O130</f>
        <v>0</v>
      </c>
    </row>
    <row r="131" spans="1:18" ht="20.45" customHeight="1" thickBot="1">
      <c r="A131" s="9"/>
      <c r="B131" s="124"/>
      <c r="C131" s="124"/>
      <c r="D131" s="10" t="s">
        <v>19</v>
      </c>
      <c r="E131" s="119" t="s">
        <v>240</v>
      </c>
      <c r="F131" s="120"/>
      <c r="G131" s="10">
        <v>118</v>
      </c>
      <c r="H131" s="78">
        <v>0</v>
      </c>
      <c r="I131" s="10"/>
      <c r="J131" s="78">
        <v>10000</v>
      </c>
      <c r="K131" s="78">
        <v>0</v>
      </c>
      <c r="L131" s="5">
        <v>3000</v>
      </c>
      <c r="M131" s="5">
        <v>7000</v>
      </c>
      <c r="N131" s="5">
        <v>10000</v>
      </c>
      <c r="O131" s="78">
        <v>12000</v>
      </c>
      <c r="P131" s="56"/>
      <c r="Q131" s="56"/>
      <c r="R131" s="72">
        <f>(O131*19%)+O131</f>
        <v>14280</v>
      </c>
    </row>
    <row r="132" spans="1:18" ht="30.6" customHeight="1" thickBot="1">
      <c r="A132" s="9"/>
      <c r="B132" s="124"/>
      <c r="C132" s="124"/>
      <c r="D132" s="10" t="s">
        <v>65</v>
      </c>
      <c r="E132" s="119" t="s">
        <v>241</v>
      </c>
      <c r="F132" s="120"/>
      <c r="G132" s="10">
        <v>119</v>
      </c>
      <c r="H132" s="10"/>
      <c r="I132" s="10"/>
      <c r="J132" s="10"/>
      <c r="K132" s="10"/>
      <c r="L132" s="10"/>
      <c r="M132" s="10"/>
      <c r="N132" s="10"/>
      <c r="O132" s="10"/>
      <c r="P132" s="56"/>
      <c r="Q132" s="56"/>
      <c r="R132" s="73"/>
    </row>
    <row r="133" spans="1:18" ht="15.75" thickBot="1">
      <c r="A133" s="9"/>
      <c r="B133" s="124"/>
      <c r="C133" s="124"/>
      <c r="D133" s="10" t="s">
        <v>75</v>
      </c>
      <c r="E133" s="119" t="s">
        <v>78</v>
      </c>
      <c r="F133" s="120"/>
      <c r="G133" s="10">
        <v>120</v>
      </c>
      <c r="H133" s="78"/>
      <c r="I133" s="10"/>
      <c r="J133" s="10"/>
      <c r="K133" s="78"/>
      <c r="L133" s="10"/>
      <c r="M133" s="10"/>
      <c r="N133" s="10"/>
      <c r="O133" s="10"/>
      <c r="P133" s="56"/>
      <c r="Q133" s="56"/>
      <c r="R133" s="73"/>
    </row>
    <row r="134" spans="1:18" ht="30.6" customHeight="1" thickBot="1">
      <c r="A134" s="9"/>
      <c r="B134" s="124"/>
      <c r="C134" s="124"/>
      <c r="D134" s="10" t="s">
        <v>77</v>
      </c>
      <c r="E134" s="119" t="s">
        <v>242</v>
      </c>
      <c r="F134" s="120"/>
      <c r="G134" s="10">
        <v>121</v>
      </c>
      <c r="H134" s="78">
        <v>1260</v>
      </c>
      <c r="I134" s="10"/>
      <c r="J134" s="78">
        <v>2600</v>
      </c>
      <c r="K134" s="78">
        <v>1155</v>
      </c>
      <c r="L134" s="5">
        <v>600</v>
      </c>
      <c r="M134" s="5">
        <v>1200</v>
      </c>
      <c r="N134" s="5">
        <v>1800</v>
      </c>
      <c r="O134" s="78">
        <v>1225</v>
      </c>
      <c r="P134" s="56"/>
      <c r="Q134" s="56"/>
      <c r="R134" s="72">
        <f>O134</f>
        <v>1225</v>
      </c>
    </row>
    <row r="135" spans="1:18" ht="40.9" customHeight="1" thickBot="1">
      <c r="A135" s="9"/>
      <c r="B135" s="124"/>
      <c r="C135" s="124"/>
      <c r="D135" s="10" t="s">
        <v>117</v>
      </c>
      <c r="E135" s="119" t="s">
        <v>243</v>
      </c>
      <c r="F135" s="120"/>
      <c r="G135" s="10">
        <v>122</v>
      </c>
      <c r="H135" s="54">
        <f>H136-H139</f>
        <v>0</v>
      </c>
      <c r="I135" s="54"/>
      <c r="J135" s="55">
        <f>J136-J139-J143</f>
        <v>0</v>
      </c>
      <c r="K135" s="55">
        <f>K136-K139-K143</f>
        <v>0</v>
      </c>
      <c r="L135" s="54">
        <f>L136-L139</f>
        <v>0</v>
      </c>
      <c r="M135" s="54">
        <f>M136-M139</f>
        <v>0</v>
      </c>
      <c r="N135" s="54">
        <f>N136-N139</f>
        <v>0</v>
      </c>
      <c r="O135" s="54">
        <f>O136-O139</f>
        <v>0</v>
      </c>
      <c r="P135" s="56"/>
      <c r="Q135" s="56"/>
      <c r="R135" s="74">
        <f>R136-R139</f>
        <v>0</v>
      </c>
    </row>
    <row r="136" spans="1:18" ht="57" thickBot="1">
      <c r="A136" s="9"/>
      <c r="B136" s="124"/>
      <c r="C136" s="124"/>
      <c r="D136" s="121"/>
      <c r="E136" s="12" t="s">
        <v>119</v>
      </c>
      <c r="F136" s="12" t="s">
        <v>244</v>
      </c>
      <c r="G136" s="10">
        <v>123</v>
      </c>
      <c r="H136" s="10"/>
      <c r="I136" s="10"/>
      <c r="J136" s="10"/>
      <c r="K136" s="10"/>
      <c r="L136" s="10"/>
      <c r="M136" s="10"/>
      <c r="N136" s="10"/>
      <c r="O136" s="10"/>
      <c r="P136" s="56"/>
      <c r="Q136" s="56"/>
      <c r="R136" s="73"/>
    </row>
    <row r="137" spans="1:18" ht="68.25" thickBot="1">
      <c r="A137" s="9"/>
      <c r="B137" s="124"/>
      <c r="C137" s="124"/>
      <c r="D137" s="124"/>
      <c r="E137" s="12" t="s">
        <v>245</v>
      </c>
      <c r="F137" s="12" t="s">
        <v>246</v>
      </c>
      <c r="G137" s="10">
        <v>124</v>
      </c>
      <c r="H137" s="10"/>
      <c r="I137" s="10"/>
      <c r="J137" s="10"/>
      <c r="K137" s="10"/>
      <c r="L137" s="10"/>
      <c r="M137" s="10"/>
      <c r="N137" s="10"/>
      <c r="O137" s="10"/>
      <c r="P137" s="56"/>
      <c r="Q137" s="56"/>
      <c r="R137" s="73"/>
    </row>
    <row r="138" spans="1:18" ht="68.25" thickBot="1">
      <c r="A138" s="9"/>
      <c r="B138" s="124"/>
      <c r="C138" s="124"/>
      <c r="D138" s="124"/>
      <c r="E138" s="12" t="s">
        <v>247</v>
      </c>
      <c r="F138" s="12" t="s">
        <v>248</v>
      </c>
      <c r="G138" s="10">
        <v>125</v>
      </c>
      <c r="H138" s="10"/>
      <c r="I138" s="10"/>
      <c r="J138" s="10"/>
      <c r="K138" s="10"/>
      <c r="L138" s="10"/>
      <c r="M138" s="10"/>
      <c r="N138" s="10"/>
      <c r="O138" s="10"/>
      <c r="P138" s="56"/>
      <c r="Q138" s="56"/>
      <c r="R138" s="73"/>
    </row>
    <row r="139" spans="1:18" ht="90.75" thickBot="1">
      <c r="A139" s="9"/>
      <c r="B139" s="124"/>
      <c r="C139" s="124"/>
      <c r="D139" s="124"/>
      <c r="E139" s="12" t="s">
        <v>121</v>
      </c>
      <c r="F139" s="12" t="s">
        <v>249</v>
      </c>
      <c r="G139" s="10">
        <v>126</v>
      </c>
      <c r="H139" s="10"/>
      <c r="I139" s="10"/>
      <c r="J139" s="10"/>
      <c r="K139" s="10"/>
      <c r="L139" s="10"/>
      <c r="M139" s="10"/>
      <c r="N139" s="10"/>
      <c r="O139" s="10"/>
      <c r="P139" s="56"/>
      <c r="Q139" s="56"/>
      <c r="R139" s="73"/>
    </row>
    <row r="140" spans="1:18" ht="79.5" thickBot="1">
      <c r="A140" s="9"/>
      <c r="B140" s="124"/>
      <c r="C140" s="124"/>
      <c r="D140" s="124"/>
      <c r="E140" s="12" t="s">
        <v>250</v>
      </c>
      <c r="F140" s="12" t="s">
        <v>251</v>
      </c>
      <c r="G140" s="10">
        <v>127</v>
      </c>
      <c r="H140" s="10"/>
      <c r="I140" s="10"/>
      <c r="J140" s="10"/>
      <c r="K140" s="10"/>
      <c r="L140" s="10"/>
      <c r="M140" s="10"/>
      <c r="N140" s="10"/>
      <c r="O140" s="10"/>
      <c r="P140" s="56"/>
      <c r="Q140" s="56"/>
      <c r="R140" s="73"/>
    </row>
    <row r="141" spans="1:18" ht="57" thickBot="1">
      <c r="A141" s="9"/>
      <c r="B141" s="124"/>
      <c r="C141" s="124"/>
      <c r="D141" s="124"/>
      <c r="E141" s="12"/>
      <c r="F141" s="12" t="s">
        <v>286</v>
      </c>
      <c r="G141" s="10">
        <v>128</v>
      </c>
      <c r="H141" s="10"/>
      <c r="I141" s="10"/>
      <c r="J141" s="10"/>
      <c r="K141" s="10"/>
      <c r="L141" s="10"/>
      <c r="M141" s="10"/>
      <c r="N141" s="10"/>
      <c r="O141" s="10"/>
      <c r="P141" s="56"/>
      <c r="Q141" s="56"/>
      <c r="R141" s="73"/>
    </row>
    <row r="142" spans="1:18" ht="90.75" thickBot="1">
      <c r="A142" s="9"/>
      <c r="B142" s="124"/>
      <c r="C142" s="124"/>
      <c r="D142" s="124"/>
      <c r="E142" s="12"/>
      <c r="F142" s="12" t="s">
        <v>252</v>
      </c>
      <c r="G142" s="10">
        <v>129</v>
      </c>
      <c r="H142" s="10"/>
      <c r="I142" s="10"/>
      <c r="J142" s="10"/>
      <c r="K142" s="10"/>
      <c r="L142" s="10"/>
      <c r="M142" s="10"/>
      <c r="N142" s="10"/>
      <c r="O142" s="10"/>
      <c r="P142" s="56"/>
      <c r="Q142" s="56"/>
      <c r="R142" s="73"/>
    </row>
    <row r="143" spans="1:18" ht="34.5" thickBot="1">
      <c r="A143" s="9"/>
      <c r="B143" s="124"/>
      <c r="C143" s="122"/>
      <c r="D143" s="122"/>
      <c r="E143" s="12"/>
      <c r="F143" s="12" t="s">
        <v>253</v>
      </c>
      <c r="G143" s="10">
        <v>130</v>
      </c>
      <c r="H143" s="10"/>
      <c r="I143" s="10"/>
      <c r="J143" s="78"/>
      <c r="K143" s="78"/>
      <c r="L143" s="10"/>
      <c r="M143" s="10"/>
      <c r="N143" s="10"/>
      <c r="O143" s="10"/>
      <c r="P143" s="56"/>
      <c r="Q143" s="56"/>
      <c r="R143" s="73"/>
    </row>
    <row r="144" spans="1:18" ht="30.6" customHeight="1" thickBot="1">
      <c r="A144" s="9"/>
      <c r="B144" s="124"/>
      <c r="C144" s="10">
        <v>2</v>
      </c>
      <c r="D144" s="10"/>
      <c r="E144" s="119" t="s">
        <v>254</v>
      </c>
      <c r="F144" s="120"/>
      <c r="G144" s="10">
        <v>131</v>
      </c>
      <c r="H144" s="54">
        <f>H145+H148+H150</f>
        <v>0</v>
      </c>
      <c r="I144" s="54"/>
      <c r="J144" s="54">
        <f t="shared" ref="J144:O144" si="26">J145+J148+J150</f>
        <v>0</v>
      </c>
      <c r="K144" s="54">
        <f t="shared" si="26"/>
        <v>0</v>
      </c>
      <c r="L144" s="54">
        <f t="shared" si="26"/>
        <v>0</v>
      </c>
      <c r="M144" s="54">
        <f t="shared" si="26"/>
        <v>0</v>
      </c>
      <c r="N144" s="54">
        <f t="shared" si="26"/>
        <v>0</v>
      </c>
      <c r="O144" s="54">
        <f t="shared" si="26"/>
        <v>0</v>
      </c>
      <c r="P144" s="56"/>
      <c r="Q144" s="56"/>
      <c r="R144" s="74">
        <f>R145+R148+R150</f>
        <v>0</v>
      </c>
    </row>
    <row r="145" spans="1:18" ht="30.6" customHeight="1" thickBot="1">
      <c r="A145" s="9"/>
      <c r="B145" s="124"/>
      <c r="C145" s="121"/>
      <c r="D145" s="10" t="s">
        <v>17</v>
      </c>
      <c r="E145" s="119" t="s">
        <v>255</v>
      </c>
      <c r="F145" s="120"/>
      <c r="G145" s="10">
        <v>132</v>
      </c>
      <c r="H145" s="10"/>
      <c r="I145" s="10"/>
      <c r="J145" s="10"/>
      <c r="K145" s="10"/>
      <c r="L145" s="10"/>
      <c r="M145" s="10"/>
      <c r="N145" s="10"/>
      <c r="O145" s="10"/>
      <c r="P145" s="56"/>
      <c r="Q145" s="56"/>
      <c r="R145" s="73"/>
    </row>
    <row r="146" spans="1:18" ht="45.75" thickBot="1">
      <c r="A146" s="9"/>
      <c r="B146" s="124"/>
      <c r="C146" s="124"/>
      <c r="D146" s="10"/>
      <c r="E146" s="12" t="s">
        <v>103</v>
      </c>
      <c r="F146" s="12" t="s">
        <v>256</v>
      </c>
      <c r="G146" s="10">
        <v>133</v>
      </c>
      <c r="H146" s="10"/>
      <c r="I146" s="10"/>
      <c r="J146" s="10"/>
      <c r="K146" s="10"/>
      <c r="L146" s="10"/>
      <c r="M146" s="10"/>
      <c r="N146" s="10"/>
      <c r="O146" s="10"/>
      <c r="P146" s="56"/>
      <c r="Q146" s="56"/>
      <c r="R146" s="73"/>
    </row>
    <row r="147" spans="1:18" ht="57" thickBot="1">
      <c r="A147" s="9"/>
      <c r="B147" s="124"/>
      <c r="C147" s="124"/>
      <c r="D147" s="10"/>
      <c r="E147" s="12" t="s">
        <v>105</v>
      </c>
      <c r="F147" s="12" t="s">
        <v>257</v>
      </c>
      <c r="G147" s="10">
        <v>134</v>
      </c>
      <c r="H147" s="10"/>
      <c r="I147" s="10"/>
      <c r="J147" s="10"/>
      <c r="K147" s="10"/>
      <c r="L147" s="10"/>
      <c r="M147" s="10"/>
      <c r="N147" s="10"/>
      <c r="O147" s="10"/>
      <c r="P147" s="56"/>
      <c r="Q147" s="56"/>
      <c r="R147" s="73"/>
    </row>
    <row r="148" spans="1:18" ht="30.6" customHeight="1" thickBot="1">
      <c r="A148" s="9"/>
      <c r="B148" s="124"/>
      <c r="C148" s="124"/>
      <c r="D148" s="10" t="s">
        <v>19</v>
      </c>
      <c r="E148" s="119" t="s">
        <v>258</v>
      </c>
      <c r="F148" s="120"/>
      <c r="G148" s="10">
        <v>135</v>
      </c>
      <c r="H148" s="10"/>
      <c r="I148" s="10"/>
      <c r="J148" s="10"/>
      <c r="K148" s="10"/>
      <c r="L148" s="10"/>
      <c r="M148" s="10"/>
      <c r="N148" s="10"/>
      <c r="O148" s="10"/>
      <c r="P148" s="56"/>
      <c r="Q148" s="56"/>
      <c r="R148" s="73"/>
    </row>
    <row r="149" spans="1:18" ht="45.75" thickBot="1">
      <c r="A149" s="9"/>
      <c r="B149" s="124"/>
      <c r="C149" s="124"/>
      <c r="D149" s="10"/>
      <c r="E149" s="12" t="s">
        <v>141</v>
      </c>
      <c r="F149" s="12" t="s">
        <v>256</v>
      </c>
      <c r="G149" s="10">
        <v>136</v>
      </c>
      <c r="H149" s="10"/>
      <c r="I149" s="10"/>
      <c r="J149" s="10"/>
      <c r="K149" s="10"/>
      <c r="L149" s="10"/>
      <c r="M149" s="10"/>
      <c r="N149" s="10"/>
      <c r="O149" s="10"/>
      <c r="P149" s="56"/>
      <c r="Q149" s="56"/>
      <c r="R149" s="73"/>
    </row>
    <row r="150" spans="1:18" ht="57" thickBot="1">
      <c r="A150" s="9"/>
      <c r="B150" s="124"/>
      <c r="C150" s="124"/>
      <c r="D150" s="10"/>
      <c r="E150" s="12" t="s">
        <v>143</v>
      </c>
      <c r="F150" s="12" t="s">
        <v>257</v>
      </c>
      <c r="G150" s="10">
        <v>137</v>
      </c>
      <c r="H150" s="10"/>
      <c r="I150" s="10"/>
      <c r="J150" s="10"/>
      <c r="K150" s="10"/>
      <c r="L150" s="10"/>
      <c r="M150" s="10"/>
      <c r="N150" s="10"/>
      <c r="O150" s="10"/>
      <c r="P150" s="56"/>
      <c r="Q150" s="56"/>
      <c r="R150" s="73"/>
    </row>
    <row r="151" spans="1:18" ht="15.75" thickBot="1">
      <c r="A151" s="9"/>
      <c r="B151" s="124"/>
      <c r="C151" s="122"/>
      <c r="D151" s="10" t="s">
        <v>65</v>
      </c>
      <c r="E151" s="119" t="s">
        <v>259</v>
      </c>
      <c r="F151" s="120"/>
      <c r="G151" s="10">
        <v>138</v>
      </c>
      <c r="H151" s="10"/>
      <c r="I151" s="10"/>
      <c r="J151" s="10"/>
      <c r="K151" s="10"/>
      <c r="L151" s="10"/>
      <c r="M151" s="10"/>
      <c r="N151" s="10"/>
      <c r="O151" s="10"/>
      <c r="P151" s="56"/>
      <c r="Q151" s="56"/>
      <c r="R151" s="73"/>
    </row>
    <row r="152" spans="1:18" ht="15.75" thickBot="1">
      <c r="A152" s="9"/>
      <c r="B152" s="124"/>
      <c r="C152" s="10">
        <v>3</v>
      </c>
      <c r="D152" s="10"/>
      <c r="E152" s="119" t="s">
        <v>47</v>
      </c>
      <c r="F152" s="120"/>
      <c r="G152" s="10">
        <v>139</v>
      </c>
      <c r="H152" s="10"/>
      <c r="I152" s="10"/>
      <c r="J152" s="10"/>
      <c r="K152" s="10"/>
      <c r="L152" s="10"/>
      <c r="M152" s="10"/>
      <c r="N152" s="10"/>
      <c r="O152" s="10"/>
      <c r="P152" s="56"/>
      <c r="Q152" s="56"/>
      <c r="R152" s="73"/>
    </row>
    <row r="153" spans="1:18" ht="30.6" customHeight="1" thickBot="1">
      <c r="A153" s="9"/>
      <c r="B153" s="10" t="s">
        <v>48</v>
      </c>
      <c r="C153" s="10"/>
      <c r="D153" s="10"/>
      <c r="E153" s="119" t="s">
        <v>260</v>
      </c>
      <c r="F153" s="120"/>
      <c r="G153" s="10">
        <v>140</v>
      </c>
      <c r="H153" s="55">
        <f>H14-H42</f>
        <v>9624</v>
      </c>
      <c r="I153" s="55"/>
      <c r="J153" s="55">
        <f t="shared" ref="J153:O153" si="27">J14-J42</f>
        <v>5300</v>
      </c>
      <c r="K153" s="55">
        <f t="shared" si="27"/>
        <v>-27902</v>
      </c>
      <c r="L153" s="55">
        <f t="shared" si="27"/>
        <v>-2894</v>
      </c>
      <c r="M153" s="55">
        <f t="shared" si="27"/>
        <v>8855</v>
      </c>
      <c r="N153" s="55">
        <f t="shared" si="27"/>
        <v>-25795</v>
      </c>
      <c r="O153" s="55">
        <f t="shared" si="27"/>
        <v>25</v>
      </c>
      <c r="P153" s="56">
        <f>O153/K153</f>
        <v>-8.9599311877284788E-4</v>
      </c>
      <c r="Q153" s="82">
        <f>K153/H153</f>
        <v>-2.8992103075644224</v>
      </c>
      <c r="R153" s="84">
        <f>R14-R42</f>
        <v>105945.25</v>
      </c>
    </row>
    <row r="154" spans="1:18" ht="34.5" thickBot="1">
      <c r="A154" s="9"/>
      <c r="B154" s="121"/>
      <c r="C154" s="10"/>
      <c r="D154" s="10"/>
      <c r="E154" s="12"/>
      <c r="F154" s="12" t="s">
        <v>261</v>
      </c>
      <c r="G154" s="10">
        <v>141</v>
      </c>
      <c r="H154" s="10"/>
      <c r="I154" s="10"/>
      <c r="J154" s="10"/>
      <c r="K154" s="10"/>
      <c r="L154" s="10"/>
      <c r="M154" s="10"/>
      <c r="N154" s="10"/>
      <c r="O154" s="10"/>
      <c r="P154" s="56"/>
      <c r="Q154" s="56"/>
      <c r="R154" s="83"/>
    </row>
    <row r="155" spans="1:18" ht="34.5" thickBot="1">
      <c r="A155" s="9"/>
      <c r="B155" s="122"/>
      <c r="C155" s="10"/>
      <c r="D155" s="10"/>
      <c r="E155" s="12"/>
      <c r="F155" s="12" t="s">
        <v>262</v>
      </c>
      <c r="G155" s="10">
        <v>142</v>
      </c>
      <c r="H155" s="10"/>
      <c r="I155" s="10"/>
      <c r="J155" s="10"/>
      <c r="K155" s="10"/>
      <c r="L155" s="10"/>
      <c r="M155" s="10"/>
      <c r="N155" s="10"/>
      <c r="O155" s="10"/>
      <c r="P155" s="56"/>
      <c r="Q155" s="56"/>
      <c r="R155" s="73"/>
    </row>
    <row r="156" spans="1:18" ht="23.25" thickBot="1">
      <c r="A156" s="9"/>
      <c r="B156" s="10" t="s">
        <v>50</v>
      </c>
      <c r="C156" s="10"/>
      <c r="D156" s="10"/>
      <c r="E156" s="119" t="s">
        <v>51</v>
      </c>
      <c r="F156" s="120"/>
      <c r="G156" s="10">
        <v>143</v>
      </c>
      <c r="H156" s="78">
        <v>1287</v>
      </c>
      <c r="I156" s="10"/>
      <c r="J156" s="78">
        <v>1000</v>
      </c>
      <c r="K156" s="78">
        <v>0</v>
      </c>
      <c r="L156" s="5">
        <v>0</v>
      </c>
      <c r="M156" s="5">
        <v>0</v>
      </c>
      <c r="N156" s="5">
        <v>0</v>
      </c>
      <c r="O156" s="78">
        <v>0</v>
      </c>
      <c r="P156" s="56"/>
      <c r="Q156" s="56">
        <f>K156/H156</f>
        <v>0</v>
      </c>
      <c r="R156" s="72"/>
    </row>
    <row r="157" spans="1:18" ht="15.75" thickBot="1">
      <c r="A157" s="9"/>
      <c r="B157" s="121" t="s">
        <v>52</v>
      </c>
      <c r="C157" s="10"/>
      <c r="D157" s="10"/>
      <c r="E157" s="119" t="s">
        <v>86</v>
      </c>
      <c r="F157" s="120"/>
      <c r="G157" s="10"/>
      <c r="H157" s="10"/>
      <c r="I157" s="10"/>
      <c r="J157" s="10"/>
      <c r="K157" s="10"/>
      <c r="L157" s="10"/>
      <c r="M157" s="10"/>
      <c r="N157" s="10"/>
      <c r="O157" s="10"/>
      <c r="P157" s="56"/>
      <c r="Q157" s="56"/>
      <c r="R157" s="73"/>
    </row>
    <row r="158" spans="1:18" ht="21.6" customHeight="1" thickBot="1">
      <c r="A158" s="9"/>
      <c r="B158" s="124"/>
      <c r="C158" s="10">
        <v>1</v>
      </c>
      <c r="D158" s="10"/>
      <c r="E158" s="119" t="s">
        <v>372</v>
      </c>
      <c r="F158" s="120"/>
      <c r="G158" s="10">
        <v>144</v>
      </c>
      <c r="H158" s="78">
        <f>H15</f>
        <v>465758</v>
      </c>
      <c r="I158" s="5"/>
      <c r="J158" s="78">
        <f t="shared" ref="J158:O158" si="28">J15</f>
        <v>700000</v>
      </c>
      <c r="K158" s="78">
        <f t="shared" si="28"/>
        <v>545621</v>
      </c>
      <c r="L158" s="5">
        <f t="shared" si="28"/>
        <v>170000</v>
      </c>
      <c r="M158" s="5">
        <f t="shared" si="28"/>
        <v>350000</v>
      </c>
      <c r="N158" s="5">
        <f t="shared" si="28"/>
        <v>500000</v>
      </c>
      <c r="O158" s="78">
        <f t="shared" si="28"/>
        <v>700000</v>
      </c>
      <c r="P158" s="56">
        <f>O158/K158</f>
        <v>1.2829418222539088</v>
      </c>
      <c r="Q158" s="56">
        <f>K158/H158</f>
        <v>1.1714688743939985</v>
      </c>
      <c r="R158" s="72">
        <f>R15</f>
        <v>833000</v>
      </c>
    </row>
    <row r="159" spans="1:18" ht="21.6" customHeight="1" thickBot="1">
      <c r="A159" s="9"/>
      <c r="B159" s="124"/>
      <c r="C159" s="10"/>
      <c r="D159" s="10" t="s">
        <v>17</v>
      </c>
      <c r="E159" s="119" t="s">
        <v>373</v>
      </c>
      <c r="F159" s="120"/>
      <c r="G159" s="10">
        <v>145</v>
      </c>
      <c r="H159" s="10"/>
      <c r="I159" s="10"/>
      <c r="J159" s="10"/>
      <c r="K159" s="10"/>
      <c r="L159" s="10"/>
      <c r="M159" s="10"/>
      <c r="N159" s="10"/>
      <c r="O159" s="10"/>
      <c r="P159" s="56"/>
      <c r="Q159" s="56"/>
      <c r="R159" s="73"/>
    </row>
    <row r="160" spans="1:18" ht="34.9" customHeight="1" thickBot="1">
      <c r="A160" s="9"/>
      <c r="B160" s="124"/>
      <c r="C160" s="10"/>
      <c r="D160" s="10" t="s">
        <v>19</v>
      </c>
      <c r="E160" s="119" t="s">
        <v>374</v>
      </c>
      <c r="F160" s="120"/>
      <c r="G160" s="10">
        <v>146</v>
      </c>
      <c r="H160" s="10"/>
      <c r="I160" s="10"/>
      <c r="J160" s="10"/>
      <c r="K160" s="10"/>
      <c r="L160" s="10"/>
      <c r="M160" s="10"/>
      <c r="N160" s="10"/>
      <c r="O160" s="10"/>
      <c r="P160" s="56"/>
      <c r="Q160" s="56"/>
      <c r="R160" s="73"/>
    </row>
    <row r="161" spans="1:18" ht="20.45" customHeight="1" thickBot="1">
      <c r="A161" s="9"/>
      <c r="B161" s="124"/>
      <c r="C161" s="10">
        <v>2</v>
      </c>
      <c r="D161" s="10"/>
      <c r="E161" s="119" t="s">
        <v>287</v>
      </c>
      <c r="F161" s="120"/>
      <c r="G161" s="10">
        <v>147</v>
      </c>
      <c r="H161" s="78">
        <f>H100</f>
        <v>382580</v>
      </c>
      <c r="I161" s="24"/>
      <c r="J161" s="78">
        <f t="shared" ref="J161:O162" si="29">J100</f>
        <v>535800</v>
      </c>
      <c r="K161" s="78">
        <f t="shared" si="29"/>
        <v>496973</v>
      </c>
      <c r="L161" s="5">
        <f t="shared" si="29"/>
        <v>136000</v>
      </c>
      <c r="M161" s="5">
        <f t="shared" si="29"/>
        <v>266250</v>
      </c>
      <c r="N161" s="5">
        <f t="shared" si="29"/>
        <v>402500</v>
      </c>
      <c r="O161" s="78">
        <f t="shared" si="29"/>
        <v>536250</v>
      </c>
      <c r="P161" s="56">
        <f t="shared" ref="P161:P167" si="30">O161/K161</f>
        <v>1.0790324625281453</v>
      </c>
      <c r="Q161" s="56">
        <f t="shared" ref="Q161:Q167" si="31">K161/H161</f>
        <v>1.2990041298551938</v>
      </c>
      <c r="R161" s="72">
        <f>R100</f>
        <v>536250</v>
      </c>
    </row>
    <row r="162" spans="1:18" ht="20.45" customHeight="1" thickBot="1">
      <c r="A162" s="9"/>
      <c r="B162" s="124"/>
      <c r="C162" s="10">
        <v>3</v>
      </c>
      <c r="D162" s="10"/>
      <c r="E162" s="119" t="s">
        <v>288</v>
      </c>
      <c r="F162" s="120"/>
      <c r="G162" s="10">
        <v>151</v>
      </c>
      <c r="H162" s="78">
        <f>H101</f>
        <v>382580</v>
      </c>
      <c r="I162" s="24"/>
      <c r="J162" s="78">
        <f t="shared" si="29"/>
        <v>455000</v>
      </c>
      <c r="K162" s="78">
        <f t="shared" si="29"/>
        <v>444013</v>
      </c>
      <c r="L162" s="5">
        <f t="shared" si="29"/>
        <v>115000</v>
      </c>
      <c r="M162" s="5">
        <f t="shared" si="29"/>
        <v>230000</v>
      </c>
      <c r="N162" s="5">
        <f t="shared" si="29"/>
        <v>350000</v>
      </c>
      <c r="O162" s="78">
        <f t="shared" si="29"/>
        <v>455000</v>
      </c>
      <c r="P162" s="56">
        <f t="shared" si="30"/>
        <v>1.024744770986435</v>
      </c>
      <c r="Q162" s="56">
        <f t="shared" si="31"/>
        <v>1.1605755658947148</v>
      </c>
      <c r="R162" s="72">
        <f>R101</f>
        <v>455000</v>
      </c>
    </row>
    <row r="163" spans="1:18" ht="20.45" customHeight="1" thickBot="1">
      <c r="A163" s="9"/>
      <c r="B163" s="124"/>
      <c r="C163" s="10">
        <v>4</v>
      </c>
      <c r="D163" s="10"/>
      <c r="E163" s="119" t="s">
        <v>87</v>
      </c>
      <c r="F163" s="120"/>
      <c r="G163" s="10">
        <v>152</v>
      </c>
      <c r="H163" s="78">
        <v>9</v>
      </c>
      <c r="I163" s="10"/>
      <c r="J163" s="78">
        <v>11</v>
      </c>
      <c r="K163" s="78">
        <v>9</v>
      </c>
      <c r="L163" s="5">
        <v>9</v>
      </c>
      <c r="M163" s="5">
        <v>10</v>
      </c>
      <c r="N163" s="5">
        <v>10</v>
      </c>
      <c r="O163" s="78">
        <v>10</v>
      </c>
      <c r="P163" s="56">
        <f t="shared" si="30"/>
        <v>1.1111111111111112</v>
      </c>
      <c r="Q163" s="56">
        <f t="shared" si="31"/>
        <v>1</v>
      </c>
      <c r="R163" s="72">
        <f>O163</f>
        <v>10</v>
      </c>
    </row>
    <row r="164" spans="1:18" ht="15.75" thickBot="1">
      <c r="A164" s="9"/>
      <c r="B164" s="124"/>
      <c r="C164" s="10">
        <v>5</v>
      </c>
      <c r="D164" s="10"/>
      <c r="E164" s="119" t="s">
        <v>289</v>
      </c>
      <c r="F164" s="120"/>
      <c r="G164" s="10">
        <v>153</v>
      </c>
      <c r="H164" s="78">
        <v>9</v>
      </c>
      <c r="I164" s="10"/>
      <c r="J164" s="78">
        <v>11</v>
      </c>
      <c r="K164" s="78">
        <v>9</v>
      </c>
      <c r="L164" s="5">
        <v>9</v>
      </c>
      <c r="M164" s="5">
        <v>10</v>
      </c>
      <c r="N164" s="5">
        <v>10</v>
      </c>
      <c r="O164" s="78">
        <v>10</v>
      </c>
      <c r="P164" s="56">
        <f t="shared" si="30"/>
        <v>1.1111111111111112</v>
      </c>
      <c r="Q164" s="56">
        <f t="shared" si="31"/>
        <v>1</v>
      </c>
      <c r="R164" s="72">
        <f>O164</f>
        <v>10</v>
      </c>
    </row>
    <row r="165" spans="1:18" ht="40.9" customHeight="1" thickBot="1">
      <c r="A165" s="9"/>
      <c r="B165" s="124"/>
      <c r="C165" s="10">
        <v>6</v>
      </c>
      <c r="D165" s="10" t="s">
        <v>17</v>
      </c>
      <c r="E165" s="119" t="s">
        <v>290</v>
      </c>
      <c r="F165" s="120"/>
      <c r="G165" s="10">
        <v>154</v>
      </c>
      <c r="H165" s="78">
        <f>H162/H164/12</f>
        <v>3542.4074074074074</v>
      </c>
      <c r="I165" s="10"/>
      <c r="J165" s="78">
        <f t="shared" ref="J165:O165" si="32">J162/J164/12</f>
        <v>3446.9696969696965</v>
      </c>
      <c r="K165" s="78">
        <f t="shared" si="32"/>
        <v>4111.2314814814818</v>
      </c>
      <c r="L165" s="5">
        <f t="shared" si="32"/>
        <v>1064.8148148148148</v>
      </c>
      <c r="M165" s="5">
        <f t="shared" si="32"/>
        <v>1916.6666666666667</v>
      </c>
      <c r="N165" s="5">
        <f t="shared" si="32"/>
        <v>2916.6666666666665</v>
      </c>
      <c r="O165" s="78">
        <f t="shared" si="32"/>
        <v>3791.6666666666665</v>
      </c>
      <c r="P165" s="56">
        <f t="shared" si="30"/>
        <v>0.92227029388779147</v>
      </c>
      <c r="Q165" s="56">
        <f t="shared" si="31"/>
        <v>1.160575565894715</v>
      </c>
      <c r="R165" s="72">
        <f>R162/R164/12</f>
        <v>3791.6666666666665</v>
      </c>
    </row>
    <row r="166" spans="1:18" ht="61.15" customHeight="1" thickBot="1">
      <c r="A166" s="9"/>
      <c r="B166" s="124"/>
      <c r="C166" s="10"/>
      <c r="D166" s="10" t="s">
        <v>19</v>
      </c>
      <c r="E166" s="119" t="s">
        <v>291</v>
      </c>
      <c r="F166" s="120"/>
      <c r="G166" s="10">
        <v>155</v>
      </c>
      <c r="H166" s="78">
        <f>H161/H164/12</f>
        <v>3542.4074074074074</v>
      </c>
      <c r="I166" s="10"/>
      <c r="J166" s="78">
        <f t="shared" ref="J166:O166" si="33">J161/J164/12</f>
        <v>4059.0909090909095</v>
      </c>
      <c r="K166" s="78">
        <f t="shared" si="33"/>
        <v>4601.6018518518513</v>
      </c>
      <c r="L166" s="5">
        <f t="shared" si="33"/>
        <v>1259.2592592592594</v>
      </c>
      <c r="M166" s="5">
        <f t="shared" si="33"/>
        <v>2218.75</v>
      </c>
      <c r="N166" s="5">
        <f t="shared" si="33"/>
        <v>3354.1666666666665</v>
      </c>
      <c r="O166" s="78">
        <f t="shared" si="33"/>
        <v>4468.75</v>
      </c>
      <c r="P166" s="56">
        <f t="shared" si="30"/>
        <v>0.971129216275331</v>
      </c>
      <c r="Q166" s="56">
        <f t="shared" si="31"/>
        <v>1.2990041298551935</v>
      </c>
      <c r="R166" s="72">
        <f>R161/R164/12</f>
        <v>4468.75</v>
      </c>
    </row>
    <row r="167" spans="1:18" ht="51" customHeight="1" thickBot="1">
      <c r="A167" s="9"/>
      <c r="B167" s="124"/>
      <c r="C167" s="10">
        <v>7</v>
      </c>
      <c r="D167" s="10" t="s">
        <v>17</v>
      </c>
      <c r="E167" s="119" t="s">
        <v>292</v>
      </c>
      <c r="F167" s="120"/>
      <c r="G167" s="10">
        <v>156</v>
      </c>
      <c r="H167" s="78">
        <f>H15/H164</f>
        <v>51750.888888888891</v>
      </c>
      <c r="I167" s="10"/>
      <c r="J167" s="78">
        <f t="shared" ref="J167:O167" si="34">J15/J164</f>
        <v>63636.36363636364</v>
      </c>
      <c r="K167" s="78">
        <f t="shared" si="34"/>
        <v>60624.555555555555</v>
      </c>
      <c r="L167" s="5">
        <f t="shared" si="34"/>
        <v>18888.888888888891</v>
      </c>
      <c r="M167" s="5">
        <f t="shared" si="34"/>
        <v>35000</v>
      </c>
      <c r="N167" s="5">
        <f t="shared" si="34"/>
        <v>50000</v>
      </c>
      <c r="O167" s="78">
        <f t="shared" si="34"/>
        <v>70000</v>
      </c>
      <c r="P167" s="56">
        <f t="shared" si="30"/>
        <v>1.1546476400285179</v>
      </c>
      <c r="Q167" s="56">
        <f t="shared" si="31"/>
        <v>1.1714688743939985</v>
      </c>
      <c r="R167" s="72">
        <f>R15/R164</f>
        <v>83300</v>
      </c>
    </row>
    <row r="168" spans="1:18" ht="51" customHeight="1" thickBot="1">
      <c r="A168" s="9"/>
      <c r="B168" s="124"/>
      <c r="C168" s="121"/>
      <c r="D168" s="10" t="s">
        <v>19</v>
      </c>
      <c r="E168" s="119" t="s">
        <v>375</v>
      </c>
      <c r="F168" s="120"/>
      <c r="G168" s="10">
        <v>157</v>
      </c>
      <c r="H168" s="10"/>
      <c r="I168" s="10"/>
      <c r="J168" s="10"/>
      <c r="K168" s="10"/>
      <c r="L168" s="10"/>
      <c r="M168" s="10"/>
      <c r="N168" s="10"/>
      <c r="O168" s="10"/>
      <c r="P168" s="42"/>
      <c r="Q168" s="68"/>
      <c r="R168" s="73"/>
    </row>
    <row r="169" spans="1:18" ht="30.6" customHeight="1" thickBot="1">
      <c r="A169" s="9"/>
      <c r="B169" s="124"/>
      <c r="C169" s="124"/>
      <c r="D169" s="10" t="s">
        <v>159</v>
      </c>
      <c r="E169" s="119" t="s">
        <v>293</v>
      </c>
      <c r="F169" s="120"/>
      <c r="G169" s="10">
        <v>158</v>
      </c>
      <c r="H169" s="10"/>
      <c r="I169" s="10"/>
      <c r="J169" s="10"/>
      <c r="K169" s="10"/>
      <c r="L169" s="10"/>
      <c r="M169" s="10"/>
      <c r="N169" s="10"/>
      <c r="O169" s="10"/>
      <c r="P169" s="42"/>
      <c r="Q169" s="68"/>
      <c r="R169" s="73"/>
    </row>
    <row r="170" spans="1:18" ht="34.5" thickBot="1">
      <c r="A170" s="9"/>
      <c r="B170" s="124"/>
      <c r="C170" s="124"/>
      <c r="D170" s="10"/>
      <c r="E170" s="12"/>
      <c r="F170" s="12" t="s">
        <v>294</v>
      </c>
      <c r="G170" s="10">
        <v>159</v>
      </c>
      <c r="H170" s="10"/>
      <c r="I170" s="10"/>
      <c r="J170" s="10"/>
      <c r="K170" s="10"/>
      <c r="L170" s="10"/>
      <c r="M170" s="10"/>
      <c r="N170" s="10"/>
      <c r="O170" s="10"/>
      <c r="P170" s="42"/>
      <c r="Q170" s="68"/>
      <c r="R170" s="73"/>
    </row>
    <row r="171" spans="1:18" ht="23.25" thickBot="1">
      <c r="A171" s="9"/>
      <c r="B171" s="124"/>
      <c r="C171" s="124"/>
      <c r="D171" s="10"/>
      <c r="E171" s="12"/>
      <c r="F171" s="12" t="s">
        <v>295</v>
      </c>
      <c r="G171" s="10">
        <v>160</v>
      </c>
      <c r="H171" s="10"/>
      <c r="I171" s="10"/>
      <c r="J171" s="10"/>
      <c r="K171" s="10"/>
      <c r="L171" s="10"/>
      <c r="M171" s="10"/>
      <c r="N171" s="10"/>
      <c r="O171" s="10"/>
      <c r="P171" s="42"/>
      <c r="Q171" s="68"/>
      <c r="R171" s="73"/>
    </row>
    <row r="172" spans="1:18" ht="23.25" thickBot="1">
      <c r="A172" s="9"/>
      <c r="B172" s="124"/>
      <c r="C172" s="124"/>
      <c r="D172" s="10"/>
      <c r="E172" s="12"/>
      <c r="F172" s="12" t="s">
        <v>296</v>
      </c>
      <c r="G172" s="10">
        <v>161</v>
      </c>
      <c r="H172" s="10"/>
      <c r="I172" s="10"/>
      <c r="J172" s="10"/>
      <c r="K172" s="10"/>
      <c r="L172" s="10"/>
      <c r="M172" s="10"/>
      <c r="N172" s="10"/>
      <c r="O172" s="10"/>
      <c r="P172" s="42"/>
      <c r="Q172" s="68"/>
      <c r="R172" s="73"/>
    </row>
    <row r="173" spans="1:18" ht="68.25" thickBot="1">
      <c r="A173" s="9"/>
      <c r="B173" s="124"/>
      <c r="C173" s="122"/>
      <c r="D173" s="10"/>
      <c r="E173" s="12"/>
      <c r="F173" s="12" t="s">
        <v>297</v>
      </c>
      <c r="G173" s="10" t="s">
        <v>298</v>
      </c>
      <c r="H173" s="10"/>
      <c r="I173" s="10"/>
      <c r="J173" s="10"/>
      <c r="K173" s="10"/>
      <c r="L173" s="10"/>
      <c r="M173" s="10"/>
      <c r="N173" s="10"/>
      <c r="O173" s="10"/>
      <c r="P173" s="42"/>
      <c r="Q173" s="68"/>
      <c r="R173" s="73"/>
    </row>
    <row r="174" spans="1:18" ht="15.75" thickBot="1">
      <c r="A174" s="9"/>
      <c r="B174" s="124"/>
      <c r="C174" s="10">
        <v>8</v>
      </c>
      <c r="D174" s="52"/>
      <c r="E174" s="127" t="s">
        <v>94</v>
      </c>
      <c r="F174" s="120"/>
      <c r="G174" s="10">
        <v>164</v>
      </c>
      <c r="H174" s="10"/>
      <c r="I174" s="10"/>
      <c r="J174" s="10"/>
      <c r="K174" s="10"/>
      <c r="L174" s="10"/>
      <c r="M174" s="10"/>
      <c r="N174" s="10"/>
      <c r="O174" s="10"/>
      <c r="P174" s="42"/>
      <c r="Q174" s="68"/>
      <c r="R174" s="73"/>
    </row>
    <row r="175" spans="1:18" ht="15" customHeight="1" thickBot="1">
      <c r="A175" s="9"/>
      <c r="B175" s="125"/>
      <c r="C175" s="139">
        <v>9</v>
      </c>
      <c r="D175" s="52"/>
      <c r="E175" s="155" t="s">
        <v>299</v>
      </c>
      <c r="F175" s="120"/>
      <c r="G175" s="10">
        <v>165</v>
      </c>
      <c r="H175" s="10"/>
      <c r="I175" s="10"/>
      <c r="J175" s="10"/>
      <c r="K175" s="10"/>
      <c r="L175" s="10"/>
      <c r="M175" s="10"/>
      <c r="N175" s="10"/>
      <c r="O175" s="10"/>
      <c r="P175" s="42"/>
      <c r="Q175" s="68"/>
      <c r="R175" s="73"/>
    </row>
    <row r="176" spans="1:18" ht="54" customHeight="1" thickBot="1">
      <c r="A176" s="9"/>
      <c r="B176" s="125"/>
      <c r="C176" s="140"/>
      <c r="D176" s="50"/>
      <c r="E176" s="154"/>
      <c r="F176" s="48" t="s">
        <v>300</v>
      </c>
      <c r="G176" s="10">
        <v>166</v>
      </c>
      <c r="H176" s="10"/>
      <c r="I176" s="10"/>
      <c r="J176" s="10"/>
      <c r="K176" s="10"/>
      <c r="L176" s="10"/>
      <c r="M176" s="10"/>
      <c r="N176" s="10"/>
      <c r="O176" s="10"/>
      <c r="P176" s="42"/>
      <c r="Q176" s="68"/>
      <c r="R176" s="73"/>
    </row>
    <row r="177" spans="1:18" ht="45.75" thickBot="1">
      <c r="A177" s="9"/>
      <c r="B177" s="125"/>
      <c r="C177" s="140"/>
      <c r="D177" s="50"/>
      <c r="E177" s="140"/>
      <c r="F177" s="48" t="s">
        <v>301</v>
      </c>
      <c r="G177" s="10">
        <v>167</v>
      </c>
      <c r="H177" s="10"/>
      <c r="I177" s="10"/>
      <c r="J177" s="10"/>
      <c r="K177" s="10"/>
      <c r="L177" s="10"/>
      <c r="M177" s="10"/>
      <c r="N177" s="10"/>
      <c r="O177" s="10"/>
      <c r="P177" s="42"/>
      <c r="Q177" s="68"/>
      <c r="R177" s="73"/>
    </row>
    <row r="178" spans="1:18" ht="34.5" thickBot="1">
      <c r="A178" s="9"/>
      <c r="B178" s="125"/>
      <c r="C178" s="140"/>
      <c r="D178" s="50"/>
      <c r="E178" s="140"/>
      <c r="F178" s="48" t="s">
        <v>302</v>
      </c>
      <c r="G178" s="10">
        <v>168</v>
      </c>
      <c r="H178" s="10"/>
      <c r="I178" s="10"/>
      <c r="J178" s="10"/>
      <c r="K178" s="10"/>
      <c r="L178" s="10"/>
      <c r="M178" s="10"/>
      <c r="N178" s="10"/>
      <c r="O178" s="10"/>
      <c r="P178" s="42"/>
      <c r="Q178" s="68"/>
      <c r="R178" s="73"/>
    </row>
    <row r="179" spans="1:18" ht="34.5" thickBot="1">
      <c r="A179" s="9"/>
      <c r="B179" s="125"/>
      <c r="C179" s="140"/>
      <c r="D179" s="50"/>
      <c r="E179" s="140"/>
      <c r="F179" s="48" t="s">
        <v>303</v>
      </c>
      <c r="G179" s="10">
        <v>169</v>
      </c>
      <c r="H179" s="10"/>
      <c r="I179" s="10"/>
      <c r="J179" s="10"/>
      <c r="K179" s="10"/>
      <c r="L179" s="10"/>
      <c r="M179" s="10"/>
      <c r="N179" s="10"/>
      <c r="O179" s="10"/>
      <c r="P179" s="11"/>
      <c r="Q179" s="68"/>
      <c r="R179" s="73"/>
    </row>
    <row r="180" spans="1:18" ht="22.5">
      <c r="A180" s="9"/>
      <c r="B180" s="125"/>
      <c r="C180" s="141"/>
      <c r="D180" s="50"/>
      <c r="E180" s="140"/>
      <c r="F180" s="48" t="s">
        <v>304</v>
      </c>
      <c r="G180" s="10">
        <v>170</v>
      </c>
      <c r="H180" s="10"/>
      <c r="I180" s="10"/>
      <c r="J180" s="10"/>
      <c r="K180" s="10"/>
      <c r="L180" s="10"/>
      <c r="M180" s="10"/>
      <c r="N180" s="10"/>
      <c r="O180" s="10"/>
      <c r="P180" s="11"/>
      <c r="Q180" s="68"/>
      <c r="R180" s="73"/>
    </row>
    <row r="181" spans="1:18" ht="31.9" customHeight="1" thickBot="1">
      <c r="A181" s="9"/>
      <c r="B181" s="126"/>
      <c r="C181" s="49">
        <v>10</v>
      </c>
      <c r="D181" s="51"/>
      <c r="E181" s="152" t="s">
        <v>376</v>
      </c>
      <c r="F181" s="153"/>
      <c r="G181" s="49">
        <v>171</v>
      </c>
      <c r="H181" s="52"/>
      <c r="I181" s="52"/>
      <c r="J181" s="52"/>
      <c r="K181" s="52"/>
      <c r="L181" s="52"/>
      <c r="M181" s="52"/>
      <c r="N181" s="52"/>
      <c r="O181" s="52"/>
      <c r="P181" s="53"/>
      <c r="Q181" s="69"/>
      <c r="R181" s="52"/>
    </row>
    <row r="182" spans="1:18">
      <c r="Q182" s="70"/>
    </row>
    <row r="183" spans="1:18">
      <c r="B183" s="123"/>
      <c r="C183" s="13"/>
      <c r="E183" s="79" t="s">
        <v>305</v>
      </c>
      <c r="F183" s="26"/>
      <c r="G183" s="13"/>
      <c r="H183" s="13"/>
      <c r="J183" s="81"/>
      <c r="K183" s="77"/>
      <c r="L183" s="26"/>
      <c r="M183" s="26"/>
      <c r="N183" s="80" t="s">
        <v>96</v>
      </c>
      <c r="Q183" s="70"/>
    </row>
    <row r="184" spans="1:18">
      <c r="B184" s="123"/>
      <c r="C184" s="13"/>
      <c r="E184" t="s">
        <v>386</v>
      </c>
      <c r="F184" s="25"/>
      <c r="G184" s="13"/>
      <c r="H184" s="13"/>
      <c r="J184" s="81"/>
      <c r="K184" s="77"/>
      <c r="L184" s="26"/>
      <c r="M184" s="26"/>
      <c r="N184" s="80" t="s">
        <v>97</v>
      </c>
      <c r="Q184" s="70"/>
    </row>
    <row r="185" spans="1:18">
      <c r="N185" t="s">
        <v>387</v>
      </c>
    </row>
  </sheetData>
  <mergeCells count="144">
    <mergeCell ref="E175:F175"/>
    <mergeCell ref="R10:R11"/>
    <mergeCell ref="L10:O10"/>
    <mergeCell ref="L11:O11"/>
    <mergeCell ref="Q11:Q12"/>
    <mergeCell ref="C16:C34"/>
    <mergeCell ref="E16:F16"/>
    <mergeCell ref="D17:D20"/>
    <mergeCell ref="E160:F160"/>
    <mergeCell ref="E174:F174"/>
    <mergeCell ref="E181:F181"/>
    <mergeCell ref="E176:E180"/>
    <mergeCell ref="E162:F162"/>
    <mergeCell ref="E163:F163"/>
    <mergeCell ref="E164:F164"/>
    <mergeCell ref="C13:D13"/>
    <mergeCell ref="E13:F13"/>
    <mergeCell ref="I11:J11"/>
    <mergeCell ref="K11:K12"/>
    <mergeCell ref="C175:C180"/>
    <mergeCell ref="G10:G12"/>
    <mergeCell ref="E10:F12"/>
    <mergeCell ref="A10:D12"/>
    <mergeCell ref="E14:F14"/>
    <mergeCell ref="B15:B41"/>
    <mergeCell ref="E38:F38"/>
    <mergeCell ref="E39:F39"/>
    <mergeCell ref="E40:F40"/>
    <mergeCell ref="I10:K10"/>
    <mergeCell ref="H10:H12"/>
    <mergeCell ref="P11:P12"/>
    <mergeCell ref="E15:F15"/>
    <mergeCell ref="E21:F21"/>
    <mergeCell ref="E22:F22"/>
    <mergeCell ref="D23:D24"/>
    <mergeCell ref="E25:F25"/>
    <mergeCell ref="D28:D34"/>
    <mergeCell ref="E35:F35"/>
    <mergeCell ref="D48:D49"/>
    <mergeCell ref="D56:D57"/>
    <mergeCell ref="E58:F58"/>
    <mergeCell ref="E26:F26"/>
    <mergeCell ref="E27:F27"/>
    <mergeCell ref="E41:F41"/>
    <mergeCell ref="C42:F42"/>
    <mergeCell ref="C36:C40"/>
    <mergeCell ref="E36:F36"/>
    <mergeCell ref="E37:F37"/>
    <mergeCell ref="E50:F50"/>
    <mergeCell ref="E51:F51"/>
    <mergeCell ref="E52:F52"/>
    <mergeCell ref="E53:F53"/>
    <mergeCell ref="E59:F59"/>
    <mergeCell ref="E60:F60"/>
    <mergeCell ref="E54:F54"/>
    <mergeCell ref="E55:F55"/>
    <mergeCell ref="D77:D79"/>
    <mergeCell ref="E77:F77"/>
    <mergeCell ref="E78:F78"/>
    <mergeCell ref="E79:F79"/>
    <mergeCell ref="E61:F61"/>
    <mergeCell ref="E63:F63"/>
    <mergeCell ref="D64:D69"/>
    <mergeCell ref="E67:E69"/>
    <mergeCell ref="E70:F70"/>
    <mergeCell ref="D71:D74"/>
    <mergeCell ref="E75:F75"/>
    <mergeCell ref="E76:F76"/>
    <mergeCell ref="E95:F95"/>
    <mergeCell ref="E96:F96"/>
    <mergeCell ref="E97:F97"/>
    <mergeCell ref="E98:F98"/>
    <mergeCell ref="E80:F80"/>
    <mergeCell ref="E81:F81"/>
    <mergeCell ref="E111:F111"/>
    <mergeCell ref="E112:F112"/>
    <mergeCell ref="D99:F99"/>
    <mergeCell ref="E100:F100"/>
    <mergeCell ref="E82:F82"/>
    <mergeCell ref="D83:D90"/>
    <mergeCell ref="E91:F91"/>
    <mergeCell ref="D92:F92"/>
    <mergeCell ref="E93:F93"/>
    <mergeCell ref="E94:F94"/>
    <mergeCell ref="E113:F113"/>
    <mergeCell ref="E101:F101"/>
    <mergeCell ref="D102:D104"/>
    <mergeCell ref="E102:F102"/>
    <mergeCell ref="E103:F103"/>
    <mergeCell ref="E104:F104"/>
    <mergeCell ref="D106:D112"/>
    <mergeCell ref="E106:F106"/>
    <mergeCell ref="E109:F109"/>
    <mergeCell ref="E110:F110"/>
    <mergeCell ref="D114:D116"/>
    <mergeCell ref="E114:F114"/>
    <mergeCell ref="E115:F115"/>
    <mergeCell ref="E116:F116"/>
    <mergeCell ref="E105:F105"/>
    <mergeCell ref="D136:D143"/>
    <mergeCell ref="D118:D124"/>
    <mergeCell ref="E118:F118"/>
    <mergeCell ref="E121:F121"/>
    <mergeCell ref="E124:F124"/>
    <mergeCell ref="E130:F130"/>
    <mergeCell ref="E131:F131"/>
    <mergeCell ref="E132:F132"/>
    <mergeCell ref="E133:F133"/>
    <mergeCell ref="E117:F117"/>
    <mergeCell ref="D127:F127"/>
    <mergeCell ref="E128:F128"/>
    <mergeCell ref="E129:F129"/>
    <mergeCell ref="E125:F125"/>
    <mergeCell ref="E126:F126"/>
    <mergeCell ref="E134:F134"/>
    <mergeCell ref="E135:F135"/>
    <mergeCell ref="C145:C151"/>
    <mergeCell ref="E145:F145"/>
    <mergeCell ref="E148:F148"/>
    <mergeCell ref="E151:F151"/>
    <mergeCell ref="E144:F144"/>
    <mergeCell ref="C44:C143"/>
    <mergeCell ref="D44:F44"/>
    <mergeCell ref="E45:F45"/>
    <mergeCell ref="B183:B184"/>
    <mergeCell ref="E165:F165"/>
    <mergeCell ref="E166:F166"/>
    <mergeCell ref="E167:F167"/>
    <mergeCell ref="C168:C173"/>
    <mergeCell ref="E168:F168"/>
    <mergeCell ref="E169:F169"/>
    <mergeCell ref="B157:B181"/>
    <mergeCell ref="E157:F157"/>
    <mergeCell ref="E161:F161"/>
    <mergeCell ref="E158:F158"/>
    <mergeCell ref="E159:F159"/>
    <mergeCell ref="E152:F152"/>
    <mergeCell ref="E153:F153"/>
    <mergeCell ref="B154:B155"/>
    <mergeCell ref="E156:F156"/>
    <mergeCell ref="B43:B152"/>
    <mergeCell ref="D43:F43"/>
    <mergeCell ref="E46:F46"/>
    <mergeCell ref="E47:F47"/>
  </mergeCells>
  <phoneticPr fontId="0" type="noConversion"/>
  <pageMargins left="0.31496062992125984" right="0.31496062992125984" top="0.15748031496062992" bottom="0.1574803149606299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H12" sqref="H12"/>
    </sheetView>
  </sheetViews>
  <sheetFormatPr defaultRowHeight="15"/>
  <sheetData>
    <row r="1" spans="1:9">
      <c r="A1" s="30" t="s">
        <v>306</v>
      </c>
    </row>
    <row r="2" spans="1:9">
      <c r="A2" s="31"/>
    </row>
    <row r="3" spans="1:9">
      <c r="A3" s="32"/>
      <c r="E3" s="33" t="s">
        <v>307</v>
      </c>
    </row>
    <row r="4" spans="1:9">
      <c r="A4" s="15"/>
      <c r="B4" s="15"/>
      <c r="C4" s="15"/>
      <c r="D4" s="15"/>
      <c r="E4" s="15"/>
      <c r="F4" s="15"/>
      <c r="G4" s="15"/>
      <c r="H4" s="15"/>
      <c r="I4" s="15"/>
    </row>
    <row r="5" spans="1:9" ht="15.75" thickBot="1">
      <c r="A5" s="15"/>
      <c r="B5" s="34"/>
      <c r="C5" s="34"/>
      <c r="D5" s="159"/>
      <c r="E5" s="159"/>
      <c r="F5" s="34"/>
      <c r="G5" s="159"/>
      <c r="H5" s="159"/>
      <c r="I5" s="34" t="s">
        <v>308</v>
      </c>
    </row>
    <row r="6" spans="1:9" ht="15.75" thickBot="1">
      <c r="A6" s="15"/>
      <c r="B6" s="114" t="s">
        <v>309</v>
      </c>
      <c r="C6" s="114" t="s">
        <v>3</v>
      </c>
      <c r="D6" s="116" t="s">
        <v>310</v>
      </c>
      <c r="E6" s="117"/>
      <c r="F6" s="114" t="s">
        <v>311</v>
      </c>
      <c r="G6" s="116" t="s">
        <v>269</v>
      </c>
      <c r="H6" s="117"/>
      <c r="I6" s="114" t="s">
        <v>312</v>
      </c>
    </row>
    <row r="7" spans="1:9" ht="15.75" thickBot="1">
      <c r="A7" s="15"/>
      <c r="B7" s="115"/>
      <c r="C7" s="115"/>
      <c r="D7" s="1" t="s">
        <v>270</v>
      </c>
      <c r="E7" s="1" t="s">
        <v>313</v>
      </c>
      <c r="F7" s="115"/>
      <c r="G7" s="1" t="s">
        <v>270</v>
      </c>
      <c r="H7" s="1" t="s">
        <v>313</v>
      </c>
      <c r="I7" s="115"/>
    </row>
    <row r="8" spans="1:9">
      <c r="A8" s="15"/>
      <c r="B8" s="20">
        <v>0</v>
      </c>
      <c r="C8" s="20">
        <v>1</v>
      </c>
      <c r="D8" s="20">
        <v>2</v>
      </c>
      <c r="E8" s="20">
        <v>3</v>
      </c>
      <c r="F8" s="20">
        <v>4</v>
      </c>
      <c r="G8" s="20">
        <v>5</v>
      </c>
      <c r="H8" s="20">
        <v>6</v>
      </c>
      <c r="I8" s="20">
        <v>7</v>
      </c>
    </row>
    <row r="9" spans="1:9" ht="45">
      <c r="A9" s="15"/>
      <c r="B9" s="36" t="s">
        <v>13</v>
      </c>
      <c r="C9" s="37" t="s">
        <v>314</v>
      </c>
      <c r="D9" s="38">
        <f>D10+D11+D12</f>
        <v>605125</v>
      </c>
      <c r="E9" s="38">
        <f>E10+E11+E12</f>
        <v>465769</v>
      </c>
      <c r="F9" s="39">
        <f>E9/D9</f>
        <v>0.76970708531295184</v>
      </c>
      <c r="G9" s="38">
        <f>G10+G11+G12</f>
        <v>700025</v>
      </c>
      <c r="H9" s="38">
        <f>H10+H11+H12</f>
        <v>545628</v>
      </c>
      <c r="I9" s="39">
        <f>H9/G9</f>
        <v>0.77944073425949079</v>
      </c>
    </row>
    <row r="10" spans="1:9" ht="22.5">
      <c r="A10" s="15"/>
      <c r="B10" s="36" t="s">
        <v>315</v>
      </c>
      <c r="C10" s="37" t="s">
        <v>316</v>
      </c>
      <c r="D10" s="38">
        <v>605100</v>
      </c>
      <c r="E10" s="38">
        <v>465758</v>
      </c>
      <c r="F10" s="39">
        <f>E10/D10</f>
        <v>0.76972070732110398</v>
      </c>
      <c r="G10" s="38">
        <v>700000</v>
      </c>
      <c r="H10" s="38">
        <v>545621</v>
      </c>
      <c r="I10" s="39">
        <f>H10/G10</f>
        <v>0.77945857142857145</v>
      </c>
    </row>
    <row r="11" spans="1:9" ht="22.5">
      <c r="A11" s="15"/>
      <c r="B11" s="36" t="s">
        <v>317</v>
      </c>
      <c r="C11" s="37" t="s">
        <v>21</v>
      </c>
      <c r="D11" s="38">
        <v>25</v>
      </c>
      <c r="E11" s="38">
        <v>11</v>
      </c>
      <c r="F11" s="39"/>
      <c r="G11" s="38">
        <v>25</v>
      </c>
      <c r="H11" s="38">
        <v>7</v>
      </c>
      <c r="I11" s="39">
        <f>H11/G11</f>
        <v>0.28000000000000003</v>
      </c>
    </row>
    <row r="12" spans="1:9" ht="33.75">
      <c r="A12" s="15"/>
      <c r="B12" s="36" t="s">
        <v>318</v>
      </c>
      <c r="C12" s="37" t="s">
        <v>22</v>
      </c>
      <c r="D12" s="38">
        <v>0</v>
      </c>
      <c r="E12" s="38">
        <v>0</v>
      </c>
      <c r="F12" s="39"/>
      <c r="G12" s="38">
        <v>0</v>
      </c>
      <c r="H12" s="38">
        <v>0</v>
      </c>
      <c r="I12" s="39"/>
    </row>
    <row r="13" spans="1:9">
      <c r="A13" s="15"/>
      <c r="B13" s="15"/>
      <c r="C13" s="15"/>
    </row>
    <row r="14" spans="1:9" ht="14.45" customHeight="1">
      <c r="A14" s="88"/>
      <c r="B14" s="14"/>
      <c r="C14" s="79" t="s">
        <v>305</v>
      </c>
      <c r="D14" s="27"/>
      <c r="F14" s="27"/>
      <c r="G14" s="80" t="s">
        <v>96</v>
      </c>
    </row>
    <row r="15" spans="1:9" ht="14.45" customHeight="1">
      <c r="A15" s="88"/>
      <c r="B15" s="14"/>
      <c r="C15" t="s">
        <v>386</v>
      </c>
      <c r="D15" s="14"/>
      <c r="F15" s="27"/>
      <c r="G15" s="80" t="s">
        <v>97</v>
      </c>
    </row>
    <row r="16" spans="1:9">
      <c r="A16" s="88"/>
      <c r="B16" s="14"/>
      <c r="C16" s="14"/>
      <c r="F16" s="14"/>
      <c r="G16" t="s">
        <v>387</v>
      </c>
    </row>
  </sheetData>
  <mergeCells count="9">
    <mergeCell ref="I6:I7"/>
    <mergeCell ref="A14:A16"/>
    <mergeCell ref="D5:E5"/>
    <mergeCell ref="G5:H5"/>
    <mergeCell ref="B6:B7"/>
    <mergeCell ref="C6:C7"/>
    <mergeCell ref="D6:E6"/>
    <mergeCell ref="F6:F7"/>
    <mergeCell ref="G6:H6"/>
  </mergeCells>
  <phoneticPr fontId="0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9"/>
  <sheetViews>
    <sheetView workbookViewId="0">
      <selection activeCell="A2" sqref="A2"/>
    </sheetView>
  </sheetViews>
  <sheetFormatPr defaultRowHeight="15"/>
  <sheetData>
    <row r="1" spans="1:10">
      <c r="A1" s="30" t="s">
        <v>263</v>
      </c>
    </row>
    <row r="2" spans="1:10">
      <c r="A2" s="33"/>
      <c r="E2" s="33" t="s">
        <v>320</v>
      </c>
    </row>
    <row r="3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thickBot="1">
      <c r="A4" s="15"/>
      <c r="B4" s="28"/>
      <c r="C4" s="28"/>
      <c r="D4" s="18"/>
      <c r="E4" s="18"/>
      <c r="F4" s="107"/>
      <c r="G4" s="107"/>
      <c r="H4" s="107" t="s">
        <v>308</v>
      </c>
      <c r="I4" s="107"/>
      <c r="J4" s="107"/>
    </row>
    <row r="5" spans="1:10" ht="15.75" thickBot="1">
      <c r="A5" s="15"/>
      <c r="B5" s="114"/>
      <c r="C5" s="114"/>
      <c r="D5" s="114" t="s">
        <v>3</v>
      </c>
      <c r="E5" s="114" t="s">
        <v>321</v>
      </c>
      <c r="F5" s="116" t="s">
        <v>322</v>
      </c>
      <c r="G5" s="117"/>
      <c r="H5" s="116" t="s">
        <v>323</v>
      </c>
      <c r="I5" s="160"/>
      <c r="J5" s="117"/>
    </row>
    <row r="6" spans="1:10" ht="23.25" thickBot="1">
      <c r="A6" s="15"/>
      <c r="B6" s="115"/>
      <c r="C6" s="115"/>
      <c r="D6" s="115"/>
      <c r="E6" s="115"/>
      <c r="F6" s="1" t="s">
        <v>270</v>
      </c>
      <c r="G6" s="1" t="s">
        <v>324</v>
      </c>
      <c r="H6" s="1" t="s">
        <v>325</v>
      </c>
      <c r="I6" s="1" t="s">
        <v>326</v>
      </c>
      <c r="J6" s="1" t="s">
        <v>327</v>
      </c>
    </row>
    <row r="7" spans="1:10" ht="15.75" thickBot="1">
      <c r="A7" s="15"/>
      <c r="B7" s="2">
        <v>0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</row>
    <row r="8" spans="1:10" ht="57" thickBot="1">
      <c r="A8" s="15"/>
      <c r="B8" s="2" t="s">
        <v>13</v>
      </c>
      <c r="C8" s="2"/>
      <c r="D8" s="3" t="s">
        <v>80</v>
      </c>
      <c r="E8" s="3"/>
      <c r="F8" s="3"/>
      <c r="G8" s="3"/>
      <c r="H8" s="3"/>
      <c r="I8" s="3"/>
      <c r="J8" s="3"/>
    </row>
    <row r="9" spans="1:10" ht="34.5" thickBot="1">
      <c r="A9" s="15"/>
      <c r="B9" s="2"/>
      <c r="C9" s="2">
        <v>1</v>
      </c>
      <c r="D9" s="3" t="s">
        <v>328</v>
      </c>
      <c r="E9" s="3"/>
      <c r="F9" s="3"/>
      <c r="G9" s="3"/>
      <c r="H9" s="3"/>
      <c r="I9" s="3"/>
      <c r="J9" s="3"/>
    </row>
    <row r="10" spans="1:10" ht="23.25" thickBot="1">
      <c r="A10" s="15"/>
      <c r="B10" s="2"/>
      <c r="C10" s="2"/>
      <c r="D10" s="3" t="s">
        <v>329</v>
      </c>
      <c r="E10" s="3"/>
      <c r="F10" s="3"/>
      <c r="G10" s="3"/>
      <c r="H10" s="3"/>
      <c r="I10" s="3"/>
      <c r="J10" s="3"/>
    </row>
    <row r="11" spans="1:10" ht="15.75" thickBot="1">
      <c r="A11" s="15"/>
      <c r="B11" s="2"/>
      <c r="C11" s="2"/>
      <c r="D11" s="3" t="s">
        <v>330</v>
      </c>
      <c r="E11" s="3"/>
      <c r="F11" s="3"/>
      <c r="G11" s="3"/>
      <c r="H11" s="3"/>
      <c r="I11" s="3"/>
      <c r="J11" s="3"/>
    </row>
    <row r="12" spans="1:10" ht="23.25" thickBot="1">
      <c r="A12" s="15"/>
      <c r="B12" s="2"/>
      <c r="C12" s="2">
        <v>2</v>
      </c>
      <c r="D12" s="3" t="s">
        <v>81</v>
      </c>
      <c r="E12" s="3"/>
      <c r="F12" s="3"/>
      <c r="G12" s="3"/>
      <c r="H12" s="3"/>
      <c r="I12" s="3"/>
      <c r="J12" s="3"/>
    </row>
    <row r="13" spans="1:10" ht="34.5" thickBot="1">
      <c r="A13" s="15"/>
      <c r="B13" s="2"/>
      <c r="C13" s="2">
        <v>3</v>
      </c>
      <c r="D13" s="3" t="s">
        <v>331</v>
      </c>
      <c r="E13" s="3"/>
      <c r="F13" s="3"/>
      <c r="G13" s="3"/>
      <c r="H13" s="3"/>
      <c r="I13" s="3"/>
      <c r="J13" s="3"/>
    </row>
    <row r="14" spans="1:10" ht="15.75" thickBot="1">
      <c r="A14" s="15"/>
      <c r="B14" s="2"/>
      <c r="C14" s="2"/>
      <c r="D14" s="3" t="s">
        <v>332</v>
      </c>
      <c r="E14" s="3"/>
      <c r="F14" s="3"/>
      <c r="G14" s="3"/>
      <c r="H14" s="3"/>
      <c r="I14" s="3"/>
      <c r="J14" s="3"/>
    </row>
    <row r="15" spans="1:10" ht="15.75" thickBot="1">
      <c r="A15" s="15"/>
      <c r="B15" s="2"/>
      <c r="C15" s="2"/>
      <c r="D15" s="3" t="s">
        <v>333</v>
      </c>
      <c r="E15" s="3"/>
      <c r="F15" s="3"/>
      <c r="G15" s="3"/>
      <c r="H15" s="3"/>
      <c r="I15" s="3"/>
      <c r="J15" s="3"/>
    </row>
    <row r="16" spans="1:10" ht="23.25" thickBot="1">
      <c r="A16" s="15"/>
      <c r="B16" s="2"/>
      <c r="C16" s="2">
        <v>4</v>
      </c>
      <c r="D16" s="3" t="s">
        <v>334</v>
      </c>
      <c r="E16" s="3"/>
      <c r="F16" s="3"/>
      <c r="G16" s="3"/>
      <c r="H16" s="3"/>
      <c r="I16" s="3"/>
      <c r="J16" s="3"/>
    </row>
    <row r="17" spans="1:10" ht="23.25" thickBot="1">
      <c r="A17" s="15"/>
      <c r="B17" s="2"/>
      <c r="C17" s="2"/>
      <c r="D17" s="3" t="s">
        <v>335</v>
      </c>
      <c r="E17" s="3"/>
      <c r="F17" s="3"/>
      <c r="G17" s="3"/>
      <c r="H17" s="3"/>
      <c r="I17" s="3"/>
      <c r="J17" s="3"/>
    </row>
    <row r="18" spans="1:10" ht="23.25" thickBot="1">
      <c r="A18" s="15"/>
      <c r="B18" s="2"/>
      <c r="C18" s="2"/>
      <c r="D18" s="3" t="s">
        <v>335</v>
      </c>
      <c r="E18" s="3"/>
      <c r="F18" s="3"/>
      <c r="G18" s="3"/>
      <c r="H18" s="3"/>
      <c r="I18" s="3"/>
      <c r="J18" s="3"/>
    </row>
    <row r="19" spans="1:10" ht="15.75" thickBot="1">
      <c r="A19" s="15"/>
      <c r="B19" s="2"/>
      <c r="C19" s="2"/>
      <c r="D19" s="3" t="s">
        <v>336</v>
      </c>
      <c r="E19" s="3"/>
      <c r="F19" s="3"/>
      <c r="G19" s="3"/>
      <c r="H19" s="3"/>
      <c r="I19" s="3"/>
      <c r="J19" s="3"/>
    </row>
    <row r="20" spans="1:10" ht="45.75" thickBot="1">
      <c r="A20" s="15"/>
      <c r="B20" s="2" t="s">
        <v>23</v>
      </c>
      <c r="C20" s="2"/>
      <c r="D20" s="3" t="s">
        <v>337</v>
      </c>
      <c r="E20" s="3"/>
      <c r="F20" s="3"/>
      <c r="G20" s="3"/>
      <c r="H20" s="3"/>
      <c r="I20" s="3"/>
      <c r="J20" s="3"/>
    </row>
    <row r="21" spans="1:10" ht="34.5" thickBot="1">
      <c r="A21" s="15"/>
      <c r="B21" s="2"/>
      <c r="C21" s="2">
        <v>1</v>
      </c>
      <c r="D21" s="3" t="s">
        <v>338</v>
      </c>
      <c r="E21" s="3"/>
      <c r="F21" s="3"/>
      <c r="G21" s="3"/>
      <c r="H21" s="3"/>
      <c r="I21" s="3"/>
      <c r="J21" s="3"/>
    </row>
    <row r="22" spans="1:10" ht="68.25" thickBot="1">
      <c r="A22" s="15"/>
      <c r="B22" s="2"/>
      <c r="C22" s="2"/>
      <c r="D22" s="3" t="s">
        <v>339</v>
      </c>
      <c r="E22" s="3"/>
      <c r="F22" s="3"/>
      <c r="G22" s="3"/>
      <c r="H22" s="3"/>
      <c r="I22" s="3"/>
      <c r="J22" s="3"/>
    </row>
    <row r="23" spans="1:10" ht="23.25" thickBot="1">
      <c r="A23" s="15"/>
      <c r="B23" s="2"/>
      <c r="C23" s="2"/>
      <c r="D23" s="3" t="s">
        <v>340</v>
      </c>
      <c r="E23" s="3"/>
      <c r="F23" s="3"/>
      <c r="G23" s="3"/>
      <c r="H23" s="3"/>
      <c r="I23" s="3"/>
      <c r="J23" s="3"/>
    </row>
    <row r="24" spans="1:10" ht="23.25" thickBot="1">
      <c r="A24" s="15"/>
      <c r="B24" s="2"/>
      <c r="C24" s="2"/>
      <c r="D24" s="3" t="s">
        <v>340</v>
      </c>
      <c r="E24" s="3"/>
      <c r="F24" s="3"/>
      <c r="G24" s="3"/>
      <c r="H24" s="3"/>
      <c r="I24" s="3"/>
      <c r="J24" s="3"/>
    </row>
    <row r="25" spans="1:10" ht="15.75" thickBot="1">
      <c r="A25" s="15"/>
      <c r="B25" s="2"/>
      <c r="C25" s="2"/>
      <c r="D25" s="3" t="s">
        <v>336</v>
      </c>
      <c r="E25" s="3"/>
      <c r="F25" s="3"/>
      <c r="G25" s="3"/>
      <c r="H25" s="3"/>
      <c r="I25" s="3"/>
      <c r="J25" s="3"/>
    </row>
    <row r="26" spans="1:10" ht="113.25" thickBot="1">
      <c r="A26" s="15"/>
      <c r="B26" s="2"/>
      <c r="C26" s="2"/>
      <c r="D26" s="3" t="s">
        <v>341</v>
      </c>
      <c r="E26" s="3"/>
      <c r="F26" s="3"/>
      <c r="G26" s="3"/>
      <c r="H26" s="3"/>
      <c r="I26" s="3"/>
      <c r="J26" s="3"/>
    </row>
    <row r="27" spans="1:10" ht="23.25" thickBot="1">
      <c r="A27" s="15"/>
      <c r="B27" s="2"/>
      <c r="C27" s="2"/>
      <c r="D27" s="3" t="s">
        <v>340</v>
      </c>
      <c r="E27" s="3"/>
      <c r="F27" s="3"/>
      <c r="G27" s="3"/>
      <c r="H27" s="3"/>
      <c r="I27" s="3"/>
      <c r="J27" s="3"/>
    </row>
    <row r="28" spans="1:10" ht="23.25" thickBot="1">
      <c r="A28" s="15"/>
      <c r="B28" s="2"/>
      <c r="C28" s="2"/>
      <c r="D28" s="3" t="s">
        <v>340</v>
      </c>
      <c r="E28" s="3"/>
      <c r="F28" s="3"/>
      <c r="G28" s="3"/>
      <c r="H28" s="3"/>
      <c r="I28" s="3"/>
      <c r="J28" s="3"/>
    </row>
    <row r="29" spans="1:10" ht="15.75" thickBot="1">
      <c r="A29" s="15"/>
      <c r="B29" s="2"/>
      <c r="C29" s="2"/>
      <c r="D29" s="3" t="s">
        <v>336</v>
      </c>
      <c r="E29" s="3"/>
      <c r="F29" s="3"/>
      <c r="G29" s="3"/>
      <c r="H29" s="3"/>
      <c r="I29" s="3"/>
      <c r="J29" s="3"/>
    </row>
    <row r="30" spans="1:10" ht="113.25" thickBot="1">
      <c r="A30" s="15"/>
      <c r="B30" s="2"/>
      <c r="C30" s="2"/>
      <c r="D30" s="3" t="s">
        <v>342</v>
      </c>
      <c r="E30" s="3"/>
      <c r="F30" s="3"/>
      <c r="G30" s="3"/>
      <c r="H30" s="3"/>
      <c r="I30" s="3"/>
      <c r="J30" s="3"/>
    </row>
    <row r="31" spans="1:10" ht="23.25" thickBot="1">
      <c r="A31" s="15"/>
      <c r="B31" s="2"/>
      <c r="C31" s="2"/>
      <c r="D31" s="3" t="s">
        <v>340</v>
      </c>
      <c r="E31" s="3"/>
      <c r="F31" s="3"/>
      <c r="G31" s="3"/>
      <c r="H31" s="3"/>
      <c r="I31" s="3"/>
      <c r="J31" s="3"/>
    </row>
    <row r="32" spans="1:10" ht="23.25" thickBot="1">
      <c r="A32" s="15"/>
      <c r="B32" s="2"/>
      <c r="C32" s="2"/>
      <c r="D32" s="3" t="s">
        <v>340</v>
      </c>
      <c r="E32" s="3"/>
      <c r="F32" s="3"/>
      <c r="G32" s="3"/>
      <c r="H32" s="3"/>
      <c r="I32" s="3"/>
      <c r="J32" s="3"/>
    </row>
    <row r="33" spans="1:10" ht="15.75" thickBot="1">
      <c r="A33" s="15"/>
      <c r="B33" s="2"/>
      <c r="C33" s="2"/>
      <c r="D33" s="3" t="s">
        <v>336</v>
      </c>
      <c r="E33" s="3"/>
      <c r="F33" s="3"/>
      <c r="G33" s="3"/>
      <c r="H33" s="3"/>
      <c r="I33" s="3"/>
      <c r="J33" s="3"/>
    </row>
    <row r="34" spans="1:10" ht="203.25" thickBot="1">
      <c r="A34" s="15"/>
      <c r="B34" s="2"/>
      <c r="C34" s="2"/>
      <c r="D34" s="3" t="s">
        <v>343</v>
      </c>
      <c r="E34" s="3"/>
      <c r="F34" s="3"/>
      <c r="G34" s="3"/>
      <c r="H34" s="3"/>
      <c r="I34" s="3"/>
      <c r="J34" s="3"/>
    </row>
    <row r="35" spans="1:10" ht="23.25" thickBot="1">
      <c r="A35" s="15"/>
      <c r="B35" s="2"/>
      <c r="C35" s="2"/>
      <c r="D35" s="3" t="s">
        <v>340</v>
      </c>
      <c r="E35" s="3"/>
      <c r="F35" s="3"/>
      <c r="G35" s="3"/>
      <c r="H35" s="3"/>
      <c r="I35" s="3"/>
      <c r="J35" s="3"/>
    </row>
    <row r="36" spans="1:10" ht="23.25" thickBot="1">
      <c r="A36" s="15"/>
      <c r="B36" s="2"/>
      <c r="C36" s="2"/>
      <c r="D36" s="3" t="s">
        <v>340</v>
      </c>
      <c r="E36" s="3"/>
      <c r="F36" s="3"/>
      <c r="G36" s="3"/>
      <c r="H36" s="3"/>
      <c r="I36" s="3"/>
      <c r="J36" s="3"/>
    </row>
    <row r="37" spans="1:10" ht="15.75" thickBot="1">
      <c r="A37" s="15"/>
      <c r="B37" s="2"/>
      <c r="C37" s="2"/>
      <c r="D37" s="3" t="s">
        <v>336</v>
      </c>
      <c r="E37" s="3"/>
      <c r="F37" s="3"/>
      <c r="G37" s="3"/>
      <c r="H37" s="3"/>
      <c r="I37" s="3"/>
      <c r="J37" s="3"/>
    </row>
    <row r="38" spans="1:10" ht="34.5" thickBot="1">
      <c r="A38" s="15"/>
      <c r="B38" s="2"/>
      <c r="C38" s="2">
        <v>2</v>
      </c>
      <c r="D38" s="3" t="s">
        <v>344</v>
      </c>
      <c r="E38" s="3"/>
      <c r="F38" s="3"/>
      <c r="G38" s="3"/>
      <c r="H38" s="3"/>
      <c r="I38" s="3"/>
      <c r="J38" s="3"/>
    </row>
    <row r="39" spans="1:10" ht="68.25" thickBot="1">
      <c r="A39" s="15"/>
      <c r="B39" s="2"/>
      <c r="C39" s="2"/>
      <c r="D39" s="3" t="s">
        <v>339</v>
      </c>
      <c r="E39" s="3"/>
      <c r="F39" s="3"/>
      <c r="G39" s="3"/>
      <c r="H39" s="3"/>
      <c r="I39" s="3"/>
      <c r="J39" s="3"/>
    </row>
    <row r="40" spans="1:10" ht="23.25" thickBot="1">
      <c r="A40" s="15"/>
      <c r="B40" s="2"/>
      <c r="C40" s="2"/>
      <c r="D40" s="3" t="s">
        <v>340</v>
      </c>
      <c r="E40" s="3"/>
      <c r="F40" s="3"/>
      <c r="G40" s="3"/>
      <c r="H40" s="3"/>
      <c r="I40" s="3"/>
      <c r="J40" s="3"/>
    </row>
    <row r="41" spans="1:10" ht="23.25" thickBot="1">
      <c r="A41" s="15"/>
      <c r="B41" s="2"/>
      <c r="C41" s="2"/>
      <c r="D41" s="3" t="s">
        <v>340</v>
      </c>
      <c r="E41" s="3"/>
      <c r="F41" s="3"/>
      <c r="G41" s="3"/>
      <c r="H41" s="3"/>
      <c r="I41" s="3"/>
      <c r="J41" s="3"/>
    </row>
    <row r="42" spans="1:10" ht="15.75" thickBot="1">
      <c r="A42" s="15"/>
      <c r="B42" s="2"/>
      <c r="C42" s="2"/>
      <c r="D42" s="3" t="s">
        <v>336</v>
      </c>
      <c r="E42" s="3"/>
      <c r="F42" s="3"/>
      <c r="G42" s="3"/>
      <c r="H42" s="3"/>
      <c r="I42" s="3"/>
      <c r="J42" s="3"/>
    </row>
    <row r="43" spans="1:10" ht="113.25" thickBot="1">
      <c r="A43" s="15"/>
      <c r="B43" s="2"/>
      <c r="C43" s="2"/>
      <c r="D43" s="3" t="s">
        <v>341</v>
      </c>
      <c r="E43" s="3"/>
      <c r="F43" s="3"/>
      <c r="G43" s="3"/>
      <c r="H43" s="3"/>
      <c r="I43" s="3"/>
      <c r="J43" s="3"/>
    </row>
    <row r="44" spans="1:10" ht="23.25" thickBot="1">
      <c r="A44" s="15"/>
      <c r="B44" s="2"/>
      <c r="C44" s="2"/>
      <c r="D44" s="3" t="s">
        <v>340</v>
      </c>
      <c r="E44" s="3"/>
      <c r="F44" s="3"/>
      <c r="G44" s="3"/>
      <c r="H44" s="3"/>
      <c r="I44" s="3"/>
      <c r="J44" s="3"/>
    </row>
    <row r="45" spans="1:10" ht="23.25" thickBot="1">
      <c r="A45" s="15"/>
      <c r="B45" s="2"/>
      <c r="C45" s="2"/>
      <c r="D45" s="3" t="s">
        <v>340</v>
      </c>
      <c r="E45" s="3"/>
      <c r="F45" s="3"/>
      <c r="G45" s="3"/>
      <c r="H45" s="3"/>
      <c r="I45" s="3"/>
      <c r="J45" s="3"/>
    </row>
    <row r="46" spans="1:10" ht="15.75" thickBot="1">
      <c r="A46" s="15"/>
      <c r="B46" s="2"/>
      <c r="C46" s="2"/>
      <c r="D46" s="3" t="s">
        <v>336</v>
      </c>
      <c r="E46" s="3"/>
      <c r="F46" s="3"/>
      <c r="G46" s="3"/>
      <c r="H46" s="3"/>
      <c r="I46" s="3"/>
      <c r="J46" s="3"/>
    </row>
    <row r="47" spans="1:10" ht="113.25" thickBot="1">
      <c r="A47" s="15"/>
      <c r="B47" s="2"/>
      <c r="C47" s="2"/>
      <c r="D47" s="3" t="s">
        <v>342</v>
      </c>
      <c r="E47" s="3"/>
      <c r="F47" s="3"/>
      <c r="G47" s="3"/>
      <c r="H47" s="3"/>
      <c r="I47" s="3"/>
      <c r="J47" s="3"/>
    </row>
    <row r="48" spans="1:10" ht="23.25" thickBot="1">
      <c r="A48" s="15"/>
      <c r="B48" s="2"/>
      <c r="C48" s="2"/>
      <c r="D48" s="3" t="s">
        <v>340</v>
      </c>
      <c r="E48" s="3"/>
      <c r="F48" s="3"/>
      <c r="G48" s="3"/>
      <c r="H48" s="3"/>
      <c r="I48" s="3"/>
      <c r="J48" s="3"/>
    </row>
    <row r="49" spans="1:10" ht="23.25" thickBot="1">
      <c r="A49" s="15"/>
      <c r="B49" s="2"/>
      <c r="C49" s="2"/>
      <c r="D49" s="3" t="s">
        <v>340</v>
      </c>
      <c r="E49" s="3"/>
      <c r="F49" s="3"/>
      <c r="G49" s="3"/>
      <c r="H49" s="3"/>
      <c r="I49" s="3"/>
      <c r="J49" s="3"/>
    </row>
    <row r="50" spans="1:10" ht="15.75" thickBot="1">
      <c r="A50" s="15"/>
      <c r="B50" s="2"/>
      <c r="C50" s="2"/>
      <c r="D50" s="3" t="s">
        <v>336</v>
      </c>
      <c r="E50" s="3"/>
      <c r="F50" s="3"/>
      <c r="G50" s="3"/>
      <c r="H50" s="3"/>
      <c r="I50" s="3"/>
      <c r="J50" s="3"/>
    </row>
    <row r="51" spans="1:10" ht="203.25" thickBot="1">
      <c r="A51" s="15"/>
      <c r="B51" s="2"/>
      <c r="C51" s="2"/>
      <c r="D51" s="3" t="s">
        <v>343</v>
      </c>
      <c r="E51" s="3"/>
      <c r="F51" s="3"/>
      <c r="G51" s="3"/>
      <c r="H51" s="3"/>
      <c r="I51" s="3"/>
      <c r="J51" s="3"/>
    </row>
    <row r="52" spans="1:10" ht="23.25" thickBot="1">
      <c r="A52" s="15"/>
      <c r="B52" s="2"/>
      <c r="C52" s="2"/>
      <c r="D52" s="3" t="s">
        <v>340</v>
      </c>
      <c r="E52" s="3"/>
      <c r="F52" s="3"/>
      <c r="G52" s="3"/>
      <c r="H52" s="3"/>
      <c r="I52" s="3"/>
      <c r="J52" s="3"/>
    </row>
    <row r="53" spans="1:10" ht="23.25" thickBot="1">
      <c r="A53" s="15"/>
      <c r="B53" s="2"/>
      <c r="C53" s="2"/>
      <c r="D53" s="3" t="s">
        <v>340</v>
      </c>
      <c r="E53" s="3"/>
      <c r="F53" s="3"/>
      <c r="G53" s="3"/>
      <c r="H53" s="3"/>
      <c r="I53" s="3"/>
      <c r="J53" s="3"/>
    </row>
    <row r="54" spans="1:10" ht="15.75" thickBot="1">
      <c r="A54" s="15"/>
      <c r="B54" s="2"/>
      <c r="C54" s="2"/>
      <c r="D54" s="3" t="s">
        <v>336</v>
      </c>
      <c r="E54" s="3"/>
      <c r="F54" s="3"/>
      <c r="G54" s="3"/>
      <c r="H54" s="3"/>
      <c r="I54" s="3"/>
      <c r="J54" s="3"/>
    </row>
    <row r="55" spans="1:10" ht="79.5" thickBot="1">
      <c r="A55" s="15"/>
      <c r="B55" s="2"/>
      <c r="C55" s="2">
        <v>3</v>
      </c>
      <c r="D55" s="3" t="s">
        <v>345</v>
      </c>
      <c r="E55" s="3"/>
      <c r="F55" s="3"/>
      <c r="G55" s="3"/>
      <c r="H55" s="3"/>
      <c r="I55" s="3"/>
      <c r="J55" s="3"/>
    </row>
    <row r="56" spans="1:10" ht="68.25" thickBot="1">
      <c r="A56" s="15"/>
      <c r="B56" s="2"/>
      <c r="C56" s="2"/>
      <c r="D56" s="3" t="s">
        <v>339</v>
      </c>
      <c r="E56" s="3"/>
      <c r="F56" s="3"/>
      <c r="G56" s="3"/>
      <c r="H56" s="3"/>
      <c r="I56" s="3"/>
      <c r="J56" s="3"/>
    </row>
    <row r="57" spans="1:10" ht="23.25" thickBot="1">
      <c r="A57" s="15"/>
      <c r="B57" s="2"/>
      <c r="C57" s="2"/>
      <c r="D57" s="3" t="s">
        <v>340</v>
      </c>
      <c r="E57" s="3"/>
      <c r="F57" s="3"/>
      <c r="G57" s="3"/>
      <c r="H57" s="3"/>
      <c r="I57" s="3"/>
      <c r="J57" s="3"/>
    </row>
    <row r="58" spans="1:10" ht="23.25" thickBot="1">
      <c r="A58" s="15"/>
      <c r="B58" s="2"/>
      <c r="C58" s="2"/>
      <c r="D58" s="3" t="s">
        <v>340</v>
      </c>
      <c r="E58" s="3"/>
      <c r="F58" s="3"/>
      <c r="G58" s="3"/>
      <c r="H58" s="3"/>
      <c r="I58" s="3"/>
      <c r="J58" s="3"/>
    </row>
    <row r="59" spans="1:10" ht="15.75" thickBot="1">
      <c r="A59" s="15"/>
      <c r="B59" s="2"/>
      <c r="C59" s="2"/>
      <c r="D59" s="3" t="s">
        <v>336</v>
      </c>
      <c r="E59" s="3"/>
      <c r="F59" s="3"/>
      <c r="G59" s="3"/>
      <c r="H59" s="3"/>
      <c r="I59" s="3"/>
      <c r="J59" s="3"/>
    </row>
    <row r="60" spans="1:10" ht="113.25" thickBot="1">
      <c r="A60" s="15"/>
      <c r="B60" s="2"/>
      <c r="C60" s="2"/>
      <c r="D60" s="3" t="s">
        <v>341</v>
      </c>
      <c r="E60" s="3"/>
      <c r="F60" s="3"/>
      <c r="G60" s="3"/>
      <c r="H60" s="3"/>
      <c r="I60" s="3"/>
      <c r="J60" s="3"/>
    </row>
    <row r="61" spans="1:10" ht="23.25" thickBot="1">
      <c r="A61" s="15"/>
      <c r="B61" s="2"/>
      <c r="C61" s="2"/>
      <c r="D61" s="3" t="s">
        <v>340</v>
      </c>
      <c r="E61" s="3"/>
      <c r="F61" s="3"/>
      <c r="G61" s="3"/>
      <c r="H61" s="3"/>
      <c r="I61" s="3"/>
      <c r="J61" s="3"/>
    </row>
    <row r="62" spans="1:10" ht="23.25" thickBot="1">
      <c r="A62" s="15"/>
      <c r="B62" s="2"/>
      <c r="C62" s="2"/>
      <c r="D62" s="3" t="s">
        <v>340</v>
      </c>
      <c r="E62" s="3"/>
      <c r="F62" s="3"/>
      <c r="G62" s="3"/>
      <c r="H62" s="3"/>
      <c r="I62" s="3"/>
      <c r="J62" s="3"/>
    </row>
    <row r="63" spans="1:10" ht="15.75" thickBot="1">
      <c r="A63" s="15"/>
      <c r="B63" s="2"/>
      <c r="C63" s="2"/>
      <c r="D63" s="3" t="s">
        <v>336</v>
      </c>
      <c r="E63" s="3"/>
      <c r="F63" s="3"/>
      <c r="G63" s="3"/>
      <c r="H63" s="3"/>
      <c r="I63" s="3"/>
      <c r="J63" s="3"/>
    </row>
    <row r="64" spans="1:10" ht="113.25" thickBot="1">
      <c r="A64" s="15"/>
      <c r="B64" s="2"/>
      <c r="C64" s="2"/>
      <c r="D64" s="3" t="s">
        <v>342</v>
      </c>
      <c r="E64" s="3"/>
      <c r="F64" s="3"/>
      <c r="G64" s="3"/>
      <c r="H64" s="3"/>
      <c r="I64" s="3"/>
      <c r="J64" s="3"/>
    </row>
    <row r="65" spans="1:10" ht="23.25" thickBot="1">
      <c r="A65" s="15"/>
      <c r="B65" s="2"/>
      <c r="C65" s="2"/>
      <c r="D65" s="3" t="s">
        <v>340</v>
      </c>
      <c r="E65" s="3"/>
      <c r="F65" s="3"/>
      <c r="G65" s="3"/>
      <c r="H65" s="3"/>
      <c r="I65" s="3"/>
      <c r="J65" s="3"/>
    </row>
    <row r="66" spans="1:10" ht="23.25" thickBot="1">
      <c r="A66" s="15"/>
      <c r="B66" s="2"/>
      <c r="C66" s="2"/>
      <c r="D66" s="3" t="s">
        <v>340</v>
      </c>
      <c r="E66" s="3"/>
      <c r="F66" s="3"/>
      <c r="G66" s="3"/>
      <c r="H66" s="3"/>
      <c r="I66" s="3"/>
      <c r="J66" s="3"/>
    </row>
    <row r="67" spans="1:10" ht="15.75" thickBot="1">
      <c r="A67" s="15"/>
      <c r="B67" s="2"/>
      <c r="C67" s="2"/>
      <c r="D67" s="3" t="s">
        <v>336</v>
      </c>
      <c r="E67" s="3"/>
      <c r="F67" s="3"/>
      <c r="G67" s="3"/>
      <c r="H67" s="3"/>
      <c r="I67" s="3"/>
      <c r="J67" s="3"/>
    </row>
    <row r="68" spans="1:10" ht="203.25" thickBot="1">
      <c r="A68" s="15"/>
      <c r="B68" s="2"/>
      <c r="C68" s="2"/>
      <c r="D68" s="3" t="s">
        <v>343</v>
      </c>
      <c r="E68" s="3"/>
      <c r="F68" s="3"/>
      <c r="G68" s="3"/>
      <c r="H68" s="3"/>
      <c r="I68" s="3"/>
      <c r="J68" s="3"/>
    </row>
    <row r="69" spans="1:10" ht="23.25" thickBot="1">
      <c r="A69" s="15"/>
      <c r="B69" s="2"/>
      <c r="C69" s="2"/>
      <c r="D69" s="3" t="s">
        <v>340</v>
      </c>
      <c r="E69" s="3"/>
      <c r="F69" s="3"/>
      <c r="G69" s="3"/>
      <c r="H69" s="3"/>
      <c r="I69" s="3"/>
      <c r="J69" s="3"/>
    </row>
    <row r="70" spans="1:10" ht="23.25" thickBot="1">
      <c r="A70" s="15"/>
      <c r="B70" s="2"/>
      <c r="C70" s="2"/>
      <c r="D70" s="3" t="s">
        <v>340</v>
      </c>
      <c r="E70" s="3"/>
      <c r="F70" s="3"/>
      <c r="G70" s="3"/>
      <c r="H70" s="3"/>
      <c r="I70" s="3"/>
      <c r="J70" s="3"/>
    </row>
    <row r="71" spans="1:10" ht="15.75" thickBot="1">
      <c r="A71" s="15"/>
      <c r="B71" s="2"/>
      <c r="C71" s="2"/>
      <c r="D71" s="3" t="s">
        <v>336</v>
      </c>
      <c r="E71" s="3"/>
      <c r="F71" s="3"/>
      <c r="G71" s="3"/>
      <c r="H71" s="3"/>
      <c r="I71" s="3"/>
      <c r="J71" s="3"/>
    </row>
    <row r="72" spans="1:10" ht="45.75" thickBot="1">
      <c r="A72" s="15"/>
      <c r="B72" s="2"/>
      <c r="C72" s="2">
        <v>4</v>
      </c>
      <c r="D72" s="3" t="s">
        <v>346</v>
      </c>
      <c r="E72" s="3"/>
      <c r="F72" s="3"/>
      <c r="G72" s="3"/>
      <c r="H72" s="3"/>
      <c r="I72" s="3"/>
      <c r="J72" s="3"/>
    </row>
    <row r="73" spans="1:10" ht="79.5" thickBot="1">
      <c r="A73" s="15"/>
      <c r="B73" s="2"/>
      <c r="C73" s="2">
        <v>5</v>
      </c>
      <c r="D73" s="3" t="s">
        <v>347</v>
      </c>
      <c r="E73" s="3"/>
      <c r="F73" s="3"/>
      <c r="G73" s="3"/>
      <c r="H73" s="3"/>
      <c r="I73" s="3"/>
      <c r="J73" s="3"/>
    </row>
    <row r="74" spans="1:10" ht="15.75" thickBot="1">
      <c r="A74" s="15"/>
      <c r="B74" s="2"/>
      <c r="C74" s="2"/>
      <c r="D74" s="3" t="s">
        <v>332</v>
      </c>
      <c r="E74" s="3"/>
      <c r="F74" s="3"/>
      <c r="G74" s="3"/>
      <c r="H74" s="3"/>
      <c r="I74" s="3"/>
      <c r="J74" s="3"/>
    </row>
    <row r="75" spans="1:10" ht="15.75" thickBot="1">
      <c r="A75" s="15"/>
      <c r="B75" s="2"/>
      <c r="C75" s="2"/>
      <c r="D75" s="3" t="s">
        <v>333</v>
      </c>
      <c r="E75" s="3"/>
      <c r="F75" s="3"/>
      <c r="G75" s="3"/>
      <c r="H75" s="3"/>
      <c r="I75" s="3"/>
      <c r="J75" s="3"/>
    </row>
    <row r="76" spans="1:10">
      <c r="A76" s="15"/>
      <c r="B76" s="15"/>
      <c r="C76" s="15"/>
    </row>
    <row r="77" spans="1:10">
      <c r="A77" s="88"/>
      <c r="B77" s="89"/>
      <c r="C77" s="26" t="s">
        <v>305</v>
      </c>
      <c r="D77" s="26"/>
      <c r="F77" s="27"/>
      <c r="H77" s="26" t="s">
        <v>96</v>
      </c>
    </row>
    <row r="78" spans="1:10">
      <c r="A78" s="88"/>
      <c r="B78" s="89"/>
      <c r="C78" s="14"/>
      <c r="D78" s="26"/>
      <c r="F78" s="27"/>
      <c r="H78" s="26" t="s">
        <v>97</v>
      </c>
    </row>
    <row r="79" spans="1:10">
      <c r="A79" s="88"/>
      <c r="B79" s="89"/>
      <c r="C79" s="14"/>
      <c r="D79" s="26"/>
      <c r="F79" s="27"/>
      <c r="H79" s="27"/>
    </row>
  </sheetData>
  <mergeCells count="10">
    <mergeCell ref="A77:A79"/>
    <mergeCell ref="B77:B79"/>
    <mergeCell ref="F4:G4"/>
    <mergeCell ref="H4:J4"/>
    <mergeCell ref="B5:B6"/>
    <mergeCell ref="C5:C6"/>
    <mergeCell ref="D5:D6"/>
    <mergeCell ref="E5:E6"/>
    <mergeCell ref="F5:G5"/>
    <mergeCell ref="H5:J5"/>
  </mergeCells>
  <phoneticPr fontId="0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A2" sqref="A2"/>
    </sheetView>
  </sheetViews>
  <sheetFormatPr defaultRowHeight="15"/>
  <cols>
    <col min="3" max="3" width="12.42578125" customWidth="1"/>
  </cols>
  <sheetData>
    <row r="1" spans="1:12">
      <c r="A1" s="30" t="s">
        <v>319</v>
      </c>
    </row>
    <row r="2" spans="1:12">
      <c r="A2" s="33"/>
      <c r="E2" s="33" t="s">
        <v>349</v>
      </c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75" thickBot="1">
      <c r="A4" s="15"/>
      <c r="B4" s="18"/>
      <c r="C4" s="18"/>
      <c r="D4" s="18"/>
      <c r="E4" s="107"/>
      <c r="F4" s="107"/>
      <c r="G4" s="107"/>
      <c r="H4" s="107"/>
      <c r="I4" s="107"/>
      <c r="J4" s="107"/>
      <c r="K4" s="107" t="s">
        <v>308</v>
      </c>
      <c r="L4" s="107"/>
    </row>
    <row r="5" spans="1:12" ht="15.75" thickBot="1">
      <c r="A5" s="15"/>
      <c r="B5" s="114" t="s">
        <v>309</v>
      </c>
      <c r="C5" s="114" t="s">
        <v>350</v>
      </c>
      <c r="D5" s="114" t="s">
        <v>351</v>
      </c>
      <c r="E5" s="116" t="s">
        <v>322</v>
      </c>
      <c r="F5" s="117"/>
      <c r="G5" s="116" t="s">
        <v>325</v>
      </c>
      <c r="H5" s="117"/>
      <c r="I5" s="116" t="s">
        <v>326</v>
      </c>
      <c r="J5" s="117"/>
      <c r="K5" s="116" t="s">
        <v>327</v>
      </c>
      <c r="L5" s="117"/>
    </row>
    <row r="6" spans="1:12" ht="15.75" thickBot="1">
      <c r="A6" s="15"/>
      <c r="B6" s="161"/>
      <c r="C6" s="161"/>
      <c r="D6" s="161"/>
      <c r="E6" s="116" t="s">
        <v>352</v>
      </c>
      <c r="F6" s="117"/>
      <c r="G6" s="116" t="s">
        <v>353</v>
      </c>
      <c r="H6" s="117"/>
      <c r="I6" s="116" t="s">
        <v>353</v>
      </c>
      <c r="J6" s="117"/>
      <c r="K6" s="116" t="s">
        <v>353</v>
      </c>
      <c r="L6" s="117"/>
    </row>
    <row r="7" spans="1:12" ht="23.25" thickBot="1">
      <c r="A7" s="15"/>
      <c r="B7" s="115"/>
      <c r="C7" s="115"/>
      <c r="D7" s="115"/>
      <c r="E7" s="1" t="s">
        <v>354</v>
      </c>
      <c r="F7" s="1" t="s">
        <v>94</v>
      </c>
      <c r="G7" s="1" t="s">
        <v>355</v>
      </c>
      <c r="H7" s="1" t="s">
        <v>94</v>
      </c>
      <c r="I7" s="1" t="s">
        <v>355</v>
      </c>
      <c r="J7" s="1" t="s">
        <v>94</v>
      </c>
      <c r="K7" s="1" t="s">
        <v>355</v>
      </c>
      <c r="L7" s="1" t="s">
        <v>94</v>
      </c>
    </row>
    <row r="8" spans="1:12" ht="15.75" thickBot="1">
      <c r="A8" s="15"/>
      <c r="B8" s="1">
        <v>0</v>
      </c>
      <c r="C8" s="1">
        <v>1</v>
      </c>
      <c r="D8" s="1">
        <v>2</v>
      </c>
      <c r="E8" s="1">
        <v>3</v>
      </c>
      <c r="F8" s="1">
        <v>4</v>
      </c>
      <c r="G8" s="1">
        <v>5</v>
      </c>
      <c r="H8" s="1">
        <v>6</v>
      </c>
      <c r="I8" s="1">
        <v>7</v>
      </c>
      <c r="J8" s="1">
        <v>8</v>
      </c>
      <c r="K8" s="1">
        <v>9</v>
      </c>
      <c r="L8" s="1">
        <v>10</v>
      </c>
    </row>
    <row r="9" spans="1:12" ht="57" thickBot="1">
      <c r="A9" s="15"/>
      <c r="B9" s="2" t="s">
        <v>356</v>
      </c>
      <c r="C9" s="3" t="s">
        <v>349</v>
      </c>
      <c r="D9" s="3"/>
      <c r="E9" s="3"/>
      <c r="F9" s="3"/>
      <c r="G9" s="3"/>
      <c r="H9" s="3"/>
      <c r="I9" s="3"/>
      <c r="J9" s="3"/>
      <c r="K9" s="3"/>
      <c r="L9" s="3"/>
    </row>
    <row r="10" spans="1:12" ht="34.5" thickBot="1">
      <c r="A10" s="15"/>
      <c r="B10" s="35">
        <v>1</v>
      </c>
      <c r="C10" s="3" t="s">
        <v>357</v>
      </c>
      <c r="D10" s="3"/>
      <c r="E10" s="2" t="s">
        <v>85</v>
      </c>
      <c r="F10" s="2" t="s">
        <v>85</v>
      </c>
      <c r="G10" s="3"/>
      <c r="H10" s="3"/>
      <c r="I10" s="3"/>
      <c r="J10" s="3"/>
      <c r="K10" s="3"/>
      <c r="L10" s="3"/>
    </row>
    <row r="11" spans="1:12" ht="34.5" thickBot="1">
      <c r="A11" s="15"/>
      <c r="B11" s="35">
        <v>2</v>
      </c>
      <c r="C11" s="3" t="s">
        <v>358</v>
      </c>
      <c r="D11" s="3"/>
      <c r="E11" s="2" t="s">
        <v>85</v>
      </c>
      <c r="F11" s="2" t="s">
        <v>85</v>
      </c>
      <c r="G11" s="3"/>
      <c r="H11" s="3"/>
      <c r="I11" s="3"/>
      <c r="J11" s="3"/>
      <c r="K11" s="3"/>
      <c r="L11" s="3"/>
    </row>
    <row r="12" spans="1:12" ht="23.25" thickBot="1">
      <c r="A12" s="15"/>
      <c r="B12" s="6"/>
      <c r="C12" s="3" t="s">
        <v>360</v>
      </c>
      <c r="D12" s="3"/>
      <c r="E12" s="2" t="s">
        <v>85</v>
      </c>
      <c r="F12" s="2" t="s">
        <v>85</v>
      </c>
      <c r="G12" s="3"/>
      <c r="H12" s="3"/>
      <c r="I12" s="3"/>
      <c r="J12" s="3"/>
      <c r="K12" s="3"/>
      <c r="L12" s="3"/>
    </row>
    <row r="13" spans="1:12" ht="15.75" thickBot="1">
      <c r="A13" s="15"/>
      <c r="B13" s="6"/>
      <c r="C13" s="3" t="s">
        <v>361</v>
      </c>
      <c r="D13" s="3"/>
      <c r="E13" s="2" t="s">
        <v>85</v>
      </c>
      <c r="F13" s="2" t="s">
        <v>85</v>
      </c>
      <c r="G13" s="3"/>
      <c r="H13" s="3"/>
      <c r="I13" s="3"/>
      <c r="J13" s="3"/>
      <c r="K13" s="3"/>
      <c r="L13" s="3"/>
    </row>
    <row r="14" spans="1:12" ht="68.25" thickBot="1">
      <c r="A14" s="15"/>
      <c r="B14" s="2" t="s">
        <v>362</v>
      </c>
      <c r="C14" s="3" t="s">
        <v>363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ht="23.25" thickBot="1">
      <c r="A15" s="15"/>
      <c r="B15" s="35">
        <v>1</v>
      </c>
      <c r="C15" s="3" t="s">
        <v>364</v>
      </c>
      <c r="D15" s="3"/>
      <c r="E15" s="2" t="s">
        <v>85</v>
      </c>
      <c r="F15" s="2" t="s">
        <v>85</v>
      </c>
      <c r="G15" s="3"/>
      <c r="H15" s="3"/>
      <c r="I15" s="3"/>
      <c r="J15" s="3"/>
      <c r="K15" s="3"/>
      <c r="L15" s="3"/>
    </row>
    <row r="16" spans="1:12" ht="23.25" thickBot="1">
      <c r="A16" s="15"/>
      <c r="B16" s="35">
        <v>2</v>
      </c>
      <c r="C16" s="3" t="s">
        <v>365</v>
      </c>
      <c r="D16" s="3"/>
      <c r="E16" s="2" t="s">
        <v>85</v>
      </c>
      <c r="F16" s="2" t="s">
        <v>85</v>
      </c>
      <c r="G16" s="3"/>
      <c r="H16" s="3"/>
      <c r="I16" s="3"/>
      <c r="J16" s="3"/>
      <c r="K16" s="3"/>
      <c r="L16" s="3"/>
    </row>
    <row r="17" spans="1:12" ht="15.75" thickBot="1">
      <c r="A17" s="15"/>
      <c r="B17" s="6"/>
      <c r="C17" s="3" t="s">
        <v>359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ht="23.25" thickBot="1">
      <c r="A18" s="15"/>
      <c r="B18" s="6"/>
      <c r="C18" s="3" t="s">
        <v>366</v>
      </c>
      <c r="D18" s="3"/>
      <c r="E18" s="2" t="s">
        <v>85</v>
      </c>
      <c r="F18" s="2" t="s">
        <v>85</v>
      </c>
      <c r="G18" s="3"/>
      <c r="H18" s="3"/>
      <c r="I18" s="3"/>
      <c r="J18" s="3"/>
      <c r="K18" s="3"/>
      <c r="L18" s="3"/>
    </row>
    <row r="19" spans="1:12" ht="15.75" thickBot="1">
      <c r="A19" s="15"/>
      <c r="B19" s="6"/>
      <c r="C19" s="3" t="s">
        <v>367</v>
      </c>
      <c r="D19" s="3"/>
      <c r="E19" s="2" t="s">
        <v>85</v>
      </c>
      <c r="F19" s="2" t="s">
        <v>85</v>
      </c>
      <c r="G19" s="3"/>
      <c r="H19" s="3"/>
      <c r="I19" s="3"/>
      <c r="J19" s="3"/>
      <c r="K19" s="3"/>
      <c r="L19" s="3"/>
    </row>
    <row r="20" spans="1:12" ht="23.25" thickBot="1">
      <c r="A20" s="15"/>
      <c r="B20" s="2" t="s">
        <v>368</v>
      </c>
      <c r="C20" s="3" t="s">
        <v>369</v>
      </c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15"/>
      <c r="B21" s="15"/>
      <c r="C21" s="15"/>
    </row>
    <row r="22" spans="1:12">
      <c r="A22" s="88"/>
      <c r="B22" s="14"/>
      <c r="C22" s="14"/>
      <c r="D22" s="27" t="s">
        <v>305</v>
      </c>
      <c r="I22" s="27" t="s">
        <v>348</v>
      </c>
    </row>
    <row r="23" spans="1:12">
      <c r="A23" s="88"/>
      <c r="B23" s="14"/>
      <c r="C23" s="14"/>
      <c r="D23" s="14"/>
      <c r="I23" s="14"/>
    </row>
  </sheetData>
  <mergeCells count="16">
    <mergeCell ref="G6:H6"/>
    <mergeCell ref="A22:A23"/>
    <mergeCell ref="E4:F4"/>
    <mergeCell ref="G4:H4"/>
    <mergeCell ref="I4:J4"/>
    <mergeCell ref="I6:J6"/>
    <mergeCell ref="K6:L6"/>
    <mergeCell ref="K4:L4"/>
    <mergeCell ref="B5:B7"/>
    <mergeCell ref="C5:C7"/>
    <mergeCell ref="D5:D7"/>
    <mergeCell ref="E5:F5"/>
    <mergeCell ref="G5:H5"/>
    <mergeCell ref="I5:J5"/>
    <mergeCell ref="K5:L5"/>
    <mergeCell ref="E6:F6"/>
  </mergeCells>
  <phoneticPr fontId="0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1</vt:lpstr>
      <vt:lpstr>Anexa 2</vt:lpstr>
      <vt:lpstr>Anexa 3</vt:lpstr>
      <vt:lpstr>Anexa 4</vt:lpstr>
      <vt:lpstr>Anexa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</dc:creator>
  <cp:lastModifiedBy>User</cp:lastModifiedBy>
  <cp:lastPrinted>2023-01-12T06:53:27Z</cp:lastPrinted>
  <dcterms:created xsi:type="dcterms:W3CDTF">2015-11-27T02:59:18Z</dcterms:created>
  <dcterms:modified xsi:type="dcterms:W3CDTF">2023-01-12T06:54:07Z</dcterms:modified>
</cp:coreProperties>
</file>