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F7341DB2-9432-4DA0-9432-D61C61280E9D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6" r:id="rId5"/>
    <sheet name="CHELTUIELI TOTALE" sheetId="7" r:id="rId6"/>
    <sheet name="indicatori" sheetId="8" state="hidden" r:id="rId7"/>
  </sheets>
  <definedNames>
    <definedName name="_xlnm.Print_Area" localSheetId="3">'cheltuieli dezvoltare'!$A$1:$F$44</definedName>
    <definedName name="_xlnm.Print_Area" localSheetId="5">'CHELTUIELI TOTALE'!$A$1:$G$121</definedName>
    <definedName name="_xlnm.Print_Area" localSheetId="2">'venituri dezvoltare'!$A$1:$F$23</definedName>
  </definedNames>
  <calcPr calcId="191029"/>
</workbook>
</file>

<file path=xl/calcChain.xml><?xml version="1.0" encoding="utf-8"?>
<calcChain xmlns="http://schemas.openxmlformats.org/spreadsheetml/2006/main">
  <c r="D126" i="7" l="1"/>
  <c r="D125" i="7"/>
  <c r="D124" i="7"/>
  <c r="E6" i="4"/>
  <c r="G111" i="7" l="1"/>
  <c r="G103" i="7"/>
  <c r="G89" i="7"/>
  <c r="G77" i="7"/>
  <c r="G27" i="7"/>
  <c r="G29" i="7"/>
  <c r="G28" i="7"/>
  <c r="G23" i="7"/>
  <c r="G16" i="7"/>
  <c r="F25" i="4"/>
  <c r="F16" i="4"/>
  <c r="F34" i="4"/>
  <c r="D23" i="4"/>
  <c r="D19" i="4"/>
  <c r="D14" i="4"/>
  <c r="D8" i="4"/>
  <c r="E23" i="2" l="1"/>
  <c r="F26" i="2"/>
  <c r="D32" i="6"/>
  <c r="E33" i="6"/>
  <c r="D43" i="1"/>
  <c r="D39" i="1"/>
  <c r="F54" i="1"/>
  <c r="E37" i="6" l="1"/>
  <c r="E36" i="6"/>
  <c r="E34" i="6"/>
  <c r="E31" i="6"/>
  <c r="E30" i="6"/>
  <c r="D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D37" i="6"/>
  <c r="D36" i="6"/>
  <c r="D31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F116" i="7"/>
  <c r="D122" i="7" s="1"/>
  <c r="G113" i="7"/>
  <c r="G81" i="7"/>
  <c r="G68" i="7"/>
  <c r="G36" i="7"/>
  <c r="G51" i="7"/>
  <c r="E35" i="6"/>
  <c r="D6" i="6"/>
  <c r="D5" i="6"/>
  <c r="E39" i="8" l="1"/>
  <c r="E37" i="8"/>
  <c r="D29" i="8"/>
  <c r="E26" i="8"/>
  <c r="E23" i="8"/>
  <c r="E13" i="8"/>
  <c r="E11" i="8"/>
  <c r="E9" i="8"/>
  <c r="E7" i="8"/>
  <c r="E13" i="2"/>
  <c r="D32" i="2"/>
  <c r="G55" i="7"/>
  <c r="G92" i="7" l="1"/>
  <c r="G31" i="7"/>
  <c r="G8" i="7"/>
  <c r="G99" i="7"/>
  <c r="G98" i="7"/>
  <c r="G95" i="7"/>
  <c r="G86" i="7"/>
  <c r="G82" i="7"/>
  <c r="G79" i="7"/>
  <c r="G75" i="7"/>
  <c r="G63" i="7"/>
  <c r="G59" i="7"/>
  <c r="G53" i="7"/>
  <c r="G41" i="7"/>
  <c r="G38" i="7"/>
  <c r="G37" i="7"/>
  <c r="G33" i="7"/>
  <c r="E28" i="1"/>
  <c r="E10" i="3"/>
  <c r="D56" i="1"/>
  <c r="D37" i="1"/>
  <c r="F8" i="3"/>
  <c r="E7" i="3"/>
  <c r="D7" i="3"/>
  <c r="F7" i="3" s="1"/>
  <c r="G114" i="7" l="1"/>
  <c r="G110" i="7"/>
  <c r="G108" i="7"/>
  <c r="G105" i="7"/>
  <c r="G104" i="7"/>
  <c r="G102" i="7"/>
  <c r="G76" i="7"/>
  <c r="G69" i="7"/>
  <c r="G67" i="7"/>
  <c r="G66" i="7"/>
  <c r="G65" i="7"/>
  <c r="G54" i="7"/>
  <c r="G47" i="7"/>
  <c r="G45" i="7"/>
  <c r="G44" i="7"/>
  <c r="G39" i="7"/>
  <c r="G30" i="7"/>
  <c r="G22" i="7"/>
  <c r="G20" i="7"/>
  <c r="G14" i="7"/>
  <c r="D29" i="4"/>
  <c r="F29" i="6"/>
  <c r="E11" i="2"/>
  <c r="D12" i="3"/>
  <c r="D10" i="3"/>
  <c r="D6" i="3" s="1"/>
  <c r="E53" i="1"/>
  <c r="D53" i="1"/>
  <c r="D50" i="1"/>
  <c r="E19" i="4"/>
  <c r="E9" i="3"/>
  <c r="E56" i="1"/>
  <c r="D23" i="2"/>
  <c r="G106" i="7"/>
  <c r="G48" i="7"/>
  <c r="G46" i="7"/>
  <c r="G43" i="7"/>
  <c r="G32" i="7"/>
  <c r="E23" i="4"/>
  <c r="E116" i="7"/>
  <c r="G13" i="7"/>
  <c r="E38" i="6"/>
  <c r="F16" i="1"/>
  <c r="E13" i="1"/>
  <c r="D13" i="1"/>
  <c r="D38" i="6"/>
  <c r="F8" i="6"/>
  <c r="G115" i="7"/>
  <c r="G94" i="7"/>
  <c r="G83" i="7"/>
  <c r="G72" i="7"/>
  <c r="G50" i="7"/>
  <c r="G25" i="7"/>
  <c r="F31" i="6"/>
  <c r="F32" i="6"/>
  <c r="F6" i="6"/>
  <c r="F7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30" i="6"/>
  <c r="F33" i="6"/>
  <c r="F34" i="6"/>
  <c r="F35" i="6"/>
  <c r="F36" i="6"/>
  <c r="F37" i="6"/>
  <c r="F5" i="6"/>
  <c r="G6" i="7"/>
  <c r="G7" i="7"/>
  <c r="G9" i="7"/>
  <c r="G10" i="7"/>
  <c r="G11" i="7"/>
  <c r="G12" i="7"/>
  <c r="G15" i="7"/>
  <c r="G17" i="7"/>
  <c r="G18" i="7"/>
  <c r="G19" i="7"/>
  <c r="G21" i="7"/>
  <c r="G24" i="7"/>
  <c r="G26" i="7"/>
  <c r="G34" i="7"/>
  <c r="G35" i="7"/>
  <c r="G40" i="7"/>
  <c r="G42" i="7"/>
  <c r="G49" i="7"/>
  <c r="G52" i="7"/>
  <c r="G56" i="7"/>
  <c r="G57" i="7"/>
  <c r="G58" i="7"/>
  <c r="G60" i="7"/>
  <c r="G61" i="7"/>
  <c r="G62" i="7"/>
  <c r="G64" i="7"/>
  <c r="G70" i="7"/>
  <c r="G71" i="7"/>
  <c r="G73" i="7"/>
  <c r="G74" i="7"/>
  <c r="G78" i="7"/>
  <c r="G80" i="7"/>
  <c r="G84" i="7"/>
  <c r="G85" i="7"/>
  <c r="G87" i="7"/>
  <c r="G88" i="7"/>
  <c r="G90" i="7"/>
  <c r="G91" i="7"/>
  <c r="G93" i="7"/>
  <c r="G96" i="7"/>
  <c r="G97" i="7"/>
  <c r="G100" i="7"/>
  <c r="G101" i="7"/>
  <c r="G107" i="7"/>
  <c r="G109" i="7"/>
  <c r="G112" i="7"/>
  <c r="G5" i="7"/>
  <c r="E19" i="2"/>
  <c r="F24" i="4"/>
  <c r="F16" i="2"/>
  <c r="D9" i="3" l="1"/>
  <c r="G116" i="7"/>
  <c r="F38" i="6"/>
  <c r="D31" i="4"/>
  <c r="D13" i="2"/>
  <c r="E50" i="1"/>
  <c r="E18" i="1" l="1"/>
  <c r="D18" i="1"/>
  <c r="E21" i="1"/>
  <c r="D21" i="1"/>
  <c r="E32" i="1"/>
  <c r="E31" i="1" s="1"/>
  <c r="E27" i="1" s="1"/>
  <c r="D32" i="1"/>
  <c r="D31" i="1" s="1"/>
  <c r="F9" i="4"/>
  <c r="F12" i="4"/>
  <c r="F15" i="4"/>
  <c r="F17" i="4"/>
  <c r="F21" i="4"/>
  <c r="F26" i="4"/>
  <c r="F30" i="4"/>
  <c r="F32" i="4"/>
  <c r="F33" i="4"/>
  <c r="F37" i="4"/>
  <c r="F38" i="4"/>
  <c r="E36" i="4"/>
  <c r="E35" i="4" s="1"/>
  <c r="E31" i="4"/>
  <c r="E29" i="4"/>
  <c r="E28" i="4" s="1"/>
  <c r="E22" i="4"/>
  <c r="E18" i="4"/>
  <c r="E14" i="4"/>
  <c r="E13" i="4" s="1"/>
  <c r="E8" i="4"/>
  <c r="E7" i="4" s="1"/>
  <c r="D36" i="4"/>
  <c r="D35" i="4" s="1"/>
  <c r="D22" i="4"/>
  <c r="D18" i="4"/>
  <c r="D13" i="4"/>
  <c r="D7" i="4"/>
  <c r="E12" i="3"/>
  <c r="E6" i="3" s="1"/>
  <c r="F24" i="2"/>
  <c r="F25" i="2"/>
  <c r="F28" i="2"/>
  <c r="F30" i="2"/>
  <c r="F31" i="2"/>
  <c r="F33" i="2"/>
  <c r="F8" i="2"/>
  <c r="F9" i="2"/>
  <c r="F12" i="2"/>
  <c r="F14" i="2"/>
  <c r="F15" i="2"/>
  <c r="F18" i="2"/>
  <c r="F20" i="2"/>
  <c r="F21" i="2"/>
  <c r="F22" i="2"/>
  <c r="E32" i="2"/>
  <c r="E29" i="2"/>
  <c r="E27" i="2"/>
  <c r="E17" i="2"/>
  <c r="E7" i="2"/>
  <c r="D29" i="2"/>
  <c r="D27" i="2"/>
  <c r="D19" i="2"/>
  <c r="D17" i="2"/>
  <c r="D11" i="2"/>
  <c r="D7" i="2"/>
  <c r="D6" i="2" s="1"/>
  <c r="E59" i="1"/>
  <c r="D59" i="1"/>
  <c r="E49" i="1"/>
  <c r="D49" i="1"/>
  <c r="E47" i="1"/>
  <c r="D47" i="1"/>
  <c r="E44" i="1"/>
  <c r="D44" i="1"/>
  <c r="E41" i="1"/>
  <c r="D41" i="1"/>
  <c r="D40" i="1" s="1"/>
  <c r="E37" i="1"/>
  <c r="D28" i="1"/>
  <c r="E11" i="1"/>
  <c r="E10" i="1" s="1"/>
  <c r="E9" i="1" s="1"/>
  <c r="D11" i="1"/>
  <c r="F12" i="1"/>
  <c r="F14" i="1"/>
  <c r="F15" i="1"/>
  <c r="F19" i="1"/>
  <c r="F20" i="1"/>
  <c r="F22" i="1"/>
  <c r="F23" i="1"/>
  <c r="F24" i="1"/>
  <c r="F25" i="1"/>
  <c r="F26" i="1"/>
  <c r="F29" i="1"/>
  <c r="F30" i="1"/>
  <c r="F33" i="1"/>
  <c r="F34" i="1"/>
  <c r="F35" i="1"/>
  <c r="F36" i="1"/>
  <c r="F38" i="1"/>
  <c r="F42" i="1"/>
  <c r="F45" i="1"/>
  <c r="F46" i="1"/>
  <c r="F48" i="1"/>
  <c r="F51" i="1"/>
  <c r="F52" i="1"/>
  <c r="F55" i="1"/>
  <c r="F57" i="1"/>
  <c r="F60" i="1"/>
  <c r="F61" i="1"/>
  <c r="E6" i="2" l="1"/>
  <c r="E34" i="2" s="1"/>
  <c r="D28" i="4"/>
  <c r="D27" i="4" s="1"/>
  <c r="D6" i="4" s="1"/>
  <c r="F59" i="1"/>
  <c r="F47" i="1"/>
  <c r="F21" i="1"/>
  <c r="D17" i="1"/>
  <c r="F28" i="1"/>
  <c r="F49" i="1"/>
  <c r="F37" i="1"/>
  <c r="F11" i="1"/>
  <c r="F18" i="4"/>
  <c r="F23" i="4"/>
  <c r="F22" i="4"/>
  <c r="F13" i="1"/>
  <c r="F53" i="1"/>
  <c r="F41" i="1"/>
  <c r="F32" i="1"/>
  <c r="D10" i="1"/>
  <c r="D9" i="1" s="1"/>
  <c r="F9" i="1" s="1"/>
  <c r="D27" i="1"/>
  <c r="E40" i="1"/>
  <c r="F31" i="4"/>
  <c r="E27" i="4"/>
  <c r="F27" i="2"/>
  <c r="E43" i="1"/>
  <c r="F44" i="1"/>
  <c r="E17" i="1"/>
  <c r="F18" i="1"/>
  <c r="F35" i="4"/>
  <c r="F29" i="4"/>
  <c r="F13" i="4"/>
  <c r="F7" i="4"/>
  <c r="F36" i="4"/>
  <c r="F19" i="4"/>
  <c r="F14" i="4"/>
  <c r="F8" i="4"/>
  <c r="F32" i="2"/>
  <c r="F29" i="2"/>
  <c r="F23" i="2"/>
  <c r="F19" i="2"/>
  <c r="F17" i="2"/>
  <c r="F13" i="2"/>
  <c r="F11" i="2"/>
  <c r="F7" i="2"/>
  <c r="F56" i="1"/>
  <c r="F50" i="1"/>
  <c r="F31" i="1"/>
  <c r="F28" i="4" l="1"/>
  <c r="F10" i="1"/>
  <c r="F27" i="4"/>
  <c r="F27" i="1"/>
  <c r="F6" i="3"/>
  <c r="F17" i="1"/>
  <c r="D8" i="1"/>
  <c r="D7" i="1" s="1"/>
  <c r="D6" i="1" s="1"/>
  <c r="F40" i="1"/>
  <c r="E39" i="1"/>
  <c r="F39" i="1" s="1"/>
  <c r="E8" i="1"/>
  <c r="F43" i="1"/>
  <c r="F6" i="2"/>
  <c r="E39" i="4" l="1"/>
  <c r="F8" i="1"/>
  <c r="F6" i="4"/>
  <c r="A45" i="4"/>
  <c r="E7" i="1"/>
  <c r="F7" i="1" s="1"/>
  <c r="E6" i="1" l="1"/>
  <c r="A24" i="3" l="1"/>
  <c r="A46" i="4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2" authorId="0" shapeId="0" xr:uid="{60E2EE56-5A96-48ED-B433-DF1F3D30B0B8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preluate din BUGET LOCAL PEANUL 2023 SECTIUNEA DE FUNCTIONARE</t>
        </r>
      </text>
    </comment>
    <comment ref="C19" authorId="0" shapeId="0" xr:uid="{F460A214-68F6-4F4A-98D3-14BA85B749BA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anexa 1 la buget </t>
        </r>
      </text>
    </comment>
    <comment ref="C20" authorId="0" shapeId="0" xr:uid="{8367BF0F-8393-432D-B62F-8DD2EC8E4408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anexa 1 la buget </t>
        </r>
      </text>
    </comment>
    <comment ref="C22" authorId="0" shapeId="0" xr:uid="{ECB06830-CFCE-4FDE-96CC-3AE61199E29F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anexa 1 la buget </t>
        </r>
      </text>
    </comment>
    <comment ref="C23" authorId="0" shapeId="0" xr:uid="{7F82CE2B-EC33-4A23-8037-6386669837C7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anexa 1 la buget </t>
        </r>
      </text>
    </comment>
    <comment ref="C24" authorId="0" shapeId="0" xr:uid="{CCB220AE-1878-4746-A0B1-41D43FE214E1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anexa 1 la buget </t>
        </r>
      </text>
    </comment>
    <comment ref="C33" authorId="0" shapeId="0" xr:uid="{463E362A-BDAB-4EBA-8E89-1C79A419DF74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anexa 1 la buget </t>
        </r>
      </text>
    </comment>
    <comment ref="C34" authorId="0" shapeId="0" xr:uid="{8F11BE49-DBC4-4D8E-AF02-F4A6830B263E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anexa 1 la buget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5" authorId="0" shapeId="0" xr:uid="{C6E8B74F-BC9E-4975-B246-F2179C912F96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cel mai bine le iei din prg ctb Verificare trimestrialitate plati</t>
        </r>
      </text>
    </comment>
  </commentList>
</comments>
</file>

<file path=xl/sharedStrings.xml><?xml version="1.0" encoding="utf-8"?>
<sst xmlns="http://schemas.openxmlformats.org/spreadsheetml/2006/main" count="685" uniqueCount="414">
  <si>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</si>
  <si>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</si>
  <si>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</si>
  <si>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</si>
  <si>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</si>
  <si>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</si>
  <si>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</si>
  <si>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</si>
  <si>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</si>
  <si>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</si>
  <si>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</si>
  <si>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</si>
  <si>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</si>
  <si>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</si>
  <si>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</si>
  <si>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</si>
  <si>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</si>
  <si>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Impozitul pe veniturile din transferul proprietatilor imobiliare din patrimoniul personal</t>
  </si>
  <si>
    <t>03.02.18</t>
  </si>
  <si>
    <t>COTE SI SUME DEFALCATE DIN IMPOZITUL PE VENIT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</si>
  <si>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</si>
  <si>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</si>
  <si>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</si>
  <si>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</si>
  <si>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</si>
  <si>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</si>
  <si>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</si>
  <si>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</si>
  <si>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</si>
  <si>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</si>
  <si>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</si>
  <si>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</si>
  <si>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</si>
  <si>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</si>
  <si>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</si>
  <si>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</si>
  <si>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</si>
  <si>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</si>
  <si>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</si>
  <si>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</si>
  <si>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</si>
  <si>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07.02.03</t>
  </si>
  <si>
    <t>Alte impozite si taxe pe proprietate</t>
  </si>
  <si>
    <t>07.02.50</t>
  </si>
  <si>
    <t>A.4.</t>
  </si>
  <si>
    <t>IMPOZITE SI TAXE PE BUNURI SI SERVICII</t>
  </si>
  <si>
    <t>SUME DEFALCATE DIN TVA</t>
  </si>
  <si>
    <t>Sume defalcate din TVA pt. finantarea cheltuielilor descentralizate la niveul comunelor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</si>
  <si>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</si>
  <si>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</si>
  <si>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</si>
  <si>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</si>
  <si>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</si>
  <si>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</si>
  <si>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</si>
  <si>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</si>
  <si>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</si>
  <si>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</si>
  <si>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</si>
  <si>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16.02.03</t>
  </si>
  <si>
    <t>Alte taxe pe utiliz.bunurilor, autorizarea utiliz.bunurilor sau pe desfasurare de activitati</t>
  </si>
  <si>
    <t>16.02.50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</si>
  <si>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</si>
  <si>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</si>
  <si>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</si>
  <si>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</si>
  <si>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</si>
  <si>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</si>
  <si>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</si>
  <si>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</si>
  <si>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</si>
  <si>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30.00.02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</si>
  <si>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</si>
  <si>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</si>
  <si>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</si>
  <si>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</si>
  <si>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</si>
  <si>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</si>
  <si>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</si>
  <si>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</si>
  <si>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33.02.08</t>
  </si>
  <si>
    <t>Venituri din recuperarea chelt.de judecata, imputatii si despagubiri</t>
  </si>
  <si>
    <t>33.02.28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</si>
  <si>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</si>
  <si>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</si>
  <si>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</si>
  <si>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</si>
  <si>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</si>
  <si>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</si>
  <si>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</si>
  <si>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</si>
  <si>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</si>
  <si>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35.02.50</t>
  </si>
  <si>
    <t>DIVERSE VENITURI</t>
  </si>
  <si>
    <t>Alte venituri</t>
  </si>
  <si>
    <t>36.02.50</t>
  </si>
  <si>
    <t>TRANSFERURI VOLUNTARE, ALTELE DECAT SUBVENTIILE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</si>
  <si>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</si>
  <si>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</si>
  <si>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</si>
  <si>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</si>
  <si>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</si>
  <si>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</si>
  <si>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</si>
  <si>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</si>
  <si>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</si>
  <si>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</si>
  <si>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</si>
  <si>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</si>
  <si>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</si>
  <si>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</si>
  <si>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</si>
  <si>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</si>
  <si>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</si>
  <si>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</si>
  <si>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</si>
  <si>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</si>
  <si>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</si>
  <si>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</si>
  <si>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INVATAMANT</t>
  </si>
  <si>
    <t>65.02.20</t>
  </si>
  <si>
    <t>Asistenta sociala</t>
  </si>
  <si>
    <t>65.02.57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</si>
  <si>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</si>
  <si>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</si>
  <si>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</si>
  <si>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</si>
  <si>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</si>
  <si>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</si>
  <si>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</si>
  <si>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ASIGURARI SI ASISTENTA SOCIALA</t>
  </si>
  <si>
    <t>68.02.10</t>
  </si>
  <si>
    <t>Ajutoare sociale in numerar</t>
  </si>
  <si>
    <t>68.02.57</t>
  </si>
  <si>
    <t>LOCUINTE, SERVICII SI DEZVOLTARE PUBLICA</t>
  </si>
  <si>
    <t>70.02.20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</si>
  <si>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</si>
  <si>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</si>
  <si>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</si>
  <si>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</si>
  <si>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</si>
  <si>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</si>
  <si>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</si>
  <si>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</si>
  <si>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>Prevazut la</t>
  </si>
  <si>
    <t>Varsaminte din sectiunea de functionare</t>
  </si>
  <si>
    <t>Venituri din vanzarea locuintelor construite din fondurile statului</t>
  </si>
  <si>
    <t>39.02.03</t>
  </si>
  <si>
    <t>III</t>
  </si>
  <si>
    <t>OPERATIUNI FINANCIARE</t>
  </si>
  <si>
    <t>Sume din excedentul bugetului local utilizate pentru finantarea cheltuielilor sectiunii de dezvoltare</t>
  </si>
  <si>
    <t>Realizat la</t>
  </si>
  <si>
    <t>ACTIVE FIXE</t>
  </si>
  <si>
    <t>51.02.71.01</t>
  </si>
  <si>
    <t>Constructii</t>
  </si>
  <si>
    <t>51.02.71.01.01</t>
  </si>
  <si>
    <t>Alte active fixe</t>
  </si>
  <si>
    <t>51.02.71.01.30</t>
  </si>
  <si>
    <t>65.02.71</t>
  </si>
  <si>
    <t>65.02.71.01.01</t>
  </si>
  <si>
    <t>65.02.71.01.30</t>
  </si>
  <si>
    <t>CULTURA, RECREERE, RELIGIE</t>
  </si>
  <si>
    <t>67.02.71</t>
  </si>
  <si>
    <t>67.02.71.01.30</t>
  </si>
  <si>
    <t>LOCUINTE, SERVICII SI DEZVOLTARE</t>
  </si>
  <si>
    <t>70.02.71</t>
  </si>
  <si>
    <t>70.02.71.01.30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</si>
  <si>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</si>
  <si>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</si>
  <si>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</si>
  <si>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</si>
  <si>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</si>
  <si>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</si>
  <si>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</si>
  <si>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</si>
  <si>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</si>
  <si>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84.02.71.01</t>
  </si>
  <si>
    <t>84.02.71.01.01</t>
  </si>
  <si>
    <t>84.02.71.01.30</t>
  </si>
  <si>
    <t>Burse scolare</t>
  </si>
  <si>
    <t>65.02.59</t>
  </si>
  <si>
    <t>37.02</t>
  </si>
  <si>
    <t>031800</t>
  </si>
  <si>
    <t>040100</t>
  </si>
  <si>
    <t>Cote defalcate din impozitul pe venit(se scad)</t>
  </si>
  <si>
    <t>040400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</si>
  <si>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</si>
  <si>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</si>
  <si>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</si>
  <si>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</si>
  <si>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</si>
  <si>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</si>
  <si>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</si>
  <si>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</si>
  <si>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</si>
  <si>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</si>
  <si>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</si>
  <si>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>110600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</si>
  <si>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</si>
  <si>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</si>
  <si>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</si>
  <si>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</si>
  <si>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</si>
  <si>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</si>
  <si>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</si>
  <si>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</si>
  <si>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</si>
  <si>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</si>
  <si>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</si>
  <si>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</si>
  <si>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</si>
  <si>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</si>
  <si>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</si>
  <si>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</si>
  <si>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</si>
  <si>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</si>
  <si>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</si>
  <si>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</si>
  <si>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</si>
  <si>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</si>
  <si>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</si>
  <si>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</si>
  <si>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</si>
  <si>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</si>
  <si>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</si>
  <si>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</si>
  <si>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</si>
  <si>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</si>
  <si>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</si>
  <si>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</si>
  <si>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</si>
  <si>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</si>
  <si>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</si>
  <si>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</si>
  <si>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</si>
  <si>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</si>
  <si>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200105</t>
  </si>
  <si>
    <t>Carburanti si lubrifianti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</si>
  <si>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</si>
  <si>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</si>
  <si>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</si>
  <si>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</si>
  <si>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</si>
  <si>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</si>
  <si>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</si>
  <si>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</si>
  <si>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</si>
  <si>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</si>
  <si>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200530</t>
  </si>
  <si>
    <t>Alte obiecte de inventar</t>
  </si>
  <si>
    <t>203001</t>
  </si>
  <si>
    <t>Reclama si publicitate</t>
  </si>
  <si>
    <t>203030</t>
  </si>
  <si>
    <t>Alte cheltuieli cu bunuri si servicii</t>
  </si>
  <si>
    <t>615000</t>
  </si>
  <si>
    <t>570201</t>
  </si>
  <si>
    <t xml:space="preserve"> Ajutoare sociale in numerar</t>
  </si>
  <si>
    <t>650401</t>
  </si>
  <si>
    <t>201300</t>
  </si>
  <si>
    <t>Pregatire profesionala</t>
  </si>
  <si>
    <t>655000</t>
  </si>
  <si>
    <t>570203</t>
  </si>
  <si>
    <t>Tichete de cresa si tichete sociale pentru gradinita</t>
  </si>
  <si>
    <t>660800</t>
  </si>
  <si>
    <t>670302</t>
  </si>
  <si>
    <t>670303</t>
  </si>
  <si>
    <t>670307</t>
  </si>
  <si>
    <t>670501</t>
  </si>
  <si>
    <t>680502</t>
  </si>
  <si>
    <t>681501</t>
  </si>
  <si>
    <t>685050</t>
  </si>
  <si>
    <t>700600</t>
  </si>
  <si>
    <t>705000</t>
  </si>
  <si>
    <t>740501</t>
  </si>
  <si>
    <t>591100</t>
  </si>
  <si>
    <t>740600</t>
  </si>
  <si>
    <t>710101</t>
  </si>
  <si>
    <t>840303</t>
  </si>
  <si>
    <t>CLASIFICATIE BUGETARA</t>
  </si>
  <si>
    <t>DENUMIRE</t>
  </si>
  <si>
    <t>PREVEDERE BUGETARA</t>
  </si>
  <si>
    <t>EXECUTIE</t>
  </si>
  <si>
    <t>ANEXA 1</t>
  </si>
  <si>
    <t>ANEXA 2</t>
  </si>
  <si>
    <t>ANEXA 3</t>
  </si>
  <si>
    <t>ANEXA 4</t>
  </si>
  <si>
    <t>ANEXA 5</t>
  </si>
  <si>
    <t>ANEXA 6</t>
  </si>
  <si>
    <t>Protocol si reprezentare</t>
  </si>
  <si>
    <t>Sustinerea cultelor</t>
  </si>
  <si>
    <t>VENITURI ALE SECTIUNII DE FUNCTIONARE</t>
  </si>
  <si>
    <t>CHELTUIELI ALE SECTIUNII DE FUNCTIONARE</t>
  </si>
  <si>
    <t>VENITURI ALE SECTIUNII DE DEZVOLTARE</t>
  </si>
  <si>
    <t>CHELTUIELI ALE SECTIUNII DE DEZVOLTARE</t>
  </si>
  <si>
    <t>PRIMAR,</t>
  </si>
  <si>
    <t>COMP.BUGET CONTABILITATE,</t>
  </si>
  <si>
    <t xml:space="preserve"> NASTASE ADRIAN</t>
  </si>
  <si>
    <t>Sume repartizate din Fondul la dispozitia Consiliului Judetean</t>
  </si>
  <si>
    <t>04 05 00</t>
  </si>
  <si>
    <t>04 02 05</t>
  </si>
  <si>
    <t xml:space="preserve">Sume defalcate din taxa pe valoarea adaugata pentru finantarea cheltuielilor descentralizate la nivelul comunelor, oraselor, municipiilor, sectoarelor si Municipiului Bucuresti </t>
  </si>
  <si>
    <t>Sume defalcate din taxa pe valoarea adaugata  pentru  echilibrarea bugetelor locale</t>
  </si>
  <si>
    <t>Apa, canal si salubritate</t>
  </si>
  <si>
    <t>51.02</t>
  </si>
  <si>
    <t>65.02</t>
  </si>
  <si>
    <t>67.02</t>
  </si>
  <si>
    <t>70.02</t>
  </si>
  <si>
    <t>70.02  71.01.01</t>
  </si>
  <si>
    <t>74.02</t>
  </si>
  <si>
    <t>84.02</t>
  </si>
  <si>
    <t>OLARU ELENA-CARMEN</t>
  </si>
  <si>
    <t>36.02.06</t>
  </si>
  <si>
    <t>Taxe speciale</t>
  </si>
  <si>
    <t>II</t>
  </si>
  <si>
    <t>VENITURI DIN CAPITAL</t>
  </si>
  <si>
    <t>VENITURI DIN VALORIFICAREA UNOR BUNURI</t>
  </si>
  <si>
    <t>Deplasari interne,detasari,transferari</t>
  </si>
  <si>
    <t>Transport</t>
  </si>
  <si>
    <t>Burse</t>
  </si>
  <si>
    <t>Finantare externa nerambursabila</t>
  </si>
  <si>
    <t xml:space="preserve">       CONSILIER SUPERIOR</t>
  </si>
  <si>
    <t>I</t>
  </si>
  <si>
    <t>TRANSFERURI VOLUNTARE ,ALTELE DECAT SUBVENTIILE</t>
  </si>
  <si>
    <t>37.02.04</t>
  </si>
  <si>
    <t xml:space="preserve">       CONSILIER  SUPERIOR</t>
  </si>
  <si>
    <t>Vouchere de vacanta</t>
  </si>
  <si>
    <t>carti,publicatii si materiale documentare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</si>
  <si>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</si>
  <si>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</si>
  <si>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</si>
  <si>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</si>
  <si>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</si>
  <si>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</si>
  <si>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</si>
  <si>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</si>
  <si>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</si>
  <si>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</si>
  <si>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</si>
  <si>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</si>
  <si>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Venituri totale programate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</si>
  <si>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</si>
  <si>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</si>
  <si>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</si>
  <si>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</si>
  <si>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</si>
  <si>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</si>
  <si>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</si>
  <si>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</si>
  <si>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</si>
  <si>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</si>
  <si>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</si>
  <si>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</si>
  <si>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</si>
  <si>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</si>
  <si>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</si>
  <si>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</si>
  <si>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</si>
  <si>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</si>
  <si>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</si>
  <si>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</si>
  <si>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</si>
  <si>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</si>
  <si>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</si>
  <si>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</si>
  <si>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</si>
  <si>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</si>
  <si>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</si>
  <si>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</si>
  <si>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</si>
  <si>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</si>
  <si>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</si>
  <si>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</si>
  <si>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</si>
  <si>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</si>
  <si>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</si>
  <si>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</si>
  <si>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</si>
  <si>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</si>
  <si>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</si>
  <si>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</si>
  <si>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</si>
  <si>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</si>
  <si>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</si>
  <si>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</si>
  <si>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</si>
  <si>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</si>
  <si>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</si>
  <si>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 xml:space="preserve">                   Indicatorii executiei bugetului local pe trim.IV 2022</t>
  </si>
  <si>
    <t>la 31.03.2023</t>
  </si>
  <si>
    <t>04,02</t>
  </si>
  <si>
    <t>03,02</t>
  </si>
  <si>
    <t>Realizat la 31.03.2023</t>
  </si>
  <si>
    <t>Plati efectuate in anul precedent si recuperate in anul curent</t>
  </si>
  <si>
    <t>74.02.85.01.02</t>
  </si>
  <si>
    <t>VENITURI TOTALE LA 31.03.2023</t>
  </si>
  <si>
    <t>68.02.85</t>
  </si>
  <si>
    <t>51.02.71.01.02</t>
  </si>
  <si>
    <t>Masini, echipamente si mijloace de transport</t>
  </si>
  <si>
    <t>51.02.71.01.03</t>
  </si>
  <si>
    <t>Mobilier, aparatura birotica si alte active corporale</t>
  </si>
  <si>
    <t>65.02.71.01.03</t>
  </si>
  <si>
    <t>67.02.71.01.01</t>
  </si>
  <si>
    <t>70.02  71.01.02</t>
  </si>
  <si>
    <t>CHELTUIELI TOTALE LA 31.03.2023</t>
  </si>
  <si>
    <t>Prgatire profesionala</t>
  </si>
  <si>
    <t>Mobilier aparatura birotica si alte active corporale</t>
  </si>
  <si>
    <t>Canalizare si tratarea apelor reziduale-Plati efectuate in anii precedenti si recuperate in anul curent in SD</t>
  </si>
  <si>
    <t>La 31.03.2023</t>
  </si>
  <si>
    <t xml:space="preserve">EXCEDENT SF </t>
  </si>
  <si>
    <t>EXCEDENT SD</t>
  </si>
  <si>
    <t>EX SD=Ven SD- Chelt SD</t>
  </si>
  <si>
    <t>EX SF=Ven SF- Chelt SF</t>
  </si>
  <si>
    <t>EXCEDENT TOTAL(SF+SD)</t>
  </si>
  <si>
    <t>TITA ANNE 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</si>
</sst>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238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2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4" fontId="2" fillId="0" borderId="9" xfId="0" applyNumberFormat="1" applyFont="1" applyBorder="1" applyAlignment="1">
      <alignment horizontal="right" vertical="top" wrapText="1"/>
    </xf>
    <xf numFmtId="10" fontId="2" fillId="0" borderId="12" xfId="0" applyNumberFormat="1" applyFont="1" applyBorder="1" applyAlignment="1">
      <alignment vertical="top"/>
    </xf>
    <xf numFmtId="0" fontId="2" fillId="0" borderId="11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vertical="top"/>
    </xf>
    <xf numFmtId="0" fontId="2" fillId="0" borderId="13" xfId="0" applyFont="1" applyBorder="1" applyAlignment="1">
      <alignment horizontal="left" vertical="top" wrapText="1"/>
    </xf>
    <xf numFmtId="10" fontId="2" fillId="0" borderId="15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10" fontId="3" fillId="0" borderId="12" xfId="0" applyNumberFormat="1" applyFont="1" applyBorder="1" applyAlignment="1">
      <alignment vertical="top"/>
    </xf>
    <xf numFmtId="10" fontId="3" fillId="0" borderId="15" xfId="0" applyNumberFormat="1" applyFont="1" applyBorder="1" applyAlignment="1">
      <alignment horizontal="right" vertical="top" wrapText="1"/>
    </xf>
    <xf numFmtId="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left" vertical="top" wrapText="1"/>
    </xf>
    <xf numFmtId="0" fontId="6" fillId="0" borderId="0" xfId="0" applyFont="1"/>
    <xf numFmtId="10" fontId="7" fillId="0" borderId="15" xfId="0" applyNumberFormat="1" applyFont="1" applyBorder="1" applyAlignment="1">
      <alignment horizontal="right" vertical="top" wrapText="1"/>
    </xf>
    <xf numFmtId="0" fontId="8" fillId="0" borderId="0" xfId="0" applyFont="1"/>
    <xf numFmtId="14" fontId="2" fillId="0" borderId="5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4" fontId="3" fillId="0" borderId="11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top" wrapText="1"/>
    </xf>
    <xf numFmtId="0" fontId="3" fillId="0" borderId="20" xfId="0" applyFont="1" applyBorder="1" applyAlignment="1">
      <alignment horizontal="justify" vertical="center" wrapText="1"/>
    </xf>
    <xf numFmtId="0" fontId="0" fillId="0" borderId="12" xfId="0" applyBorder="1"/>
    <xf numFmtId="2" fontId="0" fillId="0" borderId="12" xfId="0" applyNumberFormat="1" applyBorder="1"/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right" vertical="top" wrapText="1"/>
    </xf>
    <xf numFmtId="4" fontId="2" fillId="0" borderId="12" xfId="0" applyNumberFormat="1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  <xf numFmtId="4" fontId="2" fillId="0" borderId="17" xfId="0" applyNumberFormat="1" applyFont="1" applyBorder="1" applyAlignment="1">
      <alignment horizontal="right" vertical="top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right" vertical="center" wrapText="1"/>
    </xf>
    <xf numFmtId="10" fontId="3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top" wrapText="1"/>
    </xf>
    <xf numFmtId="0" fontId="2" fillId="3" borderId="11" xfId="0" applyFont="1" applyFill="1" applyBorder="1" applyAlignment="1">
      <alignment horizontal="right" vertical="top" wrapText="1"/>
    </xf>
    <xf numFmtId="4" fontId="2" fillId="3" borderId="9" xfId="0" applyNumberFormat="1" applyFont="1" applyFill="1" applyBorder="1" applyAlignment="1">
      <alignment horizontal="right" vertical="top" wrapText="1"/>
    </xf>
    <xf numFmtId="0" fontId="2" fillId="2" borderId="24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49" fontId="2" fillId="2" borderId="5" xfId="0" applyNumberFormat="1" applyFont="1" applyFill="1" applyBorder="1" applyAlignment="1">
      <alignment horizontal="justify" vertical="center" wrapText="1"/>
    </xf>
    <xf numFmtId="0" fontId="2" fillId="0" borderId="25" xfId="0" applyFont="1" applyBorder="1" applyAlignment="1">
      <alignment horizontal="justify" vertical="center" wrapText="1"/>
    </xf>
    <xf numFmtId="0" fontId="2" fillId="4" borderId="14" xfId="0" applyFont="1" applyFill="1" applyBorder="1" applyAlignment="1">
      <alignment horizontal="right" vertical="top" wrapText="1"/>
    </xf>
    <xf numFmtId="0" fontId="2" fillId="4" borderId="11" xfId="0" applyFont="1" applyFill="1" applyBorder="1" applyAlignment="1">
      <alignment horizontal="righ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4" borderId="27" xfId="0" applyFont="1" applyFill="1" applyBorder="1" applyAlignment="1">
      <alignment horizontal="right" vertical="top" wrapText="1"/>
    </xf>
    <xf numFmtId="10" fontId="2" fillId="0" borderId="28" xfId="0" applyNumberFormat="1" applyFont="1" applyBorder="1" applyAlignment="1">
      <alignment horizontal="right" vertical="top" wrapText="1"/>
    </xf>
    <xf numFmtId="4" fontId="2" fillId="3" borderId="13" xfId="0" applyNumberFormat="1" applyFont="1" applyFill="1" applyBorder="1" applyAlignment="1">
      <alignment horizontal="right" vertical="top" wrapText="1"/>
    </xf>
    <xf numFmtId="4" fontId="2" fillId="3" borderId="26" xfId="0" applyNumberFormat="1" applyFont="1" applyFill="1" applyBorder="1" applyAlignment="1">
      <alignment horizontal="right" vertical="top" wrapText="1"/>
    </xf>
    <xf numFmtId="0" fontId="2" fillId="3" borderId="14" xfId="0" applyFont="1" applyFill="1" applyBorder="1" applyAlignment="1">
      <alignment horizontal="right" vertical="top" wrapText="1"/>
    </xf>
    <xf numFmtId="0" fontId="2" fillId="0" borderId="31" xfId="0" applyFont="1" applyBorder="1" applyAlignment="1">
      <alignment horizontal="left" vertical="top" wrapText="1"/>
    </xf>
    <xf numFmtId="0" fontId="2" fillId="3" borderId="31" xfId="0" applyFont="1" applyFill="1" applyBorder="1" applyAlignment="1">
      <alignment horizontal="right" vertical="top" wrapText="1"/>
    </xf>
    <xf numFmtId="10" fontId="2" fillId="0" borderId="32" xfId="0" applyNumberFormat="1" applyFont="1" applyBorder="1" applyAlignment="1">
      <alignment horizontal="righ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10" fontId="7" fillId="0" borderId="32" xfId="0" applyNumberFormat="1" applyFont="1" applyBorder="1" applyAlignment="1">
      <alignment horizontal="right" vertical="top" wrapText="1"/>
    </xf>
    <xf numFmtId="4" fontId="2" fillId="3" borderId="30" xfId="0" applyNumberFormat="1" applyFont="1" applyFill="1" applyBorder="1" applyAlignment="1">
      <alignment horizontal="right" vertical="top" wrapText="1"/>
    </xf>
    <xf numFmtId="0" fontId="2" fillId="3" borderId="27" xfId="0" applyFont="1" applyFill="1" applyBorder="1" applyAlignment="1">
      <alignment horizontal="right" vertical="top" wrapText="1"/>
    </xf>
    <xf numFmtId="0" fontId="2" fillId="0" borderId="3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3" borderId="34" xfId="0" applyFont="1" applyFill="1" applyBorder="1" applyAlignment="1">
      <alignment horizontal="righ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2" fillId="4" borderId="31" xfId="0" applyFont="1" applyFill="1" applyBorder="1" applyAlignment="1">
      <alignment horizontal="right" vertical="top" wrapText="1"/>
    </xf>
    <xf numFmtId="0" fontId="7" fillId="4" borderId="14" xfId="0" applyFont="1" applyFill="1" applyBorder="1" applyAlignment="1">
      <alignment horizontal="right" vertical="top" wrapText="1"/>
    </xf>
    <xf numFmtId="0" fontId="7" fillId="4" borderId="31" xfId="0" applyFont="1" applyFill="1" applyBorder="1" applyAlignment="1">
      <alignment horizontal="right" vertical="top" wrapText="1"/>
    </xf>
    <xf numFmtId="0" fontId="2" fillId="3" borderId="16" xfId="0" applyFont="1" applyFill="1" applyBorder="1" applyAlignment="1">
      <alignment horizontal="right" vertical="top" wrapText="1"/>
    </xf>
    <xf numFmtId="4" fontId="2" fillId="3" borderId="17" xfId="0" applyNumberFormat="1" applyFont="1" applyFill="1" applyBorder="1" applyAlignment="1">
      <alignment horizontal="right" vertical="top" wrapText="1"/>
    </xf>
    <xf numFmtId="10" fontId="2" fillId="0" borderId="37" xfId="0" applyNumberFormat="1" applyFont="1" applyBorder="1" applyAlignment="1">
      <alignment horizontal="right" vertical="top" wrapText="1"/>
    </xf>
    <xf numFmtId="0" fontId="2" fillId="4" borderId="36" xfId="0" applyFont="1" applyFill="1" applyBorder="1" applyAlignment="1">
      <alignment horizontal="right" vertical="top" wrapText="1"/>
    </xf>
    <xf numFmtId="4" fontId="2" fillId="4" borderId="13" xfId="0" applyNumberFormat="1" applyFont="1" applyFill="1" applyBorder="1" applyAlignment="1">
      <alignment horizontal="right" vertical="top" wrapText="1"/>
    </xf>
    <xf numFmtId="4" fontId="2" fillId="4" borderId="9" xfId="0" applyNumberFormat="1" applyFont="1" applyFill="1" applyBorder="1" applyAlignment="1">
      <alignment horizontal="right" vertical="top" wrapText="1"/>
    </xf>
    <xf numFmtId="4" fontId="2" fillId="4" borderId="26" xfId="0" applyNumberFormat="1" applyFont="1" applyFill="1" applyBorder="1" applyAlignment="1">
      <alignment horizontal="right" vertical="top" wrapText="1"/>
    </xf>
    <xf numFmtId="4" fontId="2" fillId="4" borderId="30" xfId="0" applyNumberFormat="1" applyFont="1" applyFill="1" applyBorder="1" applyAlignment="1">
      <alignment horizontal="right" vertical="top" wrapText="1"/>
    </xf>
    <xf numFmtId="4" fontId="7" fillId="4" borderId="13" xfId="0" applyNumberFormat="1" applyFont="1" applyFill="1" applyBorder="1" applyAlignment="1">
      <alignment horizontal="right" vertical="top" wrapText="1"/>
    </xf>
    <xf numFmtId="0" fontId="2" fillId="0" borderId="38" xfId="0" applyFont="1" applyBorder="1" applyAlignment="1">
      <alignment horizontal="left" vertical="top" wrapText="1"/>
    </xf>
    <xf numFmtId="0" fontId="2" fillId="4" borderId="38" xfId="0" applyFont="1" applyFill="1" applyBorder="1" applyAlignment="1">
      <alignment horizontal="right" vertical="top" wrapText="1"/>
    </xf>
    <xf numFmtId="4" fontId="2" fillId="4" borderId="29" xfId="0" applyNumberFormat="1" applyFont="1" applyFill="1" applyBorder="1" applyAlignment="1">
      <alignment horizontal="right" vertical="top" wrapText="1"/>
    </xf>
    <xf numFmtId="4" fontId="7" fillId="4" borderId="30" xfId="0" applyNumberFormat="1" applyFont="1" applyFill="1" applyBorder="1" applyAlignment="1">
      <alignment horizontal="right" vertical="top" wrapText="1"/>
    </xf>
    <xf numFmtId="0" fontId="2" fillId="0" borderId="39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0" fontId="2" fillId="3" borderId="40" xfId="0" applyFont="1" applyFill="1" applyBorder="1" applyAlignment="1">
      <alignment horizontal="right" vertical="top" wrapText="1"/>
    </xf>
    <xf numFmtId="4" fontId="2" fillId="3" borderId="41" xfId="0" applyNumberFormat="1" applyFont="1" applyFill="1" applyBorder="1" applyAlignment="1">
      <alignment horizontal="right" vertical="top" wrapText="1"/>
    </xf>
    <xf numFmtId="10" fontId="2" fillId="0" borderId="12" xfId="0" applyNumberFormat="1" applyFont="1" applyBorder="1" applyAlignment="1">
      <alignment horizontal="right" vertical="top" wrapText="1"/>
    </xf>
    <xf numFmtId="0" fontId="2" fillId="0" borderId="42" xfId="0" applyFont="1" applyBorder="1" applyAlignment="1">
      <alignment horizontal="left" vertical="top" wrapText="1"/>
    </xf>
    <xf numFmtId="0" fontId="2" fillId="3" borderId="43" xfId="0" applyFont="1" applyFill="1" applyBorder="1" applyAlignment="1">
      <alignment horizontal="right" vertical="top" wrapText="1"/>
    </xf>
    <xf numFmtId="4" fontId="2" fillId="3" borderId="44" xfId="0" applyNumberFormat="1" applyFont="1" applyFill="1" applyBorder="1" applyAlignment="1">
      <alignment horizontal="right" vertical="top" wrapText="1"/>
    </xf>
    <xf numFmtId="10" fontId="2" fillId="0" borderId="35" xfId="0" applyNumberFormat="1" applyFont="1" applyBorder="1" applyAlignment="1">
      <alignment horizontal="right" vertical="top" wrapText="1"/>
    </xf>
    <xf numFmtId="0" fontId="4" fillId="0" borderId="43" xfId="0" applyFont="1" applyBorder="1" applyAlignment="1">
      <alignment horizontal="left" vertical="top" wrapText="1"/>
    </xf>
    <xf numFmtId="4" fontId="0" fillId="0" borderId="45" xfId="0" applyNumberFormat="1" applyBorder="1"/>
    <xf numFmtId="0" fontId="12" fillId="0" borderId="0" xfId="0" applyFont="1"/>
    <xf numFmtId="0" fontId="12" fillId="0" borderId="45" xfId="0" applyFont="1" applyBorder="1"/>
    <xf numFmtId="0" fontId="2" fillId="0" borderId="14" xfId="0" applyFont="1" applyBorder="1" applyAlignment="1">
      <alignment horizontal="right" vertical="top" wrapText="1"/>
    </xf>
    <xf numFmtId="4" fontId="2" fillId="0" borderId="14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right" vertical="top" wrapText="1"/>
    </xf>
    <xf numFmtId="4" fontId="2" fillId="0" borderId="1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opLeftCell="A52" zoomScale="80" zoomScaleNormal="80" workbookViewId="0">
      <selection activeCell="E67" sqref="E67"/>
    </sheetView>
  </sheetViews>
  <sheetFormatPr defaultRowHeight="15" x14ac:dyDescent="0.25"/>
  <cols>
    <col min="1" max="1" width="8.7109375" customWidth="1"/>
    <col min="2" max="2" width="56.7109375" customWidth="1"/>
    <col min="3" max="3" width="15" customWidth="1"/>
    <col min="4" max="4" width="14" customWidth="1"/>
    <col min="5" max="5" width="14.140625" customWidth="1"/>
    <col min="6" max="6" width="12.28515625" customWidth="1"/>
  </cols>
  <sheetData>
    <row r="1" spans="1:6" s="5" customFormat="1" ht="15.75" x14ac:dyDescent="0.25">
      <c r="F1" s="19" t="s">
        <v>284</v>
      </c>
    </row>
    <row r="2" spans="1:6" s="5" customFormat="1" ht="15.75" x14ac:dyDescent="0.25">
      <c r="C2" s="31" t="s">
        <v>290</v>
      </c>
      <c r="F2" s="19"/>
    </row>
    <row r="3" spans="1:6" s="5" customFormat="1" ht="16.5" thickBot="1" x14ac:dyDescent="0.3"/>
    <row r="4" spans="1:6" s="5" customFormat="1" ht="15.75" x14ac:dyDescent="0.25">
      <c r="A4" s="148" t="s">
        <v>0</v>
      </c>
      <c r="B4" s="148" t="s">
        <v>1</v>
      </c>
      <c r="C4" s="148" t="s">
        <v>2</v>
      </c>
      <c r="D4" s="32" t="s">
        <v>3</v>
      </c>
      <c r="E4" s="32" t="s">
        <v>4</v>
      </c>
      <c r="F4" s="148" t="s">
        <v>5</v>
      </c>
    </row>
    <row r="5" spans="1:6" s="5" customFormat="1" ht="32.25" thickBot="1" x14ac:dyDescent="0.3">
      <c r="A5" s="149"/>
      <c r="B5" s="149"/>
      <c r="C5" s="149"/>
      <c r="D5" s="33" t="s">
        <v>388</v>
      </c>
      <c r="E5" s="33" t="s">
        <v>407</v>
      </c>
      <c r="F5" s="149"/>
    </row>
    <row r="6" spans="1:6" s="5" customFormat="1" ht="16.5" thickBot="1" x14ac:dyDescent="0.3">
      <c r="A6" s="150" t="s">
        <v>6</v>
      </c>
      <c r="B6" s="151"/>
      <c r="C6" s="68">
        <v>0.01</v>
      </c>
      <c r="D6" s="69">
        <f>D7+D59</f>
        <v>3768900</v>
      </c>
      <c r="E6" s="69">
        <f>E7+E59+E58</f>
        <v>3001507.92</v>
      </c>
      <c r="F6" s="70">
        <f>E6/D6</f>
        <v>0.7963883148929396</v>
      </c>
    </row>
    <row r="7" spans="1:6" s="5" customFormat="1" ht="16.5" thickBot="1" x14ac:dyDescent="0.3">
      <c r="A7" s="71" t="s">
        <v>7</v>
      </c>
      <c r="B7" s="72" t="s">
        <v>8</v>
      </c>
      <c r="C7" s="72">
        <v>0.02</v>
      </c>
      <c r="D7" s="73">
        <f>D8+D39</f>
        <v>3653000</v>
      </c>
      <c r="E7" s="73">
        <f>E8+E39</f>
        <v>2677213.92</v>
      </c>
      <c r="F7" s="70">
        <f t="shared" ref="F7:F61" si="0">E7/D7</f>
        <v>0.73288089789214339</v>
      </c>
    </row>
    <row r="8" spans="1:6" s="5" customFormat="1" ht="16.5" thickBot="1" x14ac:dyDescent="0.3">
      <c r="A8" s="71" t="s">
        <v>9</v>
      </c>
      <c r="B8" s="72" t="s">
        <v>10</v>
      </c>
      <c r="C8" s="72">
        <v>0.03</v>
      </c>
      <c r="D8" s="73">
        <f>D9+D17+D27+D37</f>
        <v>3686000</v>
      </c>
      <c r="E8" s="73">
        <f>E9+E17+E27+E37</f>
        <v>2531373.6800000002</v>
      </c>
      <c r="F8" s="70">
        <f t="shared" si="0"/>
        <v>0.68675357569180684</v>
      </c>
    </row>
    <row r="9" spans="1:6" s="5" customFormat="1" ht="32.25" thickBot="1" x14ac:dyDescent="0.3">
      <c r="A9" s="71" t="s">
        <v>11</v>
      </c>
      <c r="B9" s="72" t="s">
        <v>12</v>
      </c>
      <c r="C9" s="72">
        <v>0.04</v>
      </c>
      <c r="D9" s="73">
        <f>D10</f>
        <v>2135000</v>
      </c>
      <c r="E9" s="73">
        <f>E10</f>
        <v>1566357.22</v>
      </c>
      <c r="F9" s="70">
        <f t="shared" si="0"/>
        <v>0.73365677751756442</v>
      </c>
    </row>
    <row r="10" spans="1:6" s="5" customFormat="1" ht="32.25" thickBot="1" x14ac:dyDescent="0.3">
      <c r="A10" s="71" t="s">
        <v>13</v>
      </c>
      <c r="B10" s="72" t="s">
        <v>14</v>
      </c>
      <c r="C10" s="72" t="s">
        <v>15</v>
      </c>
      <c r="D10" s="73">
        <f>D11+D13</f>
        <v>2135000</v>
      </c>
      <c r="E10" s="73">
        <f>E11+E13</f>
        <v>1566357.22</v>
      </c>
      <c r="F10" s="70">
        <f t="shared" si="0"/>
        <v>0.73365677751756442</v>
      </c>
    </row>
    <row r="11" spans="1:6" s="5" customFormat="1" ht="16.5" thickBot="1" x14ac:dyDescent="0.3">
      <c r="A11" s="71"/>
      <c r="B11" s="72" t="s">
        <v>16</v>
      </c>
      <c r="C11" s="88" t="s">
        <v>390</v>
      </c>
      <c r="D11" s="73">
        <f>D12</f>
        <v>1000</v>
      </c>
      <c r="E11" s="74">
        <f>E12</f>
        <v>1412.5</v>
      </c>
      <c r="F11" s="70">
        <f t="shared" si="0"/>
        <v>1.4125000000000001</v>
      </c>
    </row>
    <row r="12" spans="1:6" s="5" customFormat="1" ht="32.25" thickBot="1" x14ac:dyDescent="0.3">
      <c r="A12" s="36"/>
      <c r="B12" s="37" t="s">
        <v>17</v>
      </c>
      <c r="C12" s="37" t="s">
        <v>18</v>
      </c>
      <c r="D12" s="64">
        <v>1000</v>
      </c>
      <c r="E12" s="65">
        <v>1412.5</v>
      </c>
      <c r="F12" s="35">
        <f t="shared" si="0"/>
        <v>1.4125000000000001</v>
      </c>
    </row>
    <row r="13" spans="1:6" s="5" customFormat="1" ht="32.25" thickBot="1" x14ac:dyDescent="0.3">
      <c r="A13" s="71"/>
      <c r="B13" s="72" t="s">
        <v>19</v>
      </c>
      <c r="C13" s="88" t="s">
        <v>389</v>
      </c>
      <c r="D13" s="73">
        <f>D14+D15+D16</f>
        <v>2134000</v>
      </c>
      <c r="E13" s="73">
        <f>E14+E15+E16</f>
        <v>1564944.72</v>
      </c>
      <c r="F13" s="70">
        <f t="shared" si="0"/>
        <v>0.73333866916588564</v>
      </c>
    </row>
    <row r="14" spans="1:6" s="5" customFormat="1" ht="16.5" thickBot="1" x14ac:dyDescent="0.3">
      <c r="A14" s="36"/>
      <c r="B14" s="37" t="s">
        <v>20</v>
      </c>
      <c r="C14" s="37" t="s">
        <v>21</v>
      </c>
      <c r="D14" s="15">
        <v>1884000</v>
      </c>
      <c r="E14" s="13">
        <v>1432458.72</v>
      </c>
      <c r="F14" s="35">
        <f t="shared" si="0"/>
        <v>0.76032840764331211</v>
      </c>
    </row>
    <row r="15" spans="1:6" s="5" customFormat="1" ht="32.25" thickBot="1" x14ac:dyDescent="0.3">
      <c r="A15" s="36"/>
      <c r="B15" s="37" t="s">
        <v>22</v>
      </c>
      <c r="C15" s="37" t="s">
        <v>23</v>
      </c>
      <c r="D15" s="15">
        <v>0</v>
      </c>
      <c r="E15" s="13">
        <v>0</v>
      </c>
      <c r="F15" s="35" t="e">
        <f t="shared" si="0"/>
        <v>#DIV/0!</v>
      </c>
    </row>
    <row r="16" spans="1:6" s="5" customFormat="1" ht="30.75" customHeight="1" thickBot="1" x14ac:dyDescent="0.3">
      <c r="A16" s="36"/>
      <c r="B16" s="37" t="s">
        <v>297</v>
      </c>
      <c r="C16" s="51" t="s">
        <v>299</v>
      </c>
      <c r="D16" s="15">
        <v>250000</v>
      </c>
      <c r="E16" s="13">
        <v>132486</v>
      </c>
      <c r="F16" s="35">
        <f t="shared" si="0"/>
        <v>0.52994399999999997</v>
      </c>
    </row>
    <row r="17" spans="1:6" s="5" customFormat="1" ht="16.5" thickBot="1" x14ac:dyDescent="0.3">
      <c r="A17" s="71" t="s">
        <v>24</v>
      </c>
      <c r="B17" s="72" t="s">
        <v>25</v>
      </c>
      <c r="C17" s="72">
        <v>7.02</v>
      </c>
      <c r="D17" s="73">
        <f>D18+D21+D25+D26</f>
        <v>392000</v>
      </c>
      <c r="E17" s="73">
        <f>E18+E21+E25+E26</f>
        <v>488314.56</v>
      </c>
      <c r="F17" s="70">
        <f t="shared" si="0"/>
        <v>1.2457004081632652</v>
      </c>
    </row>
    <row r="18" spans="1:6" s="5" customFormat="1" ht="16.5" thickBot="1" x14ac:dyDescent="0.3">
      <c r="A18" s="71"/>
      <c r="B18" s="72" t="s">
        <v>26</v>
      </c>
      <c r="C18" s="72" t="s">
        <v>27</v>
      </c>
      <c r="D18" s="73">
        <f>D19+D20</f>
        <v>221000</v>
      </c>
      <c r="E18" s="74">
        <f>E19+E20</f>
        <v>248260.25999999998</v>
      </c>
      <c r="F18" s="70">
        <f t="shared" si="0"/>
        <v>1.1233495927601809</v>
      </c>
    </row>
    <row r="19" spans="1:6" s="5" customFormat="1" ht="16.5" thickBot="1" x14ac:dyDescent="0.3">
      <c r="A19" s="36"/>
      <c r="B19" s="37" t="s">
        <v>28</v>
      </c>
      <c r="C19" s="37" t="s">
        <v>29</v>
      </c>
      <c r="D19" s="66">
        <v>102000</v>
      </c>
      <c r="E19" s="65">
        <v>106072.68</v>
      </c>
      <c r="F19" s="35">
        <f t="shared" si="0"/>
        <v>1.0399282352941175</v>
      </c>
    </row>
    <row r="20" spans="1:6" s="5" customFormat="1" ht="16.5" thickBot="1" x14ac:dyDescent="0.3">
      <c r="A20" s="36"/>
      <c r="B20" s="37" t="s">
        <v>30</v>
      </c>
      <c r="C20" s="37" t="s">
        <v>31</v>
      </c>
      <c r="D20" s="66">
        <v>119000</v>
      </c>
      <c r="E20" s="65">
        <v>142187.57999999999</v>
      </c>
      <c r="F20" s="35">
        <f t="shared" si="0"/>
        <v>1.194853613445378</v>
      </c>
    </row>
    <row r="21" spans="1:6" s="5" customFormat="1" ht="16.5" thickBot="1" x14ac:dyDescent="0.3">
      <c r="A21" s="71"/>
      <c r="B21" s="72" t="s">
        <v>32</v>
      </c>
      <c r="C21" s="72" t="s">
        <v>33</v>
      </c>
      <c r="D21" s="86">
        <f>D22+D23+D24</f>
        <v>161000</v>
      </c>
      <c r="E21" s="87">
        <f>E22+E23+E24</f>
        <v>217149.01</v>
      </c>
      <c r="F21" s="70">
        <f t="shared" si="0"/>
        <v>1.3487516149068324</v>
      </c>
    </row>
    <row r="22" spans="1:6" s="5" customFormat="1" ht="16.5" thickBot="1" x14ac:dyDescent="0.3">
      <c r="A22" s="36"/>
      <c r="B22" s="37" t="s">
        <v>34</v>
      </c>
      <c r="C22" s="37" t="s">
        <v>35</v>
      </c>
      <c r="D22" s="66">
        <v>74000</v>
      </c>
      <c r="E22" s="65">
        <v>81895.009999999995</v>
      </c>
      <c r="F22" s="35">
        <f t="shared" si="0"/>
        <v>1.1066893243243243</v>
      </c>
    </row>
    <row r="23" spans="1:6" s="5" customFormat="1" ht="16.5" thickBot="1" x14ac:dyDescent="0.3">
      <c r="A23" s="36"/>
      <c r="B23" s="37" t="s">
        <v>36</v>
      </c>
      <c r="C23" s="37" t="s">
        <v>37</v>
      </c>
      <c r="D23" s="66">
        <v>28000</v>
      </c>
      <c r="E23" s="65">
        <v>63435</v>
      </c>
      <c r="F23" s="35">
        <f t="shared" si="0"/>
        <v>2.2655357142857144</v>
      </c>
    </row>
    <row r="24" spans="1:6" s="5" customFormat="1" ht="16.5" thickBot="1" x14ac:dyDescent="0.3">
      <c r="A24" s="36"/>
      <c r="B24" s="37" t="s">
        <v>38</v>
      </c>
      <c r="C24" s="37" t="s">
        <v>39</v>
      </c>
      <c r="D24" s="66">
        <v>59000</v>
      </c>
      <c r="E24" s="65">
        <v>71819</v>
      </c>
      <c r="F24" s="35">
        <f t="shared" si="0"/>
        <v>1.217271186440678</v>
      </c>
    </row>
    <row r="25" spans="1:6" s="5" customFormat="1" ht="16.5" thickBot="1" x14ac:dyDescent="0.3">
      <c r="A25" s="36"/>
      <c r="B25" s="37" t="s">
        <v>40</v>
      </c>
      <c r="C25" s="37" t="s">
        <v>41</v>
      </c>
      <c r="D25" s="66">
        <v>5000</v>
      </c>
      <c r="E25" s="65">
        <v>18293</v>
      </c>
      <c r="F25" s="35">
        <f t="shared" si="0"/>
        <v>3.6585999999999999</v>
      </c>
    </row>
    <row r="26" spans="1:6" s="5" customFormat="1" ht="16.5" thickBot="1" x14ac:dyDescent="0.3">
      <c r="A26" s="36"/>
      <c r="B26" s="37" t="s">
        <v>42</v>
      </c>
      <c r="C26" s="37" t="s">
        <v>43</v>
      </c>
      <c r="D26" s="66">
        <v>5000</v>
      </c>
      <c r="E26" s="65">
        <v>4612.29</v>
      </c>
      <c r="F26" s="35">
        <f t="shared" si="0"/>
        <v>0.922458</v>
      </c>
    </row>
    <row r="27" spans="1:6" s="5" customFormat="1" ht="16.5" thickBot="1" x14ac:dyDescent="0.3">
      <c r="A27" s="71" t="s">
        <v>44</v>
      </c>
      <c r="B27" s="72" t="s">
        <v>45</v>
      </c>
      <c r="C27" s="72">
        <v>10.02</v>
      </c>
      <c r="D27" s="86">
        <f>D28+D31</f>
        <v>1158000</v>
      </c>
      <c r="E27" s="87">
        <f>E28+E31</f>
        <v>476344.9</v>
      </c>
      <c r="F27" s="70">
        <f t="shared" si="0"/>
        <v>0.4113513816925734</v>
      </c>
    </row>
    <row r="28" spans="1:6" s="5" customFormat="1" ht="16.5" thickBot="1" x14ac:dyDescent="0.3">
      <c r="A28" s="71"/>
      <c r="B28" s="72" t="s">
        <v>46</v>
      </c>
      <c r="C28" s="72">
        <v>11.02</v>
      </c>
      <c r="D28" s="86">
        <f>D29+D30</f>
        <v>931000</v>
      </c>
      <c r="E28" s="87">
        <f>E29+E30</f>
        <v>257000</v>
      </c>
      <c r="F28" s="70">
        <f t="shared" si="0"/>
        <v>0.27604726100966703</v>
      </c>
    </row>
    <row r="29" spans="1:6" s="5" customFormat="1" ht="32.25" thickBot="1" x14ac:dyDescent="0.3">
      <c r="A29" s="36"/>
      <c r="B29" s="37" t="s">
        <v>47</v>
      </c>
      <c r="C29" s="37" t="s">
        <v>48</v>
      </c>
      <c r="D29" s="66">
        <v>931000</v>
      </c>
      <c r="E29" s="65">
        <v>257000</v>
      </c>
      <c r="F29" s="35">
        <f t="shared" si="0"/>
        <v>0.27604726100966703</v>
      </c>
    </row>
    <row r="30" spans="1:6" s="5" customFormat="1" ht="16.5" thickBot="1" x14ac:dyDescent="0.3">
      <c r="A30" s="36"/>
      <c r="B30" s="37" t="s">
        <v>49</v>
      </c>
      <c r="C30" s="37" t="s">
        <v>50</v>
      </c>
      <c r="D30" s="66">
        <v>0</v>
      </c>
      <c r="E30" s="65">
        <v>0</v>
      </c>
      <c r="F30" s="35" t="e">
        <f t="shared" si="0"/>
        <v>#DIV/0!</v>
      </c>
    </row>
    <row r="31" spans="1:6" s="5" customFormat="1" ht="48" thickBot="1" x14ac:dyDescent="0.3">
      <c r="A31" s="71"/>
      <c r="B31" s="72" t="s">
        <v>51</v>
      </c>
      <c r="C31" s="72">
        <v>16.02</v>
      </c>
      <c r="D31" s="86">
        <f>D32+D35+D36</f>
        <v>227000</v>
      </c>
      <c r="E31" s="87">
        <f>E32+E35+E36</f>
        <v>219344.9</v>
      </c>
      <c r="F31" s="70">
        <f t="shared" si="0"/>
        <v>0.96627709251101324</v>
      </c>
    </row>
    <row r="32" spans="1:6" s="5" customFormat="1" ht="16.5" thickBot="1" x14ac:dyDescent="0.3">
      <c r="A32" s="71"/>
      <c r="B32" s="72" t="s">
        <v>52</v>
      </c>
      <c r="C32" s="72" t="s">
        <v>53</v>
      </c>
      <c r="D32" s="73">
        <f>D33+D34</f>
        <v>223000</v>
      </c>
      <c r="E32" s="73">
        <f>E33+E34</f>
        <v>216639.9</v>
      </c>
      <c r="F32" s="70">
        <f t="shared" si="0"/>
        <v>0.9714793721973094</v>
      </c>
    </row>
    <row r="33" spans="1:6" s="5" customFormat="1" ht="24.75" customHeight="1" thickBot="1" x14ac:dyDescent="0.3">
      <c r="A33" s="36"/>
      <c r="B33" s="37" t="s">
        <v>54</v>
      </c>
      <c r="C33" s="37" t="s">
        <v>55</v>
      </c>
      <c r="D33" s="15">
        <v>182000</v>
      </c>
      <c r="E33" s="67">
        <v>179611.9</v>
      </c>
      <c r="F33" s="35">
        <f t="shared" si="0"/>
        <v>0.98687857142857138</v>
      </c>
    </row>
    <row r="34" spans="1:6" s="5" customFormat="1" ht="32.25" thickBot="1" x14ac:dyDescent="0.3">
      <c r="A34" s="36"/>
      <c r="B34" s="37" t="s">
        <v>56</v>
      </c>
      <c r="C34" s="37" t="s">
        <v>57</v>
      </c>
      <c r="D34" s="66">
        <v>41000</v>
      </c>
      <c r="E34" s="65">
        <v>37028</v>
      </c>
      <c r="F34" s="35">
        <f t="shared" si="0"/>
        <v>0.90312195121951222</v>
      </c>
    </row>
    <row r="35" spans="1:6" s="5" customFormat="1" ht="32.25" thickBot="1" x14ac:dyDescent="0.3">
      <c r="A35" s="36"/>
      <c r="B35" s="37" t="s">
        <v>58</v>
      </c>
      <c r="C35" s="37" t="s">
        <v>59</v>
      </c>
      <c r="D35" s="66">
        <v>1000</v>
      </c>
      <c r="E35" s="65">
        <v>140</v>
      </c>
      <c r="F35" s="35">
        <f t="shared" si="0"/>
        <v>0.14000000000000001</v>
      </c>
    </row>
    <row r="36" spans="1:6" s="5" customFormat="1" ht="32.25" thickBot="1" x14ac:dyDescent="0.3">
      <c r="A36" s="36"/>
      <c r="B36" s="37" t="s">
        <v>60</v>
      </c>
      <c r="C36" s="37" t="s">
        <v>61</v>
      </c>
      <c r="D36" s="66">
        <v>3000</v>
      </c>
      <c r="E36" s="65">
        <v>2565</v>
      </c>
      <c r="F36" s="35">
        <f t="shared" si="0"/>
        <v>0.85499999999999998</v>
      </c>
    </row>
    <row r="37" spans="1:6" s="5" customFormat="1" ht="16.5" thickBot="1" x14ac:dyDescent="0.3">
      <c r="A37" s="71" t="s">
        <v>62</v>
      </c>
      <c r="B37" s="72" t="s">
        <v>63</v>
      </c>
      <c r="C37" s="72">
        <v>18.02</v>
      </c>
      <c r="D37" s="73">
        <f>D38</f>
        <v>1000</v>
      </c>
      <c r="E37" s="73">
        <f>E38</f>
        <v>357</v>
      </c>
      <c r="F37" s="70">
        <f t="shared" si="0"/>
        <v>0.35699999999999998</v>
      </c>
    </row>
    <row r="38" spans="1:6" s="5" customFormat="1" ht="16.5" thickBot="1" x14ac:dyDescent="0.3">
      <c r="A38" s="36"/>
      <c r="B38" s="37" t="s">
        <v>64</v>
      </c>
      <c r="C38" s="37" t="s">
        <v>65</v>
      </c>
      <c r="D38" s="15">
        <v>1000</v>
      </c>
      <c r="E38" s="13">
        <v>357</v>
      </c>
      <c r="F38" s="35">
        <f t="shared" si="0"/>
        <v>0.35699999999999998</v>
      </c>
    </row>
    <row r="39" spans="1:6" s="5" customFormat="1" ht="16.5" thickBot="1" x14ac:dyDescent="0.3">
      <c r="A39" s="71" t="s">
        <v>66</v>
      </c>
      <c r="B39" s="72" t="s">
        <v>67</v>
      </c>
      <c r="C39" s="72" t="s">
        <v>68</v>
      </c>
      <c r="D39" s="73">
        <f>D40+D43</f>
        <v>-33000</v>
      </c>
      <c r="E39" s="73">
        <f>E40+E43</f>
        <v>145840.24</v>
      </c>
      <c r="F39" s="70">
        <f t="shared" si="0"/>
        <v>-4.4194012121212118</v>
      </c>
    </row>
    <row r="40" spans="1:6" s="5" customFormat="1" ht="16.5" thickBot="1" x14ac:dyDescent="0.3">
      <c r="A40" s="71" t="s">
        <v>69</v>
      </c>
      <c r="B40" s="72" t="s">
        <v>70</v>
      </c>
      <c r="C40" s="72" t="s">
        <v>71</v>
      </c>
      <c r="D40" s="73">
        <f>D41</f>
        <v>107000</v>
      </c>
      <c r="E40" s="73">
        <f>E41</f>
        <v>22667.58</v>
      </c>
      <c r="F40" s="70">
        <f t="shared" si="0"/>
        <v>0.21184654205607478</v>
      </c>
    </row>
    <row r="41" spans="1:6" s="5" customFormat="1" ht="16.5" thickBot="1" x14ac:dyDescent="0.3">
      <c r="A41" s="71"/>
      <c r="B41" s="72" t="s">
        <v>72</v>
      </c>
      <c r="C41" s="72" t="s">
        <v>73</v>
      </c>
      <c r="D41" s="73">
        <f>D42</f>
        <v>107000</v>
      </c>
      <c r="E41" s="74">
        <f>E42</f>
        <v>22667.58</v>
      </c>
      <c r="F41" s="70">
        <f t="shared" si="0"/>
        <v>0.21184654205607478</v>
      </c>
    </row>
    <row r="42" spans="1:6" s="5" customFormat="1" ht="16.5" thickBot="1" x14ac:dyDescent="0.3">
      <c r="A42" s="36"/>
      <c r="B42" s="37" t="s">
        <v>74</v>
      </c>
      <c r="C42" s="37" t="s">
        <v>75</v>
      </c>
      <c r="D42" s="66">
        <v>107000</v>
      </c>
      <c r="E42" s="65">
        <v>22667.58</v>
      </c>
      <c r="F42" s="35">
        <f t="shared" si="0"/>
        <v>0.21184654205607478</v>
      </c>
    </row>
    <row r="43" spans="1:6" s="5" customFormat="1" ht="16.5" thickBot="1" x14ac:dyDescent="0.3">
      <c r="A43" s="71" t="s">
        <v>76</v>
      </c>
      <c r="B43" s="72" t="s">
        <v>77</v>
      </c>
      <c r="C43" s="72" t="s">
        <v>78</v>
      </c>
      <c r="D43" s="73">
        <f>D44+D47+D49+D53+D56</f>
        <v>-140000</v>
      </c>
      <c r="E43" s="73">
        <f>E44+E47+E49+E53+E56</f>
        <v>123172.66</v>
      </c>
      <c r="F43" s="70">
        <f t="shared" si="0"/>
        <v>-0.87980471428571427</v>
      </c>
    </row>
    <row r="44" spans="1:6" s="5" customFormat="1" ht="16.5" thickBot="1" x14ac:dyDescent="0.3">
      <c r="A44" s="71"/>
      <c r="B44" s="72" t="s">
        <v>79</v>
      </c>
      <c r="C44" s="72">
        <v>33.020000000000003</v>
      </c>
      <c r="D44" s="73">
        <f>D45+D46</f>
        <v>2000</v>
      </c>
      <c r="E44" s="73">
        <f>E45+E46</f>
        <v>32886</v>
      </c>
      <c r="F44" s="70">
        <f t="shared" si="0"/>
        <v>16.443000000000001</v>
      </c>
    </row>
    <row r="45" spans="1:6" s="5" customFormat="1" ht="16.5" thickBot="1" x14ac:dyDescent="0.3">
      <c r="A45" s="36"/>
      <c r="B45" s="37" t="s">
        <v>79</v>
      </c>
      <c r="C45" s="37" t="s">
        <v>80</v>
      </c>
      <c r="D45" s="15">
        <v>1000</v>
      </c>
      <c r="E45" s="67">
        <v>32876</v>
      </c>
      <c r="F45" s="35">
        <f t="shared" si="0"/>
        <v>32.875999999999998</v>
      </c>
    </row>
    <row r="46" spans="1:6" s="5" customFormat="1" ht="32.25" thickBot="1" x14ac:dyDescent="0.3">
      <c r="A46" s="36"/>
      <c r="B46" s="37" t="s">
        <v>81</v>
      </c>
      <c r="C46" s="37" t="s">
        <v>82</v>
      </c>
      <c r="D46" s="66">
        <v>1000</v>
      </c>
      <c r="E46" s="65">
        <v>10</v>
      </c>
      <c r="F46" s="35">
        <f t="shared" si="0"/>
        <v>0.01</v>
      </c>
    </row>
    <row r="47" spans="1:6" s="5" customFormat="1" ht="32.25" thickBot="1" x14ac:dyDescent="0.3">
      <c r="A47" s="71"/>
      <c r="B47" s="72" t="s">
        <v>83</v>
      </c>
      <c r="C47" s="72">
        <v>34.020000000000003</v>
      </c>
      <c r="D47" s="73">
        <f>D48</f>
        <v>3000</v>
      </c>
      <c r="E47" s="73">
        <f>E48</f>
        <v>2745.9</v>
      </c>
      <c r="F47" s="70">
        <f t="shared" si="0"/>
        <v>0.9153</v>
      </c>
    </row>
    <row r="48" spans="1:6" s="5" customFormat="1" ht="16.5" thickBot="1" x14ac:dyDescent="0.3">
      <c r="A48" s="36"/>
      <c r="B48" s="37" t="s">
        <v>84</v>
      </c>
      <c r="C48" s="37" t="s">
        <v>85</v>
      </c>
      <c r="D48" s="15">
        <v>3000</v>
      </c>
      <c r="E48" s="13">
        <v>2745.9</v>
      </c>
      <c r="F48" s="35">
        <f t="shared" si="0"/>
        <v>0.9153</v>
      </c>
    </row>
    <row r="49" spans="1:6" s="5" customFormat="1" ht="16.5" thickBot="1" x14ac:dyDescent="0.3">
      <c r="A49" s="71"/>
      <c r="B49" s="72" t="s">
        <v>86</v>
      </c>
      <c r="C49" s="72">
        <v>35.020000000000003</v>
      </c>
      <c r="D49" s="73">
        <f>D50+D52</f>
        <v>69000</v>
      </c>
      <c r="E49" s="73">
        <f>E50+E52</f>
        <v>54188.29</v>
      </c>
      <c r="F49" s="70">
        <f t="shared" si="0"/>
        <v>0.78533753623188407</v>
      </c>
    </row>
    <row r="50" spans="1:6" s="5" customFormat="1" ht="16.5" thickBot="1" x14ac:dyDescent="0.3">
      <c r="A50" s="71"/>
      <c r="B50" s="72" t="s">
        <v>87</v>
      </c>
      <c r="C50" s="72" t="s">
        <v>88</v>
      </c>
      <c r="D50" s="73">
        <f>D51</f>
        <v>49000</v>
      </c>
      <c r="E50" s="74">
        <f>E51</f>
        <v>45884.72</v>
      </c>
      <c r="F50" s="70">
        <f t="shared" si="0"/>
        <v>0.93642285714285711</v>
      </c>
    </row>
    <row r="51" spans="1:6" s="5" customFormat="1" ht="32.25" thickBot="1" x14ac:dyDescent="0.3">
      <c r="A51" s="36"/>
      <c r="B51" s="37" t="s">
        <v>89</v>
      </c>
      <c r="C51" s="37" t="s">
        <v>90</v>
      </c>
      <c r="D51" s="66">
        <v>49000</v>
      </c>
      <c r="E51" s="65">
        <v>45884.72</v>
      </c>
      <c r="F51" s="35">
        <f t="shared" si="0"/>
        <v>0.93642285714285711</v>
      </c>
    </row>
    <row r="52" spans="1:6" s="5" customFormat="1" ht="16.5" thickBot="1" x14ac:dyDescent="0.3">
      <c r="A52" s="36"/>
      <c r="B52" s="37" t="s">
        <v>91</v>
      </c>
      <c r="C52" s="37" t="s">
        <v>92</v>
      </c>
      <c r="D52" s="66">
        <v>20000</v>
      </c>
      <c r="E52" s="65">
        <v>8303.57</v>
      </c>
      <c r="F52" s="35">
        <f t="shared" si="0"/>
        <v>0.41517850000000001</v>
      </c>
    </row>
    <row r="53" spans="1:6" s="5" customFormat="1" ht="16.5" thickBot="1" x14ac:dyDescent="0.3">
      <c r="A53" s="71"/>
      <c r="B53" s="72" t="s">
        <v>93</v>
      </c>
      <c r="C53" s="72">
        <v>36.020000000000003</v>
      </c>
      <c r="D53" s="86">
        <f>D54+D55</f>
        <v>36000</v>
      </c>
      <c r="E53" s="87">
        <f>E54+E55</f>
        <v>33352.47</v>
      </c>
      <c r="F53" s="70">
        <f t="shared" si="0"/>
        <v>0.92645750000000004</v>
      </c>
    </row>
    <row r="54" spans="1:6" s="5" customFormat="1" ht="16.5" thickBot="1" x14ac:dyDescent="0.3">
      <c r="A54" s="36"/>
      <c r="B54" s="37" t="s">
        <v>312</v>
      </c>
      <c r="C54" s="37" t="s">
        <v>311</v>
      </c>
      <c r="D54" s="66">
        <v>12000</v>
      </c>
      <c r="E54" s="65">
        <v>19554.47</v>
      </c>
      <c r="F54" s="70">
        <f t="shared" si="0"/>
        <v>1.6295391666666668</v>
      </c>
    </row>
    <row r="55" spans="1:6" s="5" customFormat="1" ht="16.5" thickBot="1" x14ac:dyDescent="0.3">
      <c r="A55" s="36"/>
      <c r="B55" s="37" t="s">
        <v>94</v>
      </c>
      <c r="C55" s="37" t="s">
        <v>95</v>
      </c>
      <c r="D55" s="66">
        <v>24000</v>
      </c>
      <c r="E55" s="65">
        <v>13798</v>
      </c>
      <c r="F55" s="35">
        <f t="shared" si="0"/>
        <v>0.57491666666666663</v>
      </c>
    </row>
    <row r="56" spans="1:6" s="5" customFormat="1" ht="32.25" thickBot="1" x14ac:dyDescent="0.3">
      <c r="A56" s="71"/>
      <c r="B56" s="72" t="s">
        <v>96</v>
      </c>
      <c r="C56" s="72" t="s">
        <v>181</v>
      </c>
      <c r="D56" s="73">
        <f>D57</f>
        <v>-250000</v>
      </c>
      <c r="E56" s="73">
        <f>E57</f>
        <v>0</v>
      </c>
      <c r="F56" s="70">
        <f t="shared" si="0"/>
        <v>0</v>
      </c>
    </row>
    <row r="57" spans="1:6" s="5" customFormat="1" ht="32.25" thickBot="1" x14ac:dyDescent="0.3">
      <c r="A57" s="36"/>
      <c r="B57" s="37" t="s">
        <v>97</v>
      </c>
      <c r="C57" s="37" t="s">
        <v>98</v>
      </c>
      <c r="D57" s="38">
        <v>-250000</v>
      </c>
      <c r="E57" s="38">
        <v>0</v>
      </c>
      <c r="F57" s="35">
        <f t="shared" si="0"/>
        <v>0</v>
      </c>
    </row>
    <row r="58" spans="1:6" s="5" customFormat="1" ht="32.25" thickBot="1" x14ac:dyDescent="0.3">
      <c r="A58" s="36"/>
      <c r="B58" s="37" t="s">
        <v>99</v>
      </c>
      <c r="C58" s="37">
        <v>40.11</v>
      </c>
      <c r="D58" s="38" t="s">
        <v>100</v>
      </c>
      <c r="E58" s="38">
        <v>200000</v>
      </c>
      <c r="F58" s="35" t="s">
        <v>100</v>
      </c>
    </row>
    <row r="59" spans="1:6" s="5" customFormat="1" ht="16.5" thickBot="1" x14ac:dyDescent="0.3">
      <c r="A59" s="71" t="s">
        <v>101</v>
      </c>
      <c r="B59" s="72" t="s">
        <v>102</v>
      </c>
      <c r="C59" s="72">
        <v>42</v>
      </c>
      <c r="D59" s="73">
        <f>D60+D61</f>
        <v>115900</v>
      </c>
      <c r="E59" s="73">
        <f>E60+E61</f>
        <v>124294</v>
      </c>
      <c r="F59" s="70">
        <f t="shared" si="0"/>
        <v>1.0724245038826574</v>
      </c>
    </row>
    <row r="60" spans="1:6" s="5" customFormat="1" ht="32.25" thickBot="1" x14ac:dyDescent="0.3">
      <c r="A60" s="36"/>
      <c r="B60" s="37" t="s">
        <v>103</v>
      </c>
      <c r="C60" s="39" t="s">
        <v>104</v>
      </c>
      <c r="D60" s="15">
        <v>99400</v>
      </c>
      <c r="E60" s="13">
        <v>107836</v>
      </c>
      <c r="F60" s="35">
        <f t="shared" si="0"/>
        <v>1.0848692152917505</v>
      </c>
    </row>
    <row r="61" spans="1:6" s="5" customFormat="1" ht="16.5" thickBot="1" x14ac:dyDescent="0.3">
      <c r="A61" s="36"/>
      <c r="B61" s="37" t="s">
        <v>105</v>
      </c>
      <c r="C61" s="37" t="s">
        <v>106</v>
      </c>
      <c r="D61" s="15">
        <v>16500</v>
      </c>
      <c r="E61" s="13">
        <v>16458</v>
      </c>
      <c r="F61" s="35">
        <f t="shared" si="0"/>
        <v>0.99745454545454548</v>
      </c>
    </row>
    <row r="62" spans="1:6" s="5" customFormat="1" ht="15.75" x14ac:dyDescent="0.25">
      <c r="A62" s="40"/>
    </row>
    <row r="63" spans="1:6" s="5" customFormat="1" ht="15.75" x14ac:dyDescent="0.25"/>
    <row r="64" spans="1:6" s="5" customFormat="1" ht="15.75" x14ac:dyDescent="0.25">
      <c r="B64" s="41"/>
    </row>
    <row r="65" spans="2:5" s="5" customFormat="1" ht="15.75" x14ac:dyDescent="0.25">
      <c r="B65" s="19" t="s">
        <v>294</v>
      </c>
      <c r="E65" s="42" t="s">
        <v>320</v>
      </c>
    </row>
    <row r="66" spans="2:5" s="5" customFormat="1" ht="15.75" x14ac:dyDescent="0.25">
      <c r="E66" s="19" t="s">
        <v>295</v>
      </c>
    </row>
    <row r="67" spans="2:5" s="5" customFormat="1" ht="15.75" x14ac:dyDescent="0.25">
      <c r="B67" s="4" t="s">
        <v>296</v>
      </c>
      <c r="E67" s="5" t="s">
        <v>413</v>
      </c>
    </row>
    <row r="68" spans="2:5" s="5" customFormat="1" ht="15.75" x14ac:dyDescent="0.25"/>
  </sheetData>
  <mergeCells count="5">
    <mergeCell ref="A4:A5"/>
    <mergeCell ref="B4:B5"/>
    <mergeCell ref="C4:C5"/>
    <mergeCell ref="F4:F5"/>
    <mergeCell ref="A6:B6"/>
  </mergeCells>
  <pageMargins left="0.7" right="0.7" top="0.75" bottom="0.75" header="0.3" footer="0.3"/>
  <pageSetup scale="74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topLeftCell="A31" zoomScaleNormal="100" workbookViewId="0">
      <selection activeCell="D39" sqref="D39"/>
    </sheetView>
  </sheetViews>
  <sheetFormatPr defaultRowHeight="15" x14ac:dyDescent="0.25"/>
  <cols>
    <col min="2" max="2" width="32.85546875" customWidth="1"/>
    <col min="3" max="3" width="17" customWidth="1"/>
    <col min="4" max="4" width="15.5703125" customWidth="1"/>
    <col min="5" max="5" width="13.140625" customWidth="1"/>
    <col min="6" max="6" width="10.28515625" customWidth="1"/>
  </cols>
  <sheetData>
    <row r="1" spans="1:6" s="5" customFormat="1" ht="15.75" x14ac:dyDescent="0.25">
      <c r="F1" s="19" t="s">
        <v>285</v>
      </c>
    </row>
    <row r="2" spans="1:6" s="5" customFormat="1" ht="15.75" x14ac:dyDescent="0.25">
      <c r="C2" s="19" t="s">
        <v>291</v>
      </c>
      <c r="F2" s="19"/>
    </row>
    <row r="3" spans="1:6" s="5" customFormat="1" ht="16.5" thickBot="1" x14ac:dyDescent="0.3"/>
    <row r="4" spans="1:6" s="5" customFormat="1" ht="31.5" x14ac:dyDescent="0.25">
      <c r="A4" s="148" t="s">
        <v>0</v>
      </c>
      <c r="B4" s="148" t="s">
        <v>1</v>
      </c>
      <c r="C4" s="148" t="s">
        <v>2</v>
      </c>
      <c r="D4" s="32" t="s">
        <v>107</v>
      </c>
      <c r="E4" s="32" t="s">
        <v>108</v>
      </c>
      <c r="F4" s="148" t="s">
        <v>5</v>
      </c>
    </row>
    <row r="5" spans="1:6" s="5" customFormat="1" ht="16.5" thickBot="1" x14ac:dyDescent="0.3">
      <c r="A5" s="149"/>
      <c r="B5" s="149"/>
      <c r="C5" s="149"/>
      <c r="D5" s="43">
        <v>45016</v>
      </c>
      <c r="E5" s="43">
        <v>45016</v>
      </c>
      <c r="F5" s="149"/>
    </row>
    <row r="6" spans="1:6" s="5" customFormat="1" ht="16.5" thickBot="1" x14ac:dyDescent="0.3">
      <c r="A6" s="150" t="s">
        <v>109</v>
      </c>
      <c r="B6" s="151"/>
      <c r="C6" s="68">
        <v>50.02</v>
      </c>
      <c r="D6" s="69">
        <f>D7+D11+D13+D17+D19+D23+D27+D29+D32</f>
        <v>3768900</v>
      </c>
      <c r="E6" s="69">
        <f>E7+E11+E13+E17+E19+E23+E27+E29+E32</f>
        <v>2016000.35</v>
      </c>
      <c r="F6" s="70">
        <f>E6/D6</f>
        <v>0.53490417628485765</v>
      </c>
    </row>
    <row r="7" spans="1:6" s="5" customFormat="1" ht="32.25" thickBot="1" x14ac:dyDescent="0.3">
      <c r="A7" s="71">
        <v>1</v>
      </c>
      <c r="B7" s="72" t="s">
        <v>110</v>
      </c>
      <c r="C7" s="72">
        <v>51.02</v>
      </c>
      <c r="D7" s="73">
        <f>D8+D9+D10</f>
        <v>1103000</v>
      </c>
      <c r="E7" s="73">
        <f>E8+E9+E10</f>
        <v>763375.27</v>
      </c>
      <c r="F7" s="70">
        <f t="shared" ref="F7:F33" si="0">E7/D7</f>
        <v>0.69208999999999998</v>
      </c>
    </row>
    <row r="8" spans="1:6" s="5" customFormat="1" ht="16.5" thickBot="1" x14ac:dyDescent="0.3">
      <c r="A8" s="36"/>
      <c r="B8" s="37" t="s">
        <v>111</v>
      </c>
      <c r="C8" s="37" t="s">
        <v>112</v>
      </c>
      <c r="D8" s="38">
        <v>629000</v>
      </c>
      <c r="E8" s="38">
        <v>581890</v>
      </c>
      <c r="F8" s="35">
        <f t="shared" si="0"/>
        <v>0.9251033386327504</v>
      </c>
    </row>
    <row r="9" spans="1:6" s="5" customFormat="1" ht="16.5" thickBot="1" x14ac:dyDescent="0.3">
      <c r="A9" s="36"/>
      <c r="B9" s="37" t="s">
        <v>113</v>
      </c>
      <c r="C9" s="37" t="s">
        <v>114</v>
      </c>
      <c r="D9" s="38">
        <v>474000</v>
      </c>
      <c r="E9" s="38">
        <v>182576.27</v>
      </c>
      <c r="F9" s="35">
        <f t="shared" si="0"/>
        <v>0.38518200421940924</v>
      </c>
    </row>
    <row r="10" spans="1:6" s="5" customFormat="1" ht="32.25" thickBot="1" x14ac:dyDescent="0.3">
      <c r="A10" s="36"/>
      <c r="B10" s="37" t="s">
        <v>115</v>
      </c>
      <c r="C10" s="37" t="s">
        <v>116</v>
      </c>
      <c r="D10" s="38">
        <v>0</v>
      </c>
      <c r="E10" s="38">
        <v>-1091</v>
      </c>
      <c r="F10" s="35" t="s">
        <v>100</v>
      </c>
    </row>
    <row r="11" spans="1:6" s="5" customFormat="1" ht="32.25" thickBot="1" x14ac:dyDescent="0.3">
      <c r="A11" s="71">
        <v>2</v>
      </c>
      <c r="B11" s="72" t="s">
        <v>117</v>
      </c>
      <c r="C11" s="72">
        <v>61.02</v>
      </c>
      <c r="D11" s="73">
        <f>D12</f>
        <v>11000</v>
      </c>
      <c r="E11" s="73">
        <f>E12</f>
        <v>3591</v>
      </c>
      <c r="F11" s="70">
        <f t="shared" si="0"/>
        <v>0.32645454545454544</v>
      </c>
    </row>
    <row r="12" spans="1:6" s="5" customFormat="1" ht="16.5" thickBot="1" x14ac:dyDescent="0.3">
      <c r="A12" s="36"/>
      <c r="B12" s="37" t="s">
        <v>113</v>
      </c>
      <c r="C12" s="37" t="s">
        <v>118</v>
      </c>
      <c r="D12" s="38">
        <v>11000</v>
      </c>
      <c r="E12" s="38">
        <v>3591</v>
      </c>
      <c r="F12" s="35">
        <f t="shared" si="0"/>
        <v>0.32645454545454544</v>
      </c>
    </row>
    <row r="13" spans="1:6" s="5" customFormat="1" ht="16.5" thickBot="1" x14ac:dyDescent="0.3">
      <c r="A13" s="71">
        <v>3</v>
      </c>
      <c r="B13" s="72" t="s">
        <v>119</v>
      </c>
      <c r="C13" s="72">
        <v>65.02</v>
      </c>
      <c r="D13" s="73">
        <f>D14+D15+D16</f>
        <v>565000</v>
      </c>
      <c r="E13" s="73">
        <f>E14+E15+E16</f>
        <v>345904.32999999996</v>
      </c>
      <c r="F13" s="70">
        <f t="shared" si="0"/>
        <v>0.61222005309734506</v>
      </c>
    </row>
    <row r="14" spans="1:6" s="5" customFormat="1" ht="16.5" thickBot="1" x14ac:dyDescent="0.3">
      <c r="A14" s="36"/>
      <c r="B14" s="37" t="s">
        <v>113</v>
      </c>
      <c r="C14" s="37" t="s">
        <v>120</v>
      </c>
      <c r="D14" s="38">
        <v>304000</v>
      </c>
      <c r="E14" s="38">
        <v>184153.33</v>
      </c>
      <c r="F14" s="35">
        <f t="shared" si="0"/>
        <v>0.60576753289473684</v>
      </c>
    </row>
    <row r="15" spans="1:6" s="5" customFormat="1" ht="16.5" thickBot="1" x14ac:dyDescent="0.3">
      <c r="A15" s="36"/>
      <c r="B15" s="37" t="s">
        <v>121</v>
      </c>
      <c r="C15" s="37" t="s">
        <v>122</v>
      </c>
      <c r="D15" s="38">
        <v>61000</v>
      </c>
      <c r="E15" s="38">
        <v>22540</v>
      </c>
      <c r="F15" s="35">
        <f t="shared" si="0"/>
        <v>0.36950819672131147</v>
      </c>
    </row>
    <row r="16" spans="1:6" s="5" customFormat="1" ht="16.5" thickBot="1" x14ac:dyDescent="0.3">
      <c r="A16" s="36"/>
      <c r="B16" s="37" t="s">
        <v>179</v>
      </c>
      <c r="C16" s="37" t="s">
        <v>180</v>
      </c>
      <c r="D16" s="38">
        <v>200000</v>
      </c>
      <c r="E16" s="38">
        <v>139211</v>
      </c>
      <c r="F16" s="35">
        <f t="shared" si="0"/>
        <v>0.69605499999999998</v>
      </c>
    </row>
    <row r="17" spans="1:6" s="5" customFormat="1" ht="16.5" thickBot="1" x14ac:dyDescent="0.3">
      <c r="A17" s="71">
        <v>4</v>
      </c>
      <c r="B17" s="72" t="s">
        <v>123</v>
      </c>
      <c r="C17" s="72">
        <v>66.02</v>
      </c>
      <c r="D17" s="73">
        <f>D18</f>
        <v>28500</v>
      </c>
      <c r="E17" s="73">
        <f>E18</f>
        <v>16458</v>
      </c>
      <c r="F17" s="70">
        <f t="shared" si="0"/>
        <v>0.57747368421052636</v>
      </c>
    </row>
    <row r="18" spans="1:6" s="5" customFormat="1" ht="16.5" thickBot="1" x14ac:dyDescent="0.3">
      <c r="A18" s="36"/>
      <c r="B18" s="37" t="s">
        <v>111</v>
      </c>
      <c r="C18" s="37" t="s">
        <v>124</v>
      </c>
      <c r="D18" s="38">
        <v>28500</v>
      </c>
      <c r="E18" s="38">
        <v>16458</v>
      </c>
      <c r="F18" s="35">
        <f t="shared" si="0"/>
        <v>0.57747368421052636</v>
      </c>
    </row>
    <row r="19" spans="1:6" s="5" customFormat="1" ht="32.25" thickBot="1" x14ac:dyDescent="0.3">
      <c r="A19" s="71">
        <v>5</v>
      </c>
      <c r="B19" s="72" t="s">
        <v>125</v>
      </c>
      <c r="C19" s="72">
        <v>67.02</v>
      </c>
      <c r="D19" s="73">
        <f>D20+D21+D22</f>
        <v>305000</v>
      </c>
      <c r="E19" s="73">
        <f>E20+E21+E22</f>
        <v>15102.5</v>
      </c>
      <c r="F19" s="70">
        <f t="shared" si="0"/>
        <v>4.9516393442622951E-2</v>
      </c>
    </row>
    <row r="20" spans="1:6" s="5" customFormat="1" ht="16.5" thickBot="1" x14ac:dyDescent="0.3">
      <c r="A20" s="36"/>
      <c r="B20" s="37" t="s">
        <v>111</v>
      </c>
      <c r="C20" s="37" t="s">
        <v>126</v>
      </c>
      <c r="D20" s="38">
        <v>7000</v>
      </c>
      <c r="E20" s="38">
        <v>0</v>
      </c>
      <c r="F20" s="35">
        <f t="shared" si="0"/>
        <v>0</v>
      </c>
    </row>
    <row r="21" spans="1:6" s="5" customFormat="1" ht="16.5" thickBot="1" x14ac:dyDescent="0.3">
      <c r="A21" s="36"/>
      <c r="B21" s="37" t="s">
        <v>113</v>
      </c>
      <c r="C21" s="37" t="s">
        <v>127</v>
      </c>
      <c r="D21" s="38">
        <v>148000</v>
      </c>
      <c r="E21" s="38">
        <v>15102.5</v>
      </c>
      <c r="F21" s="35">
        <f t="shared" si="0"/>
        <v>0.10204391891891892</v>
      </c>
    </row>
    <row r="22" spans="1:6" s="5" customFormat="1" ht="16.5" thickBot="1" x14ac:dyDescent="0.3">
      <c r="A22" s="36"/>
      <c r="B22" s="37" t="s">
        <v>128</v>
      </c>
      <c r="C22" s="37" t="s">
        <v>129</v>
      </c>
      <c r="D22" s="38">
        <v>150000</v>
      </c>
      <c r="E22" s="38">
        <v>0</v>
      </c>
      <c r="F22" s="35">
        <f t="shared" si="0"/>
        <v>0</v>
      </c>
    </row>
    <row r="23" spans="1:6" s="5" customFormat="1" ht="32.25" thickBot="1" x14ac:dyDescent="0.3">
      <c r="A23" s="71">
        <v>6</v>
      </c>
      <c r="B23" s="72" t="s">
        <v>130</v>
      </c>
      <c r="C23" s="72">
        <v>68.02</v>
      </c>
      <c r="D23" s="73">
        <f>D24+D25</f>
        <v>963400</v>
      </c>
      <c r="E23" s="73">
        <f>E24+E25+E26</f>
        <v>773747</v>
      </c>
      <c r="F23" s="70">
        <f t="shared" si="0"/>
        <v>0.80314199709362677</v>
      </c>
    </row>
    <row r="24" spans="1:6" s="5" customFormat="1" ht="16.5" thickBot="1" x14ac:dyDescent="0.3">
      <c r="A24" s="36"/>
      <c r="B24" s="37" t="s">
        <v>111</v>
      </c>
      <c r="C24" s="37" t="s">
        <v>131</v>
      </c>
      <c r="D24" s="38">
        <v>309000</v>
      </c>
      <c r="E24" s="38">
        <v>286629</v>
      </c>
      <c r="F24" s="35">
        <f t="shared" si="0"/>
        <v>0.92760194174757282</v>
      </c>
    </row>
    <row r="25" spans="1:6" s="5" customFormat="1" ht="16.5" thickBot="1" x14ac:dyDescent="0.3">
      <c r="A25" s="36"/>
      <c r="B25" s="37" t="s">
        <v>132</v>
      </c>
      <c r="C25" s="37" t="s">
        <v>133</v>
      </c>
      <c r="D25" s="38">
        <v>654400</v>
      </c>
      <c r="E25" s="38">
        <v>487418</v>
      </c>
      <c r="F25" s="35">
        <f t="shared" si="0"/>
        <v>0.74483190709046454</v>
      </c>
    </row>
    <row r="26" spans="1:6" s="5" customFormat="1" ht="32.25" thickBot="1" x14ac:dyDescent="0.3">
      <c r="A26" s="36"/>
      <c r="B26" s="37" t="s">
        <v>115</v>
      </c>
      <c r="C26" s="37" t="s">
        <v>395</v>
      </c>
      <c r="D26" s="38">
        <v>0</v>
      </c>
      <c r="E26" s="38">
        <v>-300</v>
      </c>
      <c r="F26" s="35" t="e">
        <f t="shared" si="0"/>
        <v>#DIV/0!</v>
      </c>
    </row>
    <row r="27" spans="1:6" s="5" customFormat="1" ht="32.25" thickBot="1" x14ac:dyDescent="0.3">
      <c r="A27" s="71">
        <v>7</v>
      </c>
      <c r="B27" s="72" t="s">
        <v>134</v>
      </c>
      <c r="C27" s="72">
        <v>70.02</v>
      </c>
      <c r="D27" s="73">
        <f>D28</f>
        <v>368000</v>
      </c>
      <c r="E27" s="73">
        <f>E28</f>
        <v>42076.25</v>
      </c>
      <c r="F27" s="70">
        <f t="shared" si="0"/>
        <v>0.11433763586956522</v>
      </c>
    </row>
    <row r="28" spans="1:6" s="5" customFormat="1" ht="16.5" thickBot="1" x14ac:dyDescent="0.3">
      <c r="A28" s="36"/>
      <c r="B28" s="37" t="s">
        <v>113</v>
      </c>
      <c r="C28" s="37" t="s">
        <v>135</v>
      </c>
      <c r="D28" s="38">
        <v>368000</v>
      </c>
      <c r="E28" s="38">
        <v>42076.25</v>
      </c>
      <c r="F28" s="35">
        <f t="shared" si="0"/>
        <v>0.11433763586956522</v>
      </c>
    </row>
    <row r="29" spans="1:6" s="5" customFormat="1" ht="16.5" thickBot="1" x14ac:dyDescent="0.3">
      <c r="A29" s="71">
        <v>8</v>
      </c>
      <c r="B29" s="72" t="s">
        <v>136</v>
      </c>
      <c r="C29" s="72">
        <v>74.02</v>
      </c>
      <c r="D29" s="73">
        <f>D30+D31</f>
        <v>225000</v>
      </c>
      <c r="E29" s="73">
        <f>E30+E31</f>
        <v>55746</v>
      </c>
      <c r="F29" s="70">
        <f t="shared" si="0"/>
        <v>0.24776000000000001</v>
      </c>
    </row>
    <row r="30" spans="1:6" s="5" customFormat="1" ht="16.5" thickBot="1" x14ac:dyDescent="0.3">
      <c r="A30" s="36"/>
      <c r="B30" s="37" t="s">
        <v>113</v>
      </c>
      <c r="C30" s="37" t="s">
        <v>137</v>
      </c>
      <c r="D30" s="38">
        <v>210000</v>
      </c>
      <c r="E30" s="38">
        <v>41916</v>
      </c>
      <c r="F30" s="35">
        <f t="shared" si="0"/>
        <v>0.1996</v>
      </c>
    </row>
    <row r="31" spans="1:6" s="5" customFormat="1" ht="16.5" thickBot="1" x14ac:dyDescent="0.3">
      <c r="A31" s="36"/>
      <c r="B31" s="37" t="s">
        <v>138</v>
      </c>
      <c r="C31" s="37" t="s">
        <v>139</v>
      </c>
      <c r="D31" s="38">
        <v>15000</v>
      </c>
      <c r="E31" s="38">
        <v>13830</v>
      </c>
      <c r="F31" s="35">
        <f t="shared" si="0"/>
        <v>0.92200000000000004</v>
      </c>
    </row>
    <row r="32" spans="1:6" s="5" customFormat="1" ht="16.5" thickBot="1" x14ac:dyDescent="0.3">
      <c r="A32" s="71">
        <v>9</v>
      </c>
      <c r="B32" s="72" t="s">
        <v>140</v>
      </c>
      <c r="C32" s="72">
        <v>84.02</v>
      </c>
      <c r="D32" s="73">
        <f>D33</f>
        <v>200000</v>
      </c>
      <c r="E32" s="73">
        <f>E33</f>
        <v>0</v>
      </c>
      <c r="F32" s="70">
        <f t="shared" si="0"/>
        <v>0</v>
      </c>
    </row>
    <row r="33" spans="1:6" s="5" customFormat="1" ht="16.5" thickBot="1" x14ac:dyDescent="0.3">
      <c r="A33" s="36"/>
      <c r="B33" s="37" t="s">
        <v>113</v>
      </c>
      <c r="C33" s="37" t="s">
        <v>141</v>
      </c>
      <c r="D33" s="38">
        <v>200000</v>
      </c>
      <c r="E33" s="38">
        <v>0</v>
      </c>
      <c r="F33" s="35">
        <f t="shared" si="0"/>
        <v>0</v>
      </c>
    </row>
    <row r="34" spans="1:6" s="5" customFormat="1" ht="16.5" thickBot="1" x14ac:dyDescent="0.3">
      <c r="A34" s="36"/>
      <c r="B34" s="34" t="s">
        <v>142</v>
      </c>
      <c r="C34" s="44" t="s">
        <v>100</v>
      </c>
      <c r="D34" s="44" t="s">
        <v>143</v>
      </c>
      <c r="E34" s="33">
        <f>'venituri functionare'!E6-'cheltuieli functionare'!E6</f>
        <v>985507.56999999983</v>
      </c>
      <c r="F34" s="44"/>
    </row>
    <row r="35" spans="1:6" s="5" customFormat="1" ht="15.75" x14ac:dyDescent="0.25"/>
    <row r="36" spans="1:6" s="5" customFormat="1" ht="15.75" x14ac:dyDescent="0.25"/>
    <row r="37" spans="1:6" s="5" customFormat="1" ht="15.75" x14ac:dyDescent="0.25">
      <c r="B37" s="19" t="s">
        <v>294</v>
      </c>
      <c r="E37" s="42" t="s">
        <v>324</v>
      </c>
    </row>
    <row r="38" spans="1:6" s="5" customFormat="1" ht="15.75" x14ac:dyDescent="0.25">
      <c r="E38" s="19" t="s">
        <v>295</v>
      </c>
    </row>
    <row r="39" spans="1:6" s="5" customFormat="1" ht="15.75" x14ac:dyDescent="0.25">
      <c r="B39" s="4" t="s">
        <v>296</v>
      </c>
      <c r="D39" s="5" t="s">
        <v>413</v>
      </c>
      <c r="E39" s="4"/>
    </row>
    <row r="40" spans="1:6" s="5" customFormat="1" ht="15.75" x14ac:dyDescent="0.25"/>
  </sheetData>
  <mergeCells count="5">
    <mergeCell ref="A4:A5"/>
    <mergeCell ref="B4:B5"/>
    <mergeCell ref="C4:C5"/>
    <mergeCell ref="F4:F5"/>
    <mergeCell ref="A6:B6"/>
  </mergeCells>
  <phoneticPr fontId="9" type="noConversion"/>
  <pageMargins left="0.7" right="0.7" top="0.75" bottom="0.75" header="0.3" footer="0.3"/>
  <pageSetup scale="84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zoomScaleNormal="100" workbookViewId="0">
      <selection activeCell="D18" sqref="D18"/>
    </sheetView>
  </sheetViews>
  <sheetFormatPr defaultRowHeight="15" x14ac:dyDescent="0.25"/>
  <cols>
    <col min="1" max="1" width="12.7109375" bestFit="1" customWidth="1"/>
    <col min="2" max="2" width="35.85546875" customWidth="1"/>
    <col min="3" max="3" width="23.85546875" customWidth="1"/>
    <col min="4" max="4" width="12.85546875" customWidth="1"/>
    <col min="5" max="5" width="14.42578125" customWidth="1"/>
    <col min="6" max="6" width="13.140625" bestFit="1" customWidth="1"/>
  </cols>
  <sheetData>
    <row r="1" spans="1:6" s="5" customFormat="1" ht="15.75" x14ac:dyDescent="0.25">
      <c r="F1" s="19" t="s">
        <v>286</v>
      </c>
    </row>
    <row r="2" spans="1:6" s="5" customFormat="1" ht="15.75" x14ac:dyDescent="0.25">
      <c r="C2" s="19" t="s">
        <v>292</v>
      </c>
      <c r="F2" s="19"/>
    </row>
    <row r="3" spans="1:6" s="5" customFormat="1" ht="16.5" thickBot="1" x14ac:dyDescent="0.3"/>
    <row r="4" spans="1:6" s="5" customFormat="1" ht="15.75" x14ac:dyDescent="0.25">
      <c r="A4" s="148" t="s">
        <v>0</v>
      </c>
      <c r="B4" s="148" t="s">
        <v>1</v>
      </c>
      <c r="C4" s="148" t="s">
        <v>2</v>
      </c>
      <c r="D4" s="32" t="s">
        <v>144</v>
      </c>
      <c r="E4" s="148" t="s">
        <v>391</v>
      </c>
      <c r="F4" s="148" t="s">
        <v>5</v>
      </c>
    </row>
    <row r="5" spans="1:6" s="5" customFormat="1" ht="16.5" thickBot="1" x14ac:dyDescent="0.3">
      <c r="A5" s="149"/>
      <c r="B5" s="149"/>
      <c r="C5" s="149"/>
      <c r="D5" s="43">
        <v>45016</v>
      </c>
      <c r="E5" s="149"/>
      <c r="F5" s="149"/>
    </row>
    <row r="6" spans="1:6" s="5" customFormat="1" ht="16.5" thickBot="1" x14ac:dyDescent="0.3">
      <c r="A6" s="152" t="s">
        <v>109</v>
      </c>
      <c r="B6" s="153"/>
      <c r="C6" s="34"/>
      <c r="D6" s="33">
        <f>D7+D10+D12</f>
        <v>250000</v>
      </c>
      <c r="E6" s="33">
        <f>E9+E12</f>
        <v>73847.55</v>
      </c>
      <c r="F6" s="35">
        <f>E6/D6</f>
        <v>0.29539019999999999</v>
      </c>
    </row>
    <row r="7" spans="1:6" s="5" customFormat="1" ht="32.25" thickBot="1" x14ac:dyDescent="0.3">
      <c r="A7" s="75" t="s">
        <v>321</v>
      </c>
      <c r="B7" s="72" t="s">
        <v>322</v>
      </c>
      <c r="C7" s="68"/>
      <c r="D7" s="76">
        <f>D8</f>
        <v>250000</v>
      </c>
      <c r="E7" s="76">
        <f>E8</f>
        <v>0</v>
      </c>
      <c r="F7" s="70">
        <f t="shared" ref="F7:F8" si="0">E7/D7</f>
        <v>0</v>
      </c>
    </row>
    <row r="8" spans="1:6" s="5" customFormat="1" ht="30.75" customHeight="1" thickBot="1" x14ac:dyDescent="0.3">
      <c r="A8" s="60"/>
      <c r="B8" s="89" t="s">
        <v>145</v>
      </c>
      <c r="C8" s="37" t="s">
        <v>323</v>
      </c>
      <c r="D8" s="44">
        <v>250000</v>
      </c>
      <c r="E8" s="44">
        <v>0</v>
      </c>
      <c r="F8" s="35">
        <f t="shared" si="0"/>
        <v>0</v>
      </c>
    </row>
    <row r="9" spans="1:6" s="5" customFormat="1" ht="16.5" thickBot="1" x14ac:dyDescent="0.3">
      <c r="A9" s="75" t="s">
        <v>313</v>
      </c>
      <c r="B9" s="72" t="s">
        <v>314</v>
      </c>
      <c r="C9" s="68"/>
      <c r="D9" s="77">
        <f>D10</f>
        <v>0</v>
      </c>
      <c r="E9" s="77">
        <f>E10</f>
        <v>12600</v>
      </c>
      <c r="F9" s="70">
        <v>0</v>
      </c>
    </row>
    <row r="10" spans="1:6" s="5" customFormat="1" ht="31.5" customHeight="1" thickBot="1" x14ac:dyDescent="0.3">
      <c r="A10" s="71"/>
      <c r="B10" s="72" t="s">
        <v>315</v>
      </c>
      <c r="C10" s="72">
        <v>39.020000000000003</v>
      </c>
      <c r="D10" s="76">
        <f>D11</f>
        <v>0</v>
      </c>
      <c r="E10" s="76">
        <f>E11</f>
        <v>12600</v>
      </c>
      <c r="F10" s="70">
        <v>0</v>
      </c>
    </row>
    <row r="11" spans="1:6" s="5" customFormat="1" ht="32.25" thickBot="1" x14ac:dyDescent="0.3">
      <c r="A11" s="36"/>
      <c r="B11" s="37" t="s">
        <v>146</v>
      </c>
      <c r="C11" s="37" t="s">
        <v>147</v>
      </c>
      <c r="D11" s="44">
        <v>0</v>
      </c>
      <c r="E11" s="44">
        <v>12600</v>
      </c>
      <c r="F11" s="35">
        <v>0</v>
      </c>
    </row>
    <row r="12" spans="1:6" s="5" customFormat="1" ht="16.5" thickBot="1" x14ac:dyDescent="0.3">
      <c r="A12" s="78" t="s">
        <v>148</v>
      </c>
      <c r="B12" s="79" t="s">
        <v>149</v>
      </c>
      <c r="C12" s="79">
        <v>40.020000000000003</v>
      </c>
      <c r="D12" s="80">
        <f>D13</f>
        <v>0</v>
      </c>
      <c r="E12" s="80">
        <f>E13</f>
        <v>61247.55</v>
      </c>
      <c r="F12" s="70">
        <v>0</v>
      </c>
    </row>
    <row r="13" spans="1:6" s="5" customFormat="1" ht="48" thickBot="1" x14ac:dyDescent="0.3">
      <c r="A13" s="57"/>
      <c r="B13" s="58" t="s">
        <v>150</v>
      </c>
      <c r="C13" s="58">
        <v>40.14</v>
      </c>
      <c r="D13" s="81">
        <v>0</v>
      </c>
      <c r="E13" s="82">
        <v>61247.55</v>
      </c>
      <c r="F13" s="35">
        <v>0</v>
      </c>
    </row>
    <row r="14" spans="1:6" s="5" customFormat="1" ht="15.75" x14ac:dyDescent="0.25">
      <c r="A14" s="52"/>
      <c r="B14" s="53"/>
      <c r="C14" s="54"/>
    </row>
    <row r="15" spans="1:6" s="5" customFormat="1" ht="15.75" x14ac:dyDescent="0.25"/>
    <row r="16" spans="1:6" s="5" customFormat="1" ht="15.75" x14ac:dyDescent="0.25">
      <c r="B16" s="19" t="s">
        <v>294</v>
      </c>
      <c r="E16" s="42" t="s">
        <v>324</v>
      </c>
    </row>
    <row r="17" spans="1:5" s="5" customFormat="1" ht="15.75" x14ac:dyDescent="0.25">
      <c r="E17" s="19" t="s">
        <v>295</v>
      </c>
    </row>
    <row r="18" spans="1:5" s="5" customFormat="1" ht="15.75" x14ac:dyDescent="0.25">
      <c r="B18" s="4" t="s">
        <v>296</v>
      </c>
      <c r="D18" s="5" t="s">
        <v>413</v>
      </c>
      <c r="E18" s="4" t="s">
        <v>310</v>
      </c>
    </row>
    <row r="24" spans="1:5" x14ac:dyDescent="0.25">
      <c r="A24" s="1">
        <f>'venituri functionare'!E6+'venituri dezvoltare'!E6</f>
        <v>3075355.4699999997</v>
      </c>
    </row>
  </sheetData>
  <mergeCells count="6">
    <mergeCell ref="F4:F5"/>
    <mergeCell ref="A6:B6"/>
    <mergeCell ref="A4:A5"/>
    <mergeCell ref="B4:B5"/>
    <mergeCell ref="C4:C5"/>
    <mergeCell ref="E4:E5"/>
  </mergeCells>
  <pageMargins left="0.7" right="0.7" top="0.75" bottom="0.75" header="0.3" footer="0.3"/>
  <pageSetup scale="81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6"/>
  <sheetViews>
    <sheetView topLeftCell="A25" zoomScaleNormal="100" workbookViewId="0">
      <selection activeCell="E44" sqref="E44"/>
    </sheetView>
  </sheetViews>
  <sheetFormatPr defaultRowHeight="15" x14ac:dyDescent="0.25"/>
  <cols>
    <col min="1" max="1" width="12.85546875" bestFit="1" customWidth="1"/>
    <col min="2" max="2" width="35.85546875" customWidth="1"/>
    <col min="3" max="3" width="16.28515625" customWidth="1"/>
    <col min="4" max="4" width="13" customWidth="1"/>
    <col min="5" max="5" width="12.7109375" customWidth="1"/>
    <col min="6" max="6" width="12" customWidth="1"/>
  </cols>
  <sheetData>
    <row r="1" spans="1:6" s="5" customFormat="1" ht="15.75" x14ac:dyDescent="0.25">
      <c r="F1" s="19" t="s">
        <v>287</v>
      </c>
    </row>
    <row r="2" spans="1:6" s="5" customFormat="1" ht="15.75" x14ac:dyDescent="0.25">
      <c r="C2" s="19" t="s">
        <v>293</v>
      </c>
      <c r="F2" s="19"/>
    </row>
    <row r="3" spans="1:6" s="5" customFormat="1" ht="16.5" thickBot="1" x14ac:dyDescent="0.3"/>
    <row r="4" spans="1:6" s="5" customFormat="1" ht="15.75" x14ac:dyDescent="0.25">
      <c r="A4" s="148" t="s">
        <v>0</v>
      </c>
      <c r="B4" s="148" t="s">
        <v>1</v>
      </c>
      <c r="C4" s="148" t="s">
        <v>2</v>
      </c>
      <c r="D4" s="32" t="s">
        <v>144</v>
      </c>
      <c r="E4" s="32" t="s">
        <v>151</v>
      </c>
      <c r="F4" s="148" t="s">
        <v>5</v>
      </c>
    </row>
    <row r="5" spans="1:6" s="5" customFormat="1" ht="16.5" thickBot="1" x14ac:dyDescent="0.3">
      <c r="A5" s="149"/>
      <c r="B5" s="149"/>
      <c r="C5" s="149"/>
      <c r="D5" s="43">
        <v>45016</v>
      </c>
      <c r="E5" s="43">
        <v>45016</v>
      </c>
      <c r="F5" s="149"/>
    </row>
    <row r="6" spans="1:6" s="5" customFormat="1" ht="16.5" thickBot="1" x14ac:dyDescent="0.3">
      <c r="A6" s="150" t="s">
        <v>109</v>
      </c>
      <c r="B6" s="151"/>
      <c r="C6" s="68"/>
      <c r="D6" s="77">
        <f>D7+D13+D18+D22+D27+D35</f>
        <v>5498000</v>
      </c>
      <c r="E6" s="77">
        <f>E7+E13+E18+E22+E27+E35+E34</f>
        <v>56450.670000000006</v>
      </c>
      <c r="F6" s="70">
        <f>E6/D6</f>
        <v>1.026749181520553E-2</v>
      </c>
    </row>
    <row r="7" spans="1:6" s="5" customFormat="1" ht="32.25" thickBot="1" x14ac:dyDescent="0.3">
      <c r="A7" s="71">
        <v>1</v>
      </c>
      <c r="B7" s="72" t="s">
        <v>110</v>
      </c>
      <c r="C7" s="72" t="s">
        <v>303</v>
      </c>
      <c r="D7" s="76">
        <f>D8</f>
        <v>105000</v>
      </c>
      <c r="E7" s="76">
        <f>E8</f>
        <v>0</v>
      </c>
      <c r="F7" s="70">
        <f t="shared" ref="F7:F38" si="0">E7/D7</f>
        <v>0</v>
      </c>
    </row>
    <row r="8" spans="1:6" s="5" customFormat="1" ht="16.5" thickBot="1" x14ac:dyDescent="0.3">
      <c r="A8" s="71"/>
      <c r="B8" s="72" t="s">
        <v>152</v>
      </c>
      <c r="C8" s="72" t="s">
        <v>153</v>
      </c>
      <c r="D8" s="76">
        <f>D9+D12+D10+D11</f>
        <v>105000</v>
      </c>
      <c r="E8" s="76">
        <f>E9+E12</f>
        <v>0</v>
      </c>
      <c r="F8" s="70">
        <f t="shared" si="0"/>
        <v>0</v>
      </c>
    </row>
    <row r="9" spans="1:6" s="5" customFormat="1" ht="16.5" thickBot="1" x14ac:dyDescent="0.3">
      <c r="A9" s="36"/>
      <c r="B9" s="37" t="s">
        <v>154</v>
      </c>
      <c r="C9" s="37" t="s">
        <v>155</v>
      </c>
      <c r="D9" s="44">
        <v>0</v>
      </c>
      <c r="E9" s="44">
        <v>0</v>
      </c>
      <c r="F9" s="35" t="e">
        <f t="shared" si="0"/>
        <v>#DIV/0!</v>
      </c>
    </row>
    <row r="10" spans="1:6" s="5" customFormat="1" ht="32.25" thickBot="1" x14ac:dyDescent="0.3">
      <c r="A10" s="36"/>
      <c r="B10" s="37" t="s">
        <v>397</v>
      </c>
      <c r="C10" s="37" t="s">
        <v>396</v>
      </c>
      <c r="D10" s="44">
        <v>90000</v>
      </c>
      <c r="E10" s="44">
        <v>0</v>
      </c>
      <c r="F10" s="35"/>
    </row>
    <row r="11" spans="1:6" s="5" customFormat="1" ht="32.25" thickBot="1" x14ac:dyDescent="0.3">
      <c r="A11" s="36"/>
      <c r="B11" s="37" t="s">
        <v>399</v>
      </c>
      <c r="C11" s="37" t="s">
        <v>398</v>
      </c>
      <c r="D11" s="44">
        <v>15000</v>
      </c>
      <c r="E11" s="44">
        <v>0</v>
      </c>
      <c r="F11" s="35"/>
    </row>
    <row r="12" spans="1:6" s="5" customFormat="1" ht="16.5" thickBot="1" x14ac:dyDescent="0.3">
      <c r="A12" s="36"/>
      <c r="B12" s="37" t="s">
        <v>156</v>
      </c>
      <c r="C12" s="37" t="s">
        <v>157</v>
      </c>
      <c r="D12" s="44">
        <v>0</v>
      </c>
      <c r="E12" s="44">
        <v>0</v>
      </c>
      <c r="F12" s="35" t="e">
        <f t="shared" si="0"/>
        <v>#DIV/0!</v>
      </c>
    </row>
    <row r="13" spans="1:6" s="5" customFormat="1" ht="16.5" thickBot="1" x14ac:dyDescent="0.3">
      <c r="A13" s="71">
        <v>2</v>
      </c>
      <c r="B13" s="72" t="s">
        <v>119</v>
      </c>
      <c r="C13" s="72" t="s">
        <v>304</v>
      </c>
      <c r="D13" s="76">
        <f>D14</f>
        <v>25000</v>
      </c>
      <c r="E13" s="76">
        <f>E14</f>
        <v>0</v>
      </c>
      <c r="F13" s="70">
        <f t="shared" si="0"/>
        <v>0</v>
      </c>
    </row>
    <row r="14" spans="1:6" s="5" customFormat="1" ht="16.5" thickBot="1" x14ac:dyDescent="0.3">
      <c r="A14" s="71"/>
      <c r="B14" s="72" t="s">
        <v>152</v>
      </c>
      <c r="C14" s="72" t="s">
        <v>158</v>
      </c>
      <c r="D14" s="76">
        <f>D15+D17+D16</f>
        <v>25000</v>
      </c>
      <c r="E14" s="76">
        <f>E15+E17</f>
        <v>0</v>
      </c>
      <c r="F14" s="70">
        <f t="shared" si="0"/>
        <v>0</v>
      </c>
    </row>
    <row r="15" spans="1:6" s="5" customFormat="1" ht="16.5" thickBot="1" x14ac:dyDescent="0.3">
      <c r="A15" s="36"/>
      <c r="B15" s="37" t="s">
        <v>154</v>
      </c>
      <c r="C15" s="37" t="s">
        <v>159</v>
      </c>
      <c r="D15" s="44">
        <v>0</v>
      </c>
      <c r="E15" s="44">
        <v>0</v>
      </c>
      <c r="F15" s="35" t="e">
        <f t="shared" si="0"/>
        <v>#DIV/0!</v>
      </c>
    </row>
    <row r="16" spans="1:6" s="5" customFormat="1" ht="32.25" thickBot="1" x14ac:dyDescent="0.3">
      <c r="A16" s="36"/>
      <c r="B16" s="37" t="s">
        <v>399</v>
      </c>
      <c r="C16" s="37" t="s">
        <v>400</v>
      </c>
      <c r="D16" s="44">
        <v>15000</v>
      </c>
      <c r="E16" s="44">
        <v>0</v>
      </c>
      <c r="F16" s="35">
        <f t="shared" si="0"/>
        <v>0</v>
      </c>
    </row>
    <row r="17" spans="1:6" s="5" customFormat="1" ht="16.5" thickBot="1" x14ac:dyDescent="0.3">
      <c r="A17" s="36"/>
      <c r="B17" s="37" t="s">
        <v>156</v>
      </c>
      <c r="C17" s="37" t="s">
        <v>160</v>
      </c>
      <c r="D17" s="44">
        <v>10000</v>
      </c>
      <c r="E17" s="44">
        <v>0</v>
      </c>
      <c r="F17" s="35">
        <f t="shared" si="0"/>
        <v>0</v>
      </c>
    </row>
    <row r="18" spans="1:6" s="5" customFormat="1" ht="16.5" thickBot="1" x14ac:dyDescent="0.3">
      <c r="A18" s="71">
        <v>3</v>
      </c>
      <c r="B18" s="72" t="s">
        <v>161</v>
      </c>
      <c r="C18" s="72" t="s">
        <v>305</v>
      </c>
      <c r="D18" s="76">
        <f>D19</f>
        <v>35000</v>
      </c>
      <c r="E18" s="76">
        <f>E19</f>
        <v>0</v>
      </c>
      <c r="F18" s="70">
        <f t="shared" si="0"/>
        <v>0</v>
      </c>
    </row>
    <row r="19" spans="1:6" s="5" customFormat="1" ht="16.5" thickBot="1" x14ac:dyDescent="0.3">
      <c r="A19" s="71"/>
      <c r="B19" s="72" t="s">
        <v>152</v>
      </c>
      <c r="C19" s="72" t="s">
        <v>162</v>
      </c>
      <c r="D19" s="76">
        <f>D21+D20</f>
        <v>35000</v>
      </c>
      <c r="E19" s="76">
        <f>E21</f>
        <v>0</v>
      </c>
      <c r="F19" s="70">
        <f t="shared" si="0"/>
        <v>0</v>
      </c>
    </row>
    <row r="20" spans="1:6" s="5" customFormat="1" ht="16.5" thickBot="1" x14ac:dyDescent="0.3">
      <c r="A20" s="36"/>
      <c r="B20" s="37" t="s">
        <v>154</v>
      </c>
      <c r="C20" s="37" t="s">
        <v>401</v>
      </c>
      <c r="D20" s="44">
        <v>0</v>
      </c>
      <c r="E20" s="44">
        <v>0</v>
      </c>
      <c r="F20" s="35"/>
    </row>
    <row r="21" spans="1:6" s="5" customFormat="1" ht="16.5" thickBot="1" x14ac:dyDescent="0.3">
      <c r="A21" s="36"/>
      <c r="B21" s="37" t="s">
        <v>156</v>
      </c>
      <c r="C21" s="37" t="s">
        <v>163</v>
      </c>
      <c r="D21" s="44">
        <v>35000</v>
      </c>
      <c r="E21" s="44">
        <v>0</v>
      </c>
      <c r="F21" s="35">
        <f t="shared" si="0"/>
        <v>0</v>
      </c>
    </row>
    <row r="22" spans="1:6" s="5" customFormat="1" ht="32.25" thickBot="1" x14ac:dyDescent="0.3">
      <c r="A22" s="71">
        <v>4</v>
      </c>
      <c r="B22" s="72" t="s">
        <v>164</v>
      </c>
      <c r="C22" s="72" t="s">
        <v>306</v>
      </c>
      <c r="D22" s="76">
        <f>D23</f>
        <v>1191000</v>
      </c>
      <c r="E22" s="76">
        <f>E23</f>
        <v>35000</v>
      </c>
      <c r="F22" s="70">
        <f t="shared" si="0"/>
        <v>2.938706968933669E-2</v>
      </c>
    </row>
    <row r="23" spans="1:6" s="5" customFormat="1" ht="16.5" thickBot="1" x14ac:dyDescent="0.3">
      <c r="A23" s="71"/>
      <c r="B23" s="72" t="s">
        <v>152</v>
      </c>
      <c r="C23" s="72" t="s">
        <v>165</v>
      </c>
      <c r="D23" s="76">
        <f>D26+D24+D25</f>
        <v>1191000</v>
      </c>
      <c r="E23" s="76">
        <f>E26+E24</f>
        <v>35000</v>
      </c>
      <c r="F23" s="70">
        <f t="shared" si="0"/>
        <v>2.938706968933669E-2</v>
      </c>
    </row>
    <row r="24" spans="1:6" s="5" customFormat="1" ht="16.5" thickBot="1" x14ac:dyDescent="0.3">
      <c r="A24" s="36"/>
      <c r="B24" s="37" t="s">
        <v>154</v>
      </c>
      <c r="C24" s="37" t="s">
        <v>307</v>
      </c>
      <c r="D24" s="44">
        <v>1000000</v>
      </c>
      <c r="E24" s="44">
        <v>0</v>
      </c>
      <c r="F24" s="35">
        <f t="shared" si="0"/>
        <v>0</v>
      </c>
    </row>
    <row r="25" spans="1:6" s="5" customFormat="1" ht="32.25" thickBot="1" x14ac:dyDescent="0.3">
      <c r="A25" s="36"/>
      <c r="B25" s="37" t="s">
        <v>397</v>
      </c>
      <c r="C25" s="37" t="s">
        <v>402</v>
      </c>
      <c r="D25" s="44">
        <v>106000</v>
      </c>
      <c r="E25" s="44">
        <v>0</v>
      </c>
      <c r="F25" s="35">
        <f t="shared" si="0"/>
        <v>0</v>
      </c>
    </row>
    <row r="26" spans="1:6" s="5" customFormat="1" ht="16.5" thickBot="1" x14ac:dyDescent="0.3">
      <c r="A26" s="36"/>
      <c r="B26" s="37" t="s">
        <v>156</v>
      </c>
      <c r="C26" s="37" t="s">
        <v>166</v>
      </c>
      <c r="D26" s="44">
        <v>85000</v>
      </c>
      <c r="E26" s="44">
        <v>35000</v>
      </c>
      <c r="F26" s="35">
        <f t="shared" si="0"/>
        <v>0.41176470588235292</v>
      </c>
    </row>
    <row r="27" spans="1:6" s="5" customFormat="1" ht="16.5" thickBot="1" x14ac:dyDescent="0.3">
      <c r="A27" s="71">
        <v>5</v>
      </c>
      <c r="B27" s="72" t="s">
        <v>136</v>
      </c>
      <c r="C27" s="72" t="s">
        <v>308</v>
      </c>
      <c r="D27" s="76">
        <f>D28+D31</f>
        <v>3916000</v>
      </c>
      <c r="E27" s="76">
        <f>E28+E31</f>
        <v>0</v>
      </c>
      <c r="F27" s="70">
        <f t="shared" si="0"/>
        <v>0</v>
      </c>
    </row>
    <row r="28" spans="1:6" s="5" customFormat="1" ht="63.75" thickBot="1" x14ac:dyDescent="0.3">
      <c r="A28" s="71"/>
      <c r="B28" s="72" t="s">
        <v>167</v>
      </c>
      <c r="C28" s="72" t="s">
        <v>168</v>
      </c>
      <c r="D28" s="76">
        <f>D29</f>
        <v>2280500</v>
      </c>
      <c r="E28" s="76">
        <f>E29</f>
        <v>0</v>
      </c>
      <c r="F28" s="70">
        <f t="shared" si="0"/>
        <v>0</v>
      </c>
    </row>
    <row r="29" spans="1:6" s="5" customFormat="1" ht="32.25" thickBot="1" x14ac:dyDescent="0.3">
      <c r="A29" s="71"/>
      <c r="B29" s="72" t="s">
        <v>169</v>
      </c>
      <c r="C29" s="72" t="s">
        <v>170</v>
      </c>
      <c r="D29" s="76">
        <f>D30</f>
        <v>2280500</v>
      </c>
      <c r="E29" s="76">
        <f>E30</f>
        <v>0</v>
      </c>
      <c r="F29" s="70">
        <f t="shared" si="0"/>
        <v>0</v>
      </c>
    </row>
    <row r="30" spans="1:6" s="5" customFormat="1" ht="16.5" thickBot="1" x14ac:dyDescent="0.3">
      <c r="A30" s="36"/>
      <c r="B30" s="37" t="s">
        <v>171</v>
      </c>
      <c r="C30" s="37" t="s">
        <v>172</v>
      </c>
      <c r="D30" s="44">
        <v>2280500</v>
      </c>
      <c r="E30" s="44">
        <v>0</v>
      </c>
      <c r="F30" s="35">
        <f t="shared" si="0"/>
        <v>0</v>
      </c>
    </row>
    <row r="31" spans="1:6" s="5" customFormat="1" ht="16.5" thickBot="1" x14ac:dyDescent="0.3">
      <c r="A31" s="71"/>
      <c r="B31" s="72" t="s">
        <v>152</v>
      </c>
      <c r="C31" s="72" t="s">
        <v>173</v>
      </c>
      <c r="D31" s="76">
        <f>D32+D33</f>
        <v>1635500</v>
      </c>
      <c r="E31" s="76">
        <f>E32+E33</f>
        <v>0</v>
      </c>
      <c r="F31" s="70">
        <f t="shared" si="0"/>
        <v>0</v>
      </c>
    </row>
    <row r="32" spans="1:6" s="5" customFormat="1" ht="16.5" thickBot="1" x14ac:dyDescent="0.3">
      <c r="A32" s="36"/>
      <c r="B32" s="37" t="s">
        <v>154</v>
      </c>
      <c r="C32" s="37" t="s">
        <v>174</v>
      </c>
      <c r="D32" s="44">
        <v>1535500</v>
      </c>
      <c r="E32" s="44">
        <v>0</v>
      </c>
      <c r="F32" s="35">
        <f t="shared" si="0"/>
        <v>0</v>
      </c>
    </row>
    <row r="33" spans="1:6" s="5" customFormat="1" ht="16.5" thickBot="1" x14ac:dyDescent="0.3">
      <c r="A33" s="36"/>
      <c r="B33" s="37" t="s">
        <v>156</v>
      </c>
      <c r="C33" s="37" t="s">
        <v>175</v>
      </c>
      <c r="D33" s="44">
        <v>100000</v>
      </c>
      <c r="E33" s="44">
        <v>0</v>
      </c>
      <c r="F33" s="35">
        <f t="shared" si="0"/>
        <v>0</v>
      </c>
    </row>
    <row r="34" spans="1:6" s="5" customFormat="1" ht="32.25" thickBot="1" x14ac:dyDescent="0.3">
      <c r="A34" s="36"/>
      <c r="B34" s="37" t="s">
        <v>392</v>
      </c>
      <c r="C34" s="37" t="s">
        <v>393</v>
      </c>
      <c r="D34" s="44">
        <v>0</v>
      </c>
      <c r="E34" s="44">
        <v>-4796.88</v>
      </c>
      <c r="F34" s="35" t="e">
        <f t="shared" si="0"/>
        <v>#DIV/0!</v>
      </c>
    </row>
    <row r="35" spans="1:6" s="5" customFormat="1" ht="16.5" thickBot="1" x14ac:dyDescent="0.3">
      <c r="A35" s="71">
        <v>6</v>
      </c>
      <c r="B35" s="72" t="s">
        <v>140</v>
      </c>
      <c r="C35" s="72" t="s">
        <v>309</v>
      </c>
      <c r="D35" s="76">
        <f>D36</f>
        <v>226000</v>
      </c>
      <c r="E35" s="76">
        <f>E36</f>
        <v>26247.55</v>
      </c>
      <c r="F35" s="70">
        <f t="shared" si="0"/>
        <v>0.1161396017699115</v>
      </c>
    </row>
    <row r="36" spans="1:6" s="5" customFormat="1" ht="16.5" thickBot="1" x14ac:dyDescent="0.3">
      <c r="A36" s="71"/>
      <c r="B36" s="72" t="s">
        <v>152</v>
      </c>
      <c r="C36" s="72" t="s">
        <v>176</v>
      </c>
      <c r="D36" s="76">
        <f>D37+D38</f>
        <v>226000</v>
      </c>
      <c r="E36" s="76">
        <f>E37+E38</f>
        <v>26247.55</v>
      </c>
      <c r="F36" s="70">
        <f t="shared" si="0"/>
        <v>0.1161396017699115</v>
      </c>
    </row>
    <row r="37" spans="1:6" s="5" customFormat="1" ht="16.5" thickBot="1" x14ac:dyDescent="0.3">
      <c r="A37" s="36"/>
      <c r="B37" s="37" t="s">
        <v>154</v>
      </c>
      <c r="C37" s="37" t="s">
        <v>177</v>
      </c>
      <c r="D37" s="44">
        <v>60000</v>
      </c>
      <c r="E37" s="44">
        <v>2997.55</v>
      </c>
      <c r="F37" s="35">
        <f t="shared" si="0"/>
        <v>4.9959166666666673E-2</v>
      </c>
    </row>
    <row r="38" spans="1:6" s="5" customFormat="1" ht="16.5" thickBot="1" x14ac:dyDescent="0.3">
      <c r="A38" s="36"/>
      <c r="B38" s="37" t="s">
        <v>156</v>
      </c>
      <c r="C38" s="37" t="s">
        <v>178</v>
      </c>
      <c r="D38" s="44">
        <v>166000</v>
      </c>
      <c r="E38" s="44">
        <v>23250</v>
      </c>
      <c r="F38" s="35">
        <f t="shared" si="0"/>
        <v>0.14006024096385541</v>
      </c>
    </row>
    <row r="39" spans="1:6" s="5" customFormat="1" ht="16.5" thickBot="1" x14ac:dyDescent="0.3">
      <c r="A39" s="36"/>
      <c r="B39" s="34" t="s">
        <v>142</v>
      </c>
      <c r="C39" s="37"/>
      <c r="D39" s="44"/>
      <c r="E39" s="45">
        <f>'venituri dezvoltare'!E6-'cheltuieli dezvoltare'!E6</f>
        <v>17396.879999999997</v>
      </c>
      <c r="F39" s="44"/>
    </row>
    <row r="40" spans="1:6" s="5" customFormat="1" ht="15.75" x14ac:dyDescent="0.25">
      <c r="A40" s="46"/>
    </row>
    <row r="41" spans="1:6" s="5" customFormat="1" ht="15.75" x14ac:dyDescent="0.25"/>
    <row r="42" spans="1:6" s="5" customFormat="1" ht="15.75" x14ac:dyDescent="0.25">
      <c r="B42" s="19" t="s">
        <v>294</v>
      </c>
      <c r="D42" s="42" t="s">
        <v>324</v>
      </c>
    </row>
    <row r="43" spans="1:6" s="5" customFormat="1" ht="15.75" x14ac:dyDescent="0.25">
      <c r="D43" s="19" t="s">
        <v>295</v>
      </c>
    </row>
    <row r="44" spans="1:6" s="5" customFormat="1" ht="15.75" x14ac:dyDescent="0.25">
      <c r="B44" s="4" t="s">
        <v>296</v>
      </c>
      <c r="E44" s="5" t="s">
        <v>413</v>
      </c>
    </row>
    <row r="45" spans="1:6" x14ac:dyDescent="0.25">
      <c r="A45" s="1">
        <f>E6+'cheltuieli functionare'!E6</f>
        <v>2072451.02</v>
      </c>
    </row>
    <row r="46" spans="1:6" x14ac:dyDescent="0.25">
      <c r="A46" s="1">
        <f>E39+'cheltuieli functionare'!E34</f>
        <v>1002904.4499999998</v>
      </c>
    </row>
  </sheetData>
  <mergeCells count="5">
    <mergeCell ref="A4:A5"/>
    <mergeCell ref="B4:B5"/>
    <mergeCell ref="C4:C5"/>
    <mergeCell ref="F4:F5"/>
    <mergeCell ref="A6:B6"/>
  </mergeCells>
  <phoneticPr fontId="9" type="noConversion"/>
  <pageMargins left="0.7" right="0.7" top="0.75" bottom="0.75" header="0.3" footer="0.3"/>
  <pageSetup scale="7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3"/>
  <sheetViews>
    <sheetView topLeftCell="A37" zoomScaleNormal="100" workbookViewId="0">
      <selection activeCell="E43" sqref="E43"/>
    </sheetView>
  </sheetViews>
  <sheetFormatPr defaultRowHeight="15" x14ac:dyDescent="0.25"/>
  <cols>
    <col min="1" max="1" width="7.5703125" style="3" customWidth="1"/>
    <col min="2" max="2" width="16.5703125" customWidth="1"/>
    <col min="3" max="3" width="35.5703125" customWidth="1"/>
    <col min="4" max="4" width="14.42578125" customWidth="1"/>
    <col min="5" max="5" width="15.140625" customWidth="1"/>
    <col min="6" max="6" width="11.85546875" customWidth="1"/>
  </cols>
  <sheetData>
    <row r="1" spans="1:6" ht="15.75" x14ac:dyDescent="0.25">
      <c r="A1" s="4"/>
      <c r="B1" s="5"/>
      <c r="C1" s="5"/>
      <c r="D1" s="5"/>
      <c r="E1" s="5"/>
      <c r="F1" s="6" t="s">
        <v>282</v>
      </c>
    </row>
    <row r="2" spans="1:6" ht="15.75" x14ac:dyDescent="0.25">
      <c r="A2" s="4"/>
      <c r="B2" s="5"/>
      <c r="C2" s="6" t="s">
        <v>394</v>
      </c>
      <c r="D2" s="5"/>
      <c r="E2" s="5"/>
      <c r="F2" s="6"/>
    </row>
    <row r="3" spans="1:6" ht="15.75" x14ac:dyDescent="0.25">
      <c r="A3" s="4"/>
      <c r="B3" s="5"/>
      <c r="C3" s="5"/>
      <c r="D3" s="5"/>
      <c r="E3" s="5"/>
      <c r="F3" s="5"/>
    </row>
    <row r="4" spans="1:6" ht="47.25" x14ac:dyDescent="0.25">
      <c r="A4" s="7" t="s">
        <v>0</v>
      </c>
      <c r="B4" s="7" t="s">
        <v>278</v>
      </c>
      <c r="C4" s="8" t="s">
        <v>279</v>
      </c>
      <c r="D4" s="7" t="s">
        <v>280</v>
      </c>
      <c r="E4" s="8" t="s">
        <v>281</v>
      </c>
      <c r="F4" s="8" t="s">
        <v>5</v>
      </c>
    </row>
    <row r="5" spans="1:6" ht="47.25" x14ac:dyDescent="0.25">
      <c r="A5" s="9">
        <v>1</v>
      </c>
      <c r="B5" s="10" t="s">
        <v>182</v>
      </c>
      <c r="C5" s="10" t="s">
        <v>17</v>
      </c>
      <c r="D5" s="144">
        <f>'venituri functionare'!D12</f>
        <v>1000</v>
      </c>
      <c r="E5" s="145">
        <f>'venituri functionare'!E12</f>
        <v>1412.5</v>
      </c>
      <c r="F5" s="14">
        <f>E5/D5</f>
        <v>1.4125000000000001</v>
      </c>
    </row>
    <row r="6" spans="1:6" ht="31.5" x14ac:dyDescent="0.25">
      <c r="A6" s="11">
        <v>2</v>
      </c>
      <c r="B6" s="12" t="s">
        <v>183</v>
      </c>
      <c r="C6" s="12" t="s">
        <v>184</v>
      </c>
      <c r="D6" s="15">
        <f>'venituri functionare'!D14</f>
        <v>1884000</v>
      </c>
      <c r="E6" s="15">
        <f>'venituri functionare'!E14</f>
        <v>1432458.72</v>
      </c>
      <c r="F6" s="14">
        <f t="shared" ref="F6:F38" si="0">E6/D6</f>
        <v>0.76032840764331211</v>
      </c>
    </row>
    <row r="7" spans="1:6" ht="47.25" x14ac:dyDescent="0.25">
      <c r="A7" s="11">
        <v>3</v>
      </c>
      <c r="B7" s="12" t="s">
        <v>185</v>
      </c>
      <c r="C7" s="12" t="s">
        <v>22</v>
      </c>
      <c r="D7" s="15">
        <f>'venituri functionare'!D15</f>
        <v>0</v>
      </c>
      <c r="E7" s="15">
        <f>'venituri functionare'!E15</f>
        <v>0</v>
      </c>
      <c r="F7" s="14" t="e">
        <f t="shared" si="0"/>
        <v>#DIV/0!</v>
      </c>
    </row>
    <row r="8" spans="1:6" ht="31.5" x14ac:dyDescent="0.25">
      <c r="A8" s="11">
        <v>4</v>
      </c>
      <c r="B8" s="12" t="s">
        <v>298</v>
      </c>
      <c r="C8" s="12" t="s">
        <v>297</v>
      </c>
      <c r="D8" s="15">
        <f>'venituri functionare'!D16</f>
        <v>250000</v>
      </c>
      <c r="E8" s="15">
        <f>'venituri functionare'!E16</f>
        <v>132486</v>
      </c>
      <c r="F8" s="14">
        <f t="shared" si="0"/>
        <v>0.52994399999999997</v>
      </c>
    </row>
    <row r="9" spans="1:6" ht="15.75" x14ac:dyDescent="0.25">
      <c r="A9" s="11">
        <v>5</v>
      </c>
      <c r="B9" s="12" t="s">
        <v>186</v>
      </c>
      <c r="C9" s="12" t="s">
        <v>28</v>
      </c>
      <c r="D9" s="15">
        <f>'venituri functionare'!D19</f>
        <v>102000</v>
      </c>
      <c r="E9" s="15">
        <f>'venituri functionare'!E19</f>
        <v>106072.68</v>
      </c>
      <c r="F9" s="14">
        <f t="shared" si="0"/>
        <v>1.0399282352941175</v>
      </c>
    </row>
    <row r="10" spans="1:6" ht="31.5" x14ac:dyDescent="0.25">
      <c r="A10" s="11">
        <v>6</v>
      </c>
      <c r="B10" s="12" t="s">
        <v>187</v>
      </c>
      <c r="C10" s="12" t="s">
        <v>30</v>
      </c>
      <c r="D10" s="15">
        <f>'venituri functionare'!D20</f>
        <v>119000</v>
      </c>
      <c r="E10" s="15">
        <f>'venituri functionare'!E20</f>
        <v>142187.57999999999</v>
      </c>
      <c r="F10" s="14">
        <f t="shared" si="0"/>
        <v>1.194853613445378</v>
      </c>
    </row>
    <row r="11" spans="1:6" ht="31.5" x14ac:dyDescent="0.25">
      <c r="A11" s="11">
        <v>7</v>
      </c>
      <c r="B11" s="12" t="s">
        <v>188</v>
      </c>
      <c r="C11" s="12" t="s">
        <v>34</v>
      </c>
      <c r="D11" s="15">
        <f>'venituri functionare'!D22</f>
        <v>74000</v>
      </c>
      <c r="E11" s="15">
        <f>'venituri functionare'!E22</f>
        <v>81895.009999999995</v>
      </c>
      <c r="F11" s="14">
        <f t="shared" si="0"/>
        <v>1.1066893243243243</v>
      </c>
    </row>
    <row r="12" spans="1:6" ht="31.5" x14ac:dyDescent="0.25">
      <c r="A12" s="11">
        <v>8</v>
      </c>
      <c r="B12" s="12" t="s">
        <v>189</v>
      </c>
      <c r="C12" s="12" t="s">
        <v>36</v>
      </c>
      <c r="D12" s="15">
        <f>'venituri functionare'!D23</f>
        <v>28000</v>
      </c>
      <c r="E12" s="15">
        <f>'venituri functionare'!E23</f>
        <v>63435</v>
      </c>
      <c r="F12" s="14">
        <f t="shared" si="0"/>
        <v>2.2655357142857144</v>
      </c>
    </row>
    <row r="13" spans="1:6" ht="15.75" x14ac:dyDescent="0.25">
      <c r="A13" s="11">
        <v>9</v>
      </c>
      <c r="B13" s="12" t="s">
        <v>190</v>
      </c>
      <c r="C13" s="12" t="s">
        <v>191</v>
      </c>
      <c r="D13" s="15">
        <f>'venituri functionare'!D24</f>
        <v>59000</v>
      </c>
      <c r="E13" s="15">
        <f>'venituri functionare'!E24</f>
        <v>71819</v>
      </c>
      <c r="F13" s="14">
        <f t="shared" si="0"/>
        <v>1.217271186440678</v>
      </c>
    </row>
    <row r="14" spans="1:6" ht="31.5" x14ac:dyDescent="0.25">
      <c r="A14" s="11">
        <v>10</v>
      </c>
      <c r="B14" s="12" t="s">
        <v>192</v>
      </c>
      <c r="C14" s="12" t="s">
        <v>193</v>
      </c>
      <c r="D14" s="15">
        <f>'venituri functionare'!D25</f>
        <v>5000</v>
      </c>
      <c r="E14" s="15">
        <f>'venituri functionare'!E25</f>
        <v>18293</v>
      </c>
      <c r="F14" s="14">
        <f t="shared" si="0"/>
        <v>3.6585999999999999</v>
      </c>
    </row>
    <row r="15" spans="1:6" ht="15.75" x14ac:dyDescent="0.25">
      <c r="A15" s="11">
        <v>11</v>
      </c>
      <c r="B15" s="12" t="s">
        <v>194</v>
      </c>
      <c r="C15" s="12" t="s">
        <v>195</v>
      </c>
      <c r="D15" s="15">
        <f>'venituri functionare'!D26</f>
        <v>5000</v>
      </c>
      <c r="E15" s="15">
        <f>'venituri functionare'!E26</f>
        <v>4612.29</v>
      </c>
      <c r="F15" s="14">
        <f t="shared" si="0"/>
        <v>0.922458</v>
      </c>
    </row>
    <row r="16" spans="1:6" ht="77.45" customHeight="1" x14ac:dyDescent="0.25">
      <c r="A16" s="11">
        <v>12</v>
      </c>
      <c r="B16" s="12" t="s">
        <v>196</v>
      </c>
      <c r="C16" s="12" t="s">
        <v>300</v>
      </c>
      <c r="D16" s="15">
        <f>'venituri functionare'!D29</f>
        <v>931000</v>
      </c>
      <c r="E16" s="15">
        <f>'venituri functionare'!E29</f>
        <v>257000</v>
      </c>
      <c r="F16" s="14">
        <f t="shared" si="0"/>
        <v>0.27604726100966703</v>
      </c>
    </row>
    <row r="17" spans="1:6" ht="47.25" x14ac:dyDescent="0.25">
      <c r="A17" s="11">
        <v>13</v>
      </c>
      <c r="B17" s="12" t="s">
        <v>197</v>
      </c>
      <c r="C17" s="12" t="s">
        <v>301</v>
      </c>
      <c r="D17" s="15">
        <f>'venituri functionare'!D30</f>
        <v>0</v>
      </c>
      <c r="E17" s="15">
        <f>'venituri functionare'!E30</f>
        <v>0</v>
      </c>
      <c r="F17" s="14" t="e">
        <f t="shared" si="0"/>
        <v>#DIV/0!</v>
      </c>
    </row>
    <row r="18" spans="1:6" ht="31.5" x14ac:dyDescent="0.25">
      <c r="A18" s="11">
        <v>14</v>
      </c>
      <c r="B18" s="12" t="s">
        <v>198</v>
      </c>
      <c r="C18" s="12" t="s">
        <v>54</v>
      </c>
      <c r="D18" s="15">
        <f>'venituri functionare'!D33</f>
        <v>182000</v>
      </c>
      <c r="E18" s="15">
        <f>'venituri functionare'!E33</f>
        <v>179611.9</v>
      </c>
      <c r="F18" s="14">
        <f t="shared" si="0"/>
        <v>0.98687857142857138</v>
      </c>
    </row>
    <row r="19" spans="1:6" ht="31.5" x14ac:dyDescent="0.25">
      <c r="A19" s="11">
        <v>15</v>
      </c>
      <c r="B19" s="12" t="s">
        <v>199</v>
      </c>
      <c r="C19" s="12" t="s">
        <v>56</v>
      </c>
      <c r="D19" s="15">
        <f>'venituri functionare'!D34</f>
        <v>41000</v>
      </c>
      <c r="E19" s="15">
        <f>'venituri functionare'!E34</f>
        <v>37028</v>
      </c>
      <c r="F19" s="14">
        <f t="shared" si="0"/>
        <v>0.90312195121951222</v>
      </c>
    </row>
    <row r="20" spans="1:6" ht="31.5" x14ac:dyDescent="0.25">
      <c r="A20" s="11">
        <v>16</v>
      </c>
      <c r="B20" s="12" t="s">
        <v>200</v>
      </c>
      <c r="C20" s="12" t="s">
        <v>58</v>
      </c>
      <c r="D20" s="15">
        <f>'venituri functionare'!D35</f>
        <v>1000</v>
      </c>
      <c r="E20" s="15">
        <f>'venituri functionare'!E35</f>
        <v>140</v>
      </c>
      <c r="F20" s="14">
        <f t="shared" si="0"/>
        <v>0.14000000000000001</v>
      </c>
    </row>
    <row r="21" spans="1:6" ht="47.25" x14ac:dyDescent="0.25">
      <c r="A21" s="11">
        <v>17</v>
      </c>
      <c r="B21" s="12" t="s">
        <v>201</v>
      </c>
      <c r="C21" s="12" t="s">
        <v>202</v>
      </c>
      <c r="D21" s="15">
        <f>'venituri functionare'!D36</f>
        <v>3000</v>
      </c>
      <c r="E21" s="15">
        <f>'venituri functionare'!E36</f>
        <v>2565</v>
      </c>
      <c r="F21" s="14">
        <f t="shared" si="0"/>
        <v>0.85499999999999998</v>
      </c>
    </row>
    <row r="22" spans="1:6" ht="15.75" x14ac:dyDescent="0.25">
      <c r="A22" s="11">
        <v>18</v>
      </c>
      <c r="B22" s="12" t="s">
        <v>203</v>
      </c>
      <c r="C22" s="12" t="s">
        <v>64</v>
      </c>
      <c r="D22" s="15">
        <f>'venituri functionare'!D38</f>
        <v>1000</v>
      </c>
      <c r="E22" s="15">
        <f>'venituri functionare'!E38</f>
        <v>357</v>
      </c>
      <c r="F22" s="14">
        <f t="shared" si="0"/>
        <v>0.35699999999999998</v>
      </c>
    </row>
    <row r="23" spans="1:6" ht="31.5" x14ac:dyDescent="0.25">
      <c r="A23" s="11">
        <v>19</v>
      </c>
      <c r="B23" s="12" t="s">
        <v>204</v>
      </c>
      <c r="C23" s="12" t="s">
        <v>205</v>
      </c>
      <c r="D23" s="15">
        <f>'venituri functionare'!D42</f>
        <v>107000</v>
      </c>
      <c r="E23" s="15">
        <f>'venituri functionare'!E42</f>
        <v>22667.58</v>
      </c>
      <c r="F23" s="14">
        <f t="shared" si="0"/>
        <v>0.21184654205607478</v>
      </c>
    </row>
    <row r="24" spans="1:6" ht="15.75" x14ac:dyDescent="0.25">
      <c r="A24" s="11">
        <v>20</v>
      </c>
      <c r="B24" s="12" t="s">
        <v>206</v>
      </c>
      <c r="C24" s="12" t="s">
        <v>79</v>
      </c>
      <c r="D24" s="15">
        <f>'venituri functionare'!D45</f>
        <v>1000</v>
      </c>
      <c r="E24" s="15">
        <f>'venituri functionare'!E45</f>
        <v>32876</v>
      </c>
      <c r="F24" s="14">
        <f t="shared" si="0"/>
        <v>32.875999999999998</v>
      </c>
    </row>
    <row r="25" spans="1:6" ht="31.5" x14ac:dyDescent="0.25">
      <c r="A25" s="11">
        <v>21</v>
      </c>
      <c r="B25" s="12" t="s">
        <v>207</v>
      </c>
      <c r="C25" s="12" t="s">
        <v>208</v>
      </c>
      <c r="D25" s="15">
        <f>'venituri functionare'!D46</f>
        <v>1000</v>
      </c>
      <c r="E25" s="15">
        <f>'venituri functionare'!E46</f>
        <v>10</v>
      </c>
      <c r="F25" s="14">
        <f t="shared" si="0"/>
        <v>0.01</v>
      </c>
    </row>
    <row r="26" spans="1:6" ht="15.75" x14ac:dyDescent="0.25">
      <c r="A26" s="11">
        <v>22</v>
      </c>
      <c r="B26" s="12" t="s">
        <v>209</v>
      </c>
      <c r="C26" s="12" t="s">
        <v>84</v>
      </c>
      <c r="D26" s="15">
        <f>'venituri functionare'!D48</f>
        <v>3000</v>
      </c>
      <c r="E26" s="15">
        <f>'venituri functionare'!E48</f>
        <v>2745.9</v>
      </c>
      <c r="F26" s="14">
        <f t="shared" si="0"/>
        <v>0.9153</v>
      </c>
    </row>
    <row r="27" spans="1:6" ht="47.25" x14ac:dyDescent="0.25">
      <c r="A27" s="11">
        <v>23</v>
      </c>
      <c r="B27" s="12" t="s">
        <v>210</v>
      </c>
      <c r="C27" s="12" t="s">
        <v>211</v>
      </c>
      <c r="D27" s="15">
        <f>'venituri functionare'!D51</f>
        <v>49000</v>
      </c>
      <c r="E27" s="15">
        <f>'venituri functionare'!E51</f>
        <v>45884.72</v>
      </c>
      <c r="F27" s="14">
        <f t="shared" si="0"/>
        <v>0.93642285714285711</v>
      </c>
    </row>
    <row r="28" spans="1:6" ht="15.75" x14ac:dyDescent="0.25">
      <c r="A28" s="11">
        <v>24</v>
      </c>
      <c r="B28" s="12" t="s">
        <v>212</v>
      </c>
      <c r="C28" s="12" t="s">
        <v>91</v>
      </c>
      <c r="D28" s="15">
        <f>'venituri functionare'!D52</f>
        <v>20000</v>
      </c>
      <c r="E28" s="15">
        <f>'venituri functionare'!E52</f>
        <v>8303.57</v>
      </c>
      <c r="F28" s="14">
        <f t="shared" si="0"/>
        <v>0.41517850000000001</v>
      </c>
    </row>
    <row r="29" spans="1:6" ht="15.75" x14ac:dyDescent="0.25">
      <c r="A29" s="11">
        <v>25</v>
      </c>
      <c r="B29" s="12">
        <v>360600</v>
      </c>
      <c r="C29" s="12" t="s">
        <v>312</v>
      </c>
      <c r="D29" s="15">
        <f>'venituri functionare'!D54</f>
        <v>12000</v>
      </c>
      <c r="E29" s="15">
        <f>'venituri functionare'!E54</f>
        <v>19554.47</v>
      </c>
      <c r="F29" s="14">
        <f t="shared" si="0"/>
        <v>1.6295391666666668</v>
      </c>
    </row>
    <row r="30" spans="1:6" ht="15.75" x14ac:dyDescent="0.25">
      <c r="A30" s="11">
        <v>26</v>
      </c>
      <c r="B30" s="12" t="s">
        <v>213</v>
      </c>
      <c r="C30" s="12" t="s">
        <v>94</v>
      </c>
      <c r="D30" s="15">
        <f>'venituri functionare'!D55</f>
        <v>24000</v>
      </c>
      <c r="E30" s="15">
        <f>'venituri functionare'!E55</f>
        <v>13798</v>
      </c>
      <c r="F30" s="14">
        <f t="shared" si="0"/>
        <v>0.57491666666666663</v>
      </c>
    </row>
    <row r="31" spans="1:6" ht="47.25" x14ac:dyDescent="0.25">
      <c r="A31" s="11">
        <v>27</v>
      </c>
      <c r="B31" s="16">
        <v>370203</v>
      </c>
      <c r="C31" s="18" t="s">
        <v>97</v>
      </c>
      <c r="D31" s="146">
        <f>'venituri functionare'!D57</f>
        <v>-250000</v>
      </c>
      <c r="E31" s="146">
        <f>'venituri functionare'!E57</f>
        <v>0</v>
      </c>
      <c r="F31" s="14">
        <f t="shared" si="0"/>
        <v>0</v>
      </c>
    </row>
    <row r="32" spans="1:6" ht="17.25" customHeight="1" x14ac:dyDescent="0.25">
      <c r="A32" s="11">
        <v>28</v>
      </c>
      <c r="B32" s="16">
        <v>370204</v>
      </c>
      <c r="C32" s="18" t="s">
        <v>145</v>
      </c>
      <c r="D32" s="146">
        <f>'venituri dezvoltare'!D8</f>
        <v>250000</v>
      </c>
      <c r="E32" s="13">
        <v>0</v>
      </c>
      <c r="F32" s="14">
        <f t="shared" si="0"/>
        <v>0</v>
      </c>
    </row>
    <row r="33" spans="1:6" ht="31.5" x14ac:dyDescent="0.25">
      <c r="A33" s="11">
        <v>29</v>
      </c>
      <c r="B33" s="12" t="s">
        <v>214</v>
      </c>
      <c r="C33" s="10" t="s">
        <v>146</v>
      </c>
      <c r="D33" s="15">
        <v>0</v>
      </c>
      <c r="E33" s="13">
        <f>'venituri dezvoltare'!E11</f>
        <v>12600</v>
      </c>
      <c r="F33" s="14" t="e">
        <f t="shared" si="0"/>
        <v>#DIV/0!</v>
      </c>
    </row>
    <row r="34" spans="1:6" ht="47.25" x14ac:dyDescent="0.25">
      <c r="A34" s="11">
        <v>30</v>
      </c>
      <c r="B34" s="12" t="s">
        <v>215</v>
      </c>
      <c r="C34" s="12" t="s">
        <v>216</v>
      </c>
      <c r="D34" s="15">
        <v>0</v>
      </c>
      <c r="E34" s="13">
        <f>'venituri functionare'!E58</f>
        <v>200000</v>
      </c>
      <c r="F34" s="14" t="e">
        <f t="shared" si="0"/>
        <v>#DIV/0!</v>
      </c>
    </row>
    <row r="35" spans="1:6" ht="47.25" x14ac:dyDescent="0.25">
      <c r="A35" s="11">
        <v>31</v>
      </c>
      <c r="B35" s="12" t="s">
        <v>217</v>
      </c>
      <c r="C35" s="12" t="s">
        <v>150</v>
      </c>
      <c r="D35" s="15">
        <v>0</v>
      </c>
      <c r="E35" s="13">
        <f>'venituri dezvoltare'!E13</f>
        <v>61247.55</v>
      </c>
      <c r="F35" s="14" t="e">
        <f t="shared" si="0"/>
        <v>#DIV/0!</v>
      </c>
    </row>
    <row r="36" spans="1:6" ht="47.25" x14ac:dyDescent="0.25">
      <c r="A36" s="11">
        <v>32</v>
      </c>
      <c r="B36" s="12" t="s">
        <v>218</v>
      </c>
      <c r="C36" s="12" t="s">
        <v>103</v>
      </c>
      <c r="D36" s="15">
        <f>'venituri functionare'!D60</f>
        <v>99400</v>
      </c>
      <c r="E36" s="147">
        <f>'venituri functionare'!E60</f>
        <v>107836</v>
      </c>
      <c r="F36" s="14">
        <f t="shared" si="0"/>
        <v>1.0848692152917505</v>
      </c>
    </row>
    <row r="37" spans="1:6" ht="31.5" x14ac:dyDescent="0.25">
      <c r="A37" s="11">
        <v>33</v>
      </c>
      <c r="B37" s="12" t="s">
        <v>219</v>
      </c>
      <c r="C37" s="12" t="s">
        <v>220</v>
      </c>
      <c r="D37" s="15">
        <f>'venituri functionare'!D61</f>
        <v>16500</v>
      </c>
      <c r="E37" s="15">
        <f>'venituri functionare'!E61</f>
        <v>16458</v>
      </c>
      <c r="F37" s="14">
        <f t="shared" si="0"/>
        <v>0.99745454545454548</v>
      </c>
    </row>
    <row r="38" spans="1:6" ht="15.75" x14ac:dyDescent="0.25">
      <c r="A38" s="11"/>
      <c r="B38" s="47" t="s">
        <v>109</v>
      </c>
      <c r="C38" s="12"/>
      <c r="D38" s="23">
        <f>SUM(D5:D37)</f>
        <v>4018900</v>
      </c>
      <c r="E38" s="55">
        <f>SUM(E5:E37)</f>
        <v>3075355.47</v>
      </c>
      <c r="F38" s="24">
        <f t="shared" si="0"/>
        <v>0.76522318793699773</v>
      </c>
    </row>
    <row r="41" spans="1:6" s="5" customFormat="1" ht="15.75" x14ac:dyDescent="0.25">
      <c r="B41" s="19" t="s">
        <v>294</v>
      </c>
      <c r="E41" s="42" t="s">
        <v>320</v>
      </c>
    </row>
    <row r="42" spans="1:6" s="5" customFormat="1" ht="15.75" x14ac:dyDescent="0.25">
      <c r="E42" s="19" t="s">
        <v>295</v>
      </c>
    </row>
    <row r="43" spans="1:6" s="5" customFormat="1" ht="15.75" x14ac:dyDescent="0.25">
      <c r="B43" s="4" t="s">
        <v>296</v>
      </c>
      <c r="E43" s="5" t="s">
        <v>413</v>
      </c>
    </row>
  </sheetData>
  <pageMargins left="0.7" right="0.7" top="0.75" bottom="0.75" header="0.3" footer="0.3"/>
  <pageSetup paperSize="9" scale="8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6"/>
  <sheetViews>
    <sheetView tabSelected="1" topLeftCell="A103" zoomScale="90" zoomScaleNormal="90" workbookViewId="0">
      <selection activeCell="Q120" sqref="Q120"/>
    </sheetView>
  </sheetViews>
  <sheetFormatPr defaultRowHeight="15" x14ac:dyDescent="0.25"/>
  <cols>
    <col min="1" max="1" width="6.140625" customWidth="1"/>
    <col min="2" max="2" width="11" customWidth="1"/>
    <col min="3" max="3" width="20.42578125" customWidth="1"/>
    <col min="4" max="4" width="32.5703125" customWidth="1"/>
    <col min="5" max="5" width="20" customWidth="1"/>
    <col min="6" max="6" width="16.42578125" customWidth="1"/>
    <col min="7" max="7" width="11.140625" customWidth="1"/>
  </cols>
  <sheetData>
    <row r="1" spans="1:7" ht="15.75" x14ac:dyDescent="0.25">
      <c r="A1" s="5"/>
      <c r="B1" s="5"/>
      <c r="C1" s="5"/>
      <c r="D1" s="5"/>
      <c r="E1" s="5"/>
      <c r="F1" s="5"/>
      <c r="G1" s="19" t="s">
        <v>283</v>
      </c>
    </row>
    <row r="2" spans="1:7" ht="15.75" x14ac:dyDescent="0.25">
      <c r="A2" s="5"/>
      <c r="B2" s="5"/>
      <c r="C2" s="5"/>
      <c r="D2" s="6" t="s">
        <v>403</v>
      </c>
      <c r="E2" s="5"/>
      <c r="F2" s="5"/>
      <c r="G2" s="19"/>
    </row>
    <row r="3" spans="1:7" ht="15.75" x14ac:dyDescent="0.25">
      <c r="A3" s="5"/>
      <c r="B3" s="5"/>
      <c r="C3" s="5"/>
      <c r="D3" s="5"/>
      <c r="E3" s="5"/>
      <c r="F3" s="5"/>
      <c r="G3" s="5"/>
    </row>
    <row r="4" spans="1:7" s="2" customFormat="1" ht="47.25" x14ac:dyDescent="0.25">
      <c r="A4" s="7" t="s">
        <v>0</v>
      </c>
      <c r="B4" s="20" t="s">
        <v>278</v>
      </c>
      <c r="C4" s="20"/>
      <c r="D4" s="8" t="s">
        <v>279</v>
      </c>
      <c r="E4" s="7" t="s">
        <v>280</v>
      </c>
      <c r="F4" s="8" t="s">
        <v>281</v>
      </c>
      <c r="G4" s="8" t="s">
        <v>5</v>
      </c>
    </row>
    <row r="5" spans="1:7" ht="15.75" x14ac:dyDescent="0.25">
      <c r="A5" s="21">
        <v>1</v>
      </c>
      <c r="B5" s="10" t="s">
        <v>221</v>
      </c>
      <c r="C5" s="10" t="s">
        <v>222</v>
      </c>
      <c r="D5" s="10" t="s">
        <v>223</v>
      </c>
      <c r="E5" s="90">
        <v>540000</v>
      </c>
      <c r="F5" s="122">
        <v>502505</v>
      </c>
      <c r="G5" s="22">
        <f>F5/E5</f>
        <v>0.93056481481481479</v>
      </c>
    </row>
    <row r="6" spans="1:7" ht="31.5" x14ac:dyDescent="0.25">
      <c r="A6" s="16">
        <v>2</v>
      </c>
      <c r="B6" s="12" t="s">
        <v>221</v>
      </c>
      <c r="C6" s="12" t="s">
        <v>224</v>
      </c>
      <c r="D6" s="12" t="s">
        <v>225</v>
      </c>
      <c r="E6" s="91">
        <v>48000</v>
      </c>
      <c r="F6" s="123">
        <v>43680</v>
      </c>
      <c r="G6" s="22">
        <f t="shared" ref="G6:G89" si="0">F6/E6</f>
        <v>0.91</v>
      </c>
    </row>
    <row r="7" spans="1:7" ht="15.75" x14ac:dyDescent="0.25">
      <c r="A7" s="21">
        <v>3</v>
      </c>
      <c r="B7" s="12" t="s">
        <v>221</v>
      </c>
      <c r="C7" s="12" t="s">
        <v>226</v>
      </c>
      <c r="D7" s="12" t="s">
        <v>227</v>
      </c>
      <c r="E7" s="91">
        <v>27000</v>
      </c>
      <c r="F7" s="123">
        <v>22996</v>
      </c>
      <c r="G7" s="22">
        <f t="shared" si="0"/>
        <v>0.85170370370370374</v>
      </c>
    </row>
    <row r="8" spans="1:7" ht="15.75" x14ac:dyDescent="0.25">
      <c r="A8" s="16">
        <v>4</v>
      </c>
      <c r="B8" s="12">
        <v>510103</v>
      </c>
      <c r="C8" s="12">
        <v>100206</v>
      </c>
      <c r="D8" s="12" t="s">
        <v>325</v>
      </c>
      <c r="E8" s="91">
        <v>0</v>
      </c>
      <c r="F8" s="123">
        <v>0</v>
      </c>
      <c r="G8" s="22" t="e">
        <f t="shared" si="0"/>
        <v>#DIV/0!</v>
      </c>
    </row>
    <row r="9" spans="1:7" ht="31.5" x14ac:dyDescent="0.25">
      <c r="A9" s="21">
        <v>5</v>
      </c>
      <c r="B9" s="12" t="s">
        <v>221</v>
      </c>
      <c r="C9" s="12" t="s">
        <v>228</v>
      </c>
      <c r="D9" s="12" t="s">
        <v>229</v>
      </c>
      <c r="E9" s="91">
        <v>14000</v>
      </c>
      <c r="F9" s="123">
        <v>12709</v>
      </c>
      <c r="G9" s="22">
        <f t="shared" si="0"/>
        <v>0.90778571428571431</v>
      </c>
    </row>
    <row r="10" spans="1:7" ht="15.75" x14ac:dyDescent="0.25">
      <c r="A10" s="16">
        <v>6</v>
      </c>
      <c r="B10" s="12" t="s">
        <v>221</v>
      </c>
      <c r="C10" s="12" t="s">
        <v>230</v>
      </c>
      <c r="D10" s="12" t="s">
        <v>231</v>
      </c>
      <c r="E10" s="91">
        <v>10000</v>
      </c>
      <c r="F10" s="123">
        <v>8530.3799999999992</v>
      </c>
      <c r="G10" s="22">
        <f t="shared" si="0"/>
        <v>0.85303799999999996</v>
      </c>
    </row>
    <row r="11" spans="1:7" ht="15.75" x14ac:dyDescent="0.25">
      <c r="A11" s="21">
        <v>7</v>
      </c>
      <c r="B11" s="12" t="s">
        <v>221</v>
      </c>
      <c r="C11" s="12" t="s">
        <v>232</v>
      </c>
      <c r="D11" s="12" t="s">
        <v>233</v>
      </c>
      <c r="E11" s="91">
        <v>5000</v>
      </c>
      <c r="F11" s="123">
        <v>2465.3000000000002</v>
      </c>
      <c r="G11" s="22">
        <f t="shared" si="0"/>
        <v>0.49306000000000005</v>
      </c>
    </row>
    <row r="12" spans="1:7" ht="15.75" x14ac:dyDescent="0.25">
      <c r="A12" s="16">
        <v>8</v>
      </c>
      <c r="B12" s="12" t="s">
        <v>221</v>
      </c>
      <c r="C12" s="12" t="s">
        <v>234</v>
      </c>
      <c r="D12" s="12" t="s">
        <v>235</v>
      </c>
      <c r="E12" s="91">
        <v>40000</v>
      </c>
      <c r="F12" s="123">
        <v>18315.150000000001</v>
      </c>
      <c r="G12" s="22">
        <f t="shared" si="0"/>
        <v>0.45787875000000006</v>
      </c>
    </row>
    <row r="13" spans="1:7" ht="15.75" x14ac:dyDescent="0.25">
      <c r="A13" s="21">
        <v>9</v>
      </c>
      <c r="B13" s="12" t="s">
        <v>221</v>
      </c>
      <c r="C13" s="12">
        <v>200104</v>
      </c>
      <c r="D13" s="12" t="s">
        <v>302</v>
      </c>
      <c r="E13" s="91">
        <v>1000</v>
      </c>
      <c r="F13" s="123">
        <v>327.63</v>
      </c>
      <c r="G13" s="22">
        <f t="shared" si="0"/>
        <v>0.32762999999999998</v>
      </c>
    </row>
    <row r="14" spans="1:7" ht="15.75" x14ac:dyDescent="0.25">
      <c r="A14" s="16">
        <v>10</v>
      </c>
      <c r="B14" s="12" t="s">
        <v>221</v>
      </c>
      <c r="C14" s="12" t="s">
        <v>236</v>
      </c>
      <c r="D14" s="12" t="s">
        <v>237</v>
      </c>
      <c r="E14" s="91">
        <v>20000</v>
      </c>
      <c r="F14" s="123">
        <v>10246</v>
      </c>
      <c r="G14" s="22">
        <f t="shared" ref="G14" si="1">F14/E14</f>
        <v>0.51229999999999998</v>
      </c>
    </row>
    <row r="15" spans="1:7" ht="15.75" x14ac:dyDescent="0.25">
      <c r="A15" s="21">
        <v>11</v>
      </c>
      <c r="B15" s="12" t="s">
        <v>221</v>
      </c>
      <c r="C15" s="12">
        <v>200106</v>
      </c>
      <c r="D15" s="12" t="s">
        <v>239</v>
      </c>
      <c r="E15" s="91">
        <v>3000</v>
      </c>
      <c r="F15" s="123">
        <v>735.87</v>
      </c>
      <c r="G15" s="22">
        <f t="shared" si="0"/>
        <v>0.24529000000000001</v>
      </c>
    </row>
    <row r="16" spans="1:7" ht="15.75" x14ac:dyDescent="0.25">
      <c r="A16" s="16">
        <v>12</v>
      </c>
      <c r="B16" s="12">
        <v>510103</v>
      </c>
      <c r="C16" s="12">
        <v>200107</v>
      </c>
      <c r="D16" s="12" t="s">
        <v>317</v>
      </c>
      <c r="E16" s="91">
        <v>8000</v>
      </c>
      <c r="F16" s="123">
        <v>0</v>
      </c>
      <c r="G16" s="22">
        <f t="shared" si="0"/>
        <v>0</v>
      </c>
    </row>
    <row r="17" spans="1:7" ht="31.5" x14ac:dyDescent="0.25">
      <c r="A17" s="21">
        <v>13</v>
      </c>
      <c r="B17" s="12" t="s">
        <v>221</v>
      </c>
      <c r="C17" s="12" t="s">
        <v>240</v>
      </c>
      <c r="D17" s="12" t="s">
        <v>241</v>
      </c>
      <c r="E17" s="91">
        <v>20000</v>
      </c>
      <c r="F17" s="123">
        <v>12366.46</v>
      </c>
      <c r="G17" s="22">
        <f t="shared" si="0"/>
        <v>0.61832299999999996</v>
      </c>
    </row>
    <row r="18" spans="1:7" ht="31.5" x14ac:dyDescent="0.25">
      <c r="A18" s="16">
        <v>14</v>
      </c>
      <c r="B18" s="12" t="s">
        <v>221</v>
      </c>
      <c r="C18" s="12" t="s">
        <v>242</v>
      </c>
      <c r="D18" s="12" t="s">
        <v>243</v>
      </c>
      <c r="E18" s="91">
        <v>100000</v>
      </c>
      <c r="F18" s="123">
        <v>54927.040000000001</v>
      </c>
      <c r="G18" s="22">
        <f t="shared" si="0"/>
        <v>0.54927040000000005</v>
      </c>
    </row>
    <row r="19" spans="1:7" ht="31.5" x14ac:dyDescent="0.25">
      <c r="A19" s="21">
        <v>15</v>
      </c>
      <c r="B19" s="12" t="s">
        <v>221</v>
      </c>
      <c r="C19" s="12" t="s">
        <v>244</v>
      </c>
      <c r="D19" s="12" t="s">
        <v>245</v>
      </c>
      <c r="E19" s="91">
        <v>50000</v>
      </c>
      <c r="F19" s="123">
        <v>20047.59</v>
      </c>
      <c r="G19" s="22">
        <f t="shared" si="0"/>
        <v>0.40095180000000002</v>
      </c>
    </row>
    <row r="20" spans="1:7" ht="15.75" x14ac:dyDescent="0.25">
      <c r="A20" s="16">
        <v>16</v>
      </c>
      <c r="B20" s="12">
        <v>510103</v>
      </c>
      <c r="C20" s="12">
        <v>200200</v>
      </c>
      <c r="D20" s="12" t="s">
        <v>247</v>
      </c>
      <c r="E20" s="91">
        <v>30000</v>
      </c>
      <c r="F20" s="123">
        <v>326.72000000000003</v>
      </c>
      <c r="G20" s="22">
        <f t="shared" si="0"/>
        <v>1.0890666666666668E-2</v>
      </c>
    </row>
    <row r="21" spans="1:7" ht="15.75" x14ac:dyDescent="0.25">
      <c r="A21" s="21">
        <v>17</v>
      </c>
      <c r="B21" s="12" t="s">
        <v>221</v>
      </c>
      <c r="C21" s="12" t="s">
        <v>248</v>
      </c>
      <c r="D21" s="12" t="s">
        <v>249</v>
      </c>
      <c r="E21" s="91">
        <v>20000</v>
      </c>
      <c r="F21" s="123">
        <v>9813</v>
      </c>
      <c r="G21" s="22">
        <f t="shared" si="0"/>
        <v>0.49064999999999998</v>
      </c>
    </row>
    <row r="22" spans="1:7" ht="15.75" x14ac:dyDescent="0.25">
      <c r="A22" s="16">
        <v>18</v>
      </c>
      <c r="B22" s="12">
        <v>510103</v>
      </c>
      <c r="C22" s="12">
        <v>200601</v>
      </c>
      <c r="D22" s="12" t="s">
        <v>316</v>
      </c>
      <c r="E22" s="91">
        <v>2000</v>
      </c>
      <c r="F22" s="123">
        <v>0</v>
      </c>
      <c r="G22" s="22">
        <f t="shared" si="0"/>
        <v>0</v>
      </c>
    </row>
    <row r="23" spans="1:7" ht="15.75" x14ac:dyDescent="0.25">
      <c r="A23" s="21">
        <v>19</v>
      </c>
      <c r="B23" s="12">
        <v>510103</v>
      </c>
      <c r="C23" s="12">
        <v>2013</v>
      </c>
      <c r="D23" s="12" t="s">
        <v>404</v>
      </c>
      <c r="E23" s="91">
        <v>15000</v>
      </c>
      <c r="F23" s="123">
        <v>650</v>
      </c>
      <c r="G23" s="22">
        <f t="shared" si="0"/>
        <v>4.3333333333333335E-2</v>
      </c>
    </row>
    <row r="24" spans="1:7" ht="15.75" x14ac:dyDescent="0.25">
      <c r="A24" s="16">
        <v>20</v>
      </c>
      <c r="B24" s="12" t="s">
        <v>221</v>
      </c>
      <c r="C24" s="12" t="s">
        <v>250</v>
      </c>
      <c r="D24" s="12" t="s">
        <v>251</v>
      </c>
      <c r="E24" s="91">
        <v>15000</v>
      </c>
      <c r="F24" s="123">
        <v>8811.2000000000007</v>
      </c>
      <c r="G24" s="22">
        <f t="shared" si="0"/>
        <v>0.58741333333333334</v>
      </c>
    </row>
    <row r="25" spans="1:7" ht="15.75" x14ac:dyDescent="0.25">
      <c r="A25" s="21">
        <v>21</v>
      </c>
      <c r="B25" s="12">
        <v>510103</v>
      </c>
      <c r="C25" s="12">
        <v>203002</v>
      </c>
      <c r="D25" s="12" t="s">
        <v>288</v>
      </c>
      <c r="E25" s="91">
        <v>10000</v>
      </c>
      <c r="F25" s="123">
        <v>4928</v>
      </c>
      <c r="G25" s="22">
        <f t="shared" si="0"/>
        <v>0.49280000000000002</v>
      </c>
    </row>
    <row r="26" spans="1:7" ht="15.75" x14ac:dyDescent="0.25">
      <c r="A26" s="16">
        <v>22</v>
      </c>
      <c r="B26" s="12" t="s">
        <v>221</v>
      </c>
      <c r="C26" s="12" t="s">
        <v>252</v>
      </c>
      <c r="D26" s="12" t="s">
        <v>253</v>
      </c>
      <c r="E26" s="91">
        <v>125000</v>
      </c>
      <c r="F26" s="123">
        <v>30085.93</v>
      </c>
      <c r="G26" s="22">
        <f t="shared" si="0"/>
        <v>0.24068744</v>
      </c>
    </row>
    <row r="27" spans="1:7" ht="15.75" x14ac:dyDescent="0.25">
      <c r="A27" s="21">
        <v>23</v>
      </c>
      <c r="B27" s="12">
        <v>510103</v>
      </c>
      <c r="C27" s="12">
        <v>710101</v>
      </c>
      <c r="D27" s="12" t="s">
        <v>154</v>
      </c>
      <c r="E27" s="84">
        <v>0</v>
      </c>
      <c r="F27" s="85">
        <v>0</v>
      </c>
      <c r="G27" s="22" t="e">
        <f t="shared" si="0"/>
        <v>#DIV/0!</v>
      </c>
    </row>
    <row r="28" spans="1:7" ht="31.5" x14ac:dyDescent="0.25">
      <c r="A28" s="16">
        <v>24</v>
      </c>
      <c r="B28" s="12">
        <v>510103</v>
      </c>
      <c r="C28" s="12">
        <v>710102</v>
      </c>
      <c r="D28" s="12" t="s">
        <v>397</v>
      </c>
      <c r="E28" s="84">
        <v>90000</v>
      </c>
      <c r="F28" s="85">
        <v>0</v>
      </c>
      <c r="G28" s="22">
        <f t="shared" si="0"/>
        <v>0</v>
      </c>
    </row>
    <row r="29" spans="1:7" ht="31.5" x14ac:dyDescent="0.25">
      <c r="A29" s="21">
        <v>25</v>
      </c>
      <c r="B29" s="12">
        <v>510103</v>
      </c>
      <c r="C29" s="12">
        <v>710103</v>
      </c>
      <c r="D29" s="12" t="s">
        <v>405</v>
      </c>
      <c r="E29" s="84">
        <v>15000</v>
      </c>
      <c r="F29" s="85">
        <v>0</v>
      </c>
      <c r="G29" s="22">
        <f t="shared" si="0"/>
        <v>0</v>
      </c>
    </row>
    <row r="30" spans="1:7" ht="15.75" x14ac:dyDescent="0.25">
      <c r="A30" s="16">
        <v>26</v>
      </c>
      <c r="B30" s="12">
        <v>510103</v>
      </c>
      <c r="C30" s="12">
        <v>710130</v>
      </c>
      <c r="D30" s="12" t="s">
        <v>156</v>
      </c>
      <c r="E30" s="84">
        <v>0</v>
      </c>
      <c r="F30" s="85">
        <v>0</v>
      </c>
      <c r="G30" s="22" t="e">
        <f t="shared" si="0"/>
        <v>#DIV/0!</v>
      </c>
    </row>
    <row r="31" spans="1:7" ht="32.25" thickBot="1" x14ac:dyDescent="0.3">
      <c r="A31" s="21">
        <v>27</v>
      </c>
      <c r="B31" s="93">
        <v>510103</v>
      </c>
      <c r="C31" s="93">
        <v>850101</v>
      </c>
      <c r="D31" s="93" t="s">
        <v>115</v>
      </c>
      <c r="E31" s="94">
        <v>0</v>
      </c>
      <c r="F31" s="124">
        <v>-1091</v>
      </c>
      <c r="G31" s="95" t="e">
        <f t="shared" si="0"/>
        <v>#DIV/0!</v>
      </c>
    </row>
    <row r="32" spans="1:7" ht="15.75" x14ac:dyDescent="0.25">
      <c r="A32" s="16">
        <v>28</v>
      </c>
      <c r="B32" s="10">
        <v>615000</v>
      </c>
      <c r="C32" s="10">
        <v>200105</v>
      </c>
      <c r="D32" s="10" t="s">
        <v>237</v>
      </c>
      <c r="E32" s="90">
        <v>1000</v>
      </c>
      <c r="F32" s="122">
        <v>1000</v>
      </c>
      <c r="G32" s="22">
        <f t="shared" si="0"/>
        <v>1</v>
      </c>
    </row>
    <row r="33" spans="1:7" ht="15.75" x14ac:dyDescent="0.25">
      <c r="A33" s="21">
        <v>29</v>
      </c>
      <c r="B33" s="12">
        <v>615000</v>
      </c>
      <c r="C33" s="12">
        <v>200106</v>
      </c>
      <c r="D33" s="12" t="s">
        <v>239</v>
      </c>
      <c r="E33" s="91">
        <v>2000</v>
      </c>
      <c r="F33" s="123">
        <v>0</v>
      </c>
      <c r="G33" s="22">
        <f t="shared" si="0"/>
        <v>0</v>
      </c>
    </row>
    <row r="34" spans="1:7" ht="31.5" x14ac:dyDescent="0.25">
      <c r="A34" s="16">
        <v>30</v>
      </c>
      <c r="B34" s="12" t="s">
        <v>254</v>
      </c>
      <c r="C34" s="12" t="s">
        <v>242</v>
      </c>
      <c r="D34" s="12" t="s">
        <v>243</v>
      </c>
      <c r="E34" s="91">
        <v>3000</v>
      </c>
      <c r="F34" s="123">
        <v>2500</v>
      </c>
      <c r="G34" s="22">
        <f t="shared" si="0"/>
        <v>0.83333333333333337</v>
      </c>
    </row>
    <row r="35" spans="1:7" ht="16.5" thickBot="1" x14ac:dyDescent="0.3">
      <c r="A35" s="21">
        <v>31</v>
      </c>
      <c r="B35" s="93" t="s">
        <v>254</v>
      </c>
      <c r="C35" s="93" t="s">
        <v>252</v>
      </c>
      <c r="D35" s="93" t="s">
        <v>253</v>
      </c>
      <c r="E35" s="94">
        <v>5000</v>
      </c>
      <c r="F35" s="124">
        <v>91</v>
      </c>
      <c r="G35" s="95">
        <f t="shared" si="0"/>
        <v>1.8200000000000001E-2</v>
      </c>
    </row>
    <row r="36" spans="1:7" ht="15.75" x14ac:dyDescent="0.25">
      <c r="A36" s="16">
        <v>32</v>
      </c>
      <c r="B36" s="10">
        <v>650301</v>
      </c>
      <c r="C36" s="10">
        <v>710101</v>
      </c>
      <c r="D36" s="10" t="s">
        <v>154</v>
      </c>
      <c r="E36" s="98">
        <v>0</v>
      </c>
      <c r="F36" s="96">
        <v>0</v>
      </c>
      <c r="G36" s="22" t="e">
        <f t="shared" si="0"/>
        <v>#DIV/0!</v>
      </c>
    </row>
    <row r="37" spans="1:7" ht="16.5" thickBot="1" x14ac:dyDescent="0.3">
      <c r="A37" s="21">
        <v>33</v>
      </c>
      <c r="B37" s="93">
        <v>650301</v>
      </c>
      <c r="C37" s="93">
        <v>710130</v>
      </c>
      <c r="D37" s="93" t="s">
        <v>156</v>
      </c>
      <c r="E37" s="106">
        <v>0</v>
      </c>
      <c r="F37" s="97">
        <v>0</v>
      </c>
      <c r="G37" s="95" t="e">
        <f t="shared" si="0"/>
        <v>#DIV/0!</v>
      </c>
    </row>
    <row r="38" spans="1:7" ht="31.5" x14ac:dyDescent="0.25">
      <c r="A38" s="16">
        <v>34</v>
      </c>
      <c r="B38" s="10">
        <v>650302</v>
      </c>
      <c r="C38" s="10">
        <v>710103</v>
      </c>
      <c r="D38" s="10" t="s">
        <v>405</v>
      </c>
      <c r="E38" s="98">
        <v>15000</v>
      </c>
      <c r="F38" s="96">
        <v>0</v>
      </c>
      <c r="G38" s="22">
        <f t="shared" si="0"/>
        <v>0</v>
      </c>
    </row>
    <row r="39" spans="1:7" ht="16.5" thickBot="1" x14ac:dyDescent="0.3">
      <c r="A39" s="21">
        <v>35</v>
      </c>
      <c r="B39" s="93">
        <v>650302</v>
      </c>
      <c r="C39" s="93">
        <v>710130</v>
      </c>
      <c r="D39" s="93" t="s">
        <v>156</v>
      </c>
      <c r="E39" s="106">
        <v>10000</v>
      </c>
      <c r="F39" s="97">
        <v>0</v>
      </c>
      <c r="G39" s="95">
        <f t="shared" si="0"/>
        <v>0</v>
      </c>
    </row>
    <row r="40" spans="1:7" ht="15.75" x14ac:dyDescent="0.25">
      <c r="A40" s="16">
        <v>36</v>
      </c>
      <c r="B40" s="10" t="s">
        <v>257</v>
      </c>
      <c r="C40" s="10" t="s">
        <v>230</v>
      </c>
      <c r="D40" s="10" t="s">
        <v>231</v>
      </c>
      <c r="E40" s="90">
        <v>10000</v>
      </c>
      <c r="F40" s="122">
        <v>0</v>
      </c>
      <c r="G40" s="22">
        <f t="shared" si="0"/>
        <v>0</v>
      </c>
    </row>
    <row r="41" spans="1:7" ht="15.75" x14ac:dyDescent="0.25">
      <c r="A41" s="21">
        <v>37</v>
      </c>
      <c r="B41" s="12">
        <v>650401</v>
      </c>
      <c r="C41" s="12">
        <v>200102</v>
      </c>
      <c r="D41" s="12" t="s">
        <v>233</v>
      </c>
      <c r="E41" s="91">
        <v>10000</v>
      </c>
      <c r="F41" s="123">
        <v>0</v>
      </c>
      <c r="G41" s="22">
        <f t="shared" si="0"/>
        <v>0</v>
      </c>
    </row>
    <row r="42" spans="1:7" ht="15.75" x14ac:dyDescent="0.25">
      <c r="A42" s="16">
        <v>38</v>
      </c>
      <c r="B42" s="12" t="s">
        <v>257</v>
      </c>
      <c r="C42" s="12" t="s">
        <v>234</v>
      </c>
      <c r="D42" s="12" t="s">
        <v>235</v>
      </c>
      <c r="E42" s="91">
        <v>100000</v>
      </c>
      <c r="F42" s="123">
        <v>98488.18</v>
      </c>
      <c r="G42" s="22">
        <f t="shared" si="0"/>
        <v>0.98488179999999992</v>
      </c>
    </row>
    <row r="43" spans="1:7" ht="15.75" x14ac:dyDescent="0.25">
      <c r="A43" s="21">
        <v>39</v>
      </c>
      <c r="B43" s="12">
        <v>650401</v>
      </c>
      <c r="C43" s="12">
        <v>200104</v>
      </c>
      <c r="D43" s="12" t="s">
        <v>302</v>
      </c>
      <c r="E43" s="91">
        <v>1000</v>
      </c>
      <c r="F43" s="123">
        <v>819.15</v>
      </c>
      <c r="G43" s="22">
        <f t="shared" si="0"/>
        <v>0.81914999999999993</v>
      </c>
    </row>
    <row r="44" spans="1:7" ht="15.75" x14ac:dyDescent="0.25">
      <c r="A44" s="16">
        <v>40</v>
      </c>
      <c r="B44" s="12">
        <v>650401</v>
      </c>
      <c r="C44" s="12">
        <v>200106</v>
      </c>
      <c r="D44" s="12" t="s">
        <v>239</v>
      </c>
      <c r="E44" s="91">
        <v>0</v>
      </c>
      <c r="F44" s="123">
        <v>0</v>
      </c>
      <c r="G44" s="22" t="e">
        <f t="shared" si="0"/>
        <v>#DIV/0!</v>
      </c>
    </row>
    <row r="45" spans="1:7" ht="15.75" x14ac:dyDescent="0.25">
      <c r="A45" s="21">
        <v>41</v>
      </c>
      <c r="B45" s="12">
        <v>650401</v>
      </c>
      <c r="C45" s="12">
        <v>200107</v>
      </c>
      <c r="D45" s="12" t="s">
        <v>317</v>
      </c>
      <c r="E45" s="91">
        <v>35000</v>
      </c>
      <c r="F45" s="123">
        <v>34994</v>
      </c>
      <c r="G45" s="22">
        <f t="shared" si="0"/>
        <v>0.9998285714285714</v>
      </c>
    </row>
    <row r="46" spans="1:7" ht="31.5" x14ac:dyDescent="0.25">
      <c r="A46" s="16">
        <v>42</v>
      </c>
      <c r="B46" s="12">
        <v>650401</v>
      </c>
      <c r="C46" s="12">
        <v>200108</v>
      </c>
      <c r="D46" s="12" t="s">
        <v>241</v>
      </c>
      <c r="E46" s="91">
        <v>8000</v>
      </c>
      <c r="F46" s="123">
        <v>4349.49</v>
      </c>
      <c r="G46" s="22">
        <f t="shared" si="0"/>
        <v>0.54368624999999993</v>
      </c>
    </row>
    <row r="47" spans="1:7" ht="31.5" x14ac:dyDescent="0.25">
      <c r="A47" s="21">
        <v>43</v>
      </c>
      <c r="B47" s="12">
        <v>650401</v>
      </c>
      <c r="C47" s="12">
        <v>200109</v>
      </c>
      <c r="D47" s="12" t="s">
        <v>243</v>
      </c>
      <c r="E47" s="91">
        <v>20000</v>
      </c>
      <c r="F47" s="123">
        <v>0</v>
      </c>
      <c r="G47" s="22">
        <f t="shared" si="0"/>
        <v>0</v>
      </c>
    </row>
    <row r="48" spans="1:7" ht="31.5" x14ac:dyDescent="0.25">
      <c r="A48" s="16">
        <v>44</v>
      </c>
      <c r="B48" s="12">
        <v>650401</v>
      </c>
      <c r="C48" s="12">
        <v>200130</v>
      </c>
      <c r="D48" s="12" t="s">
        <v>245</v>
      </c>
      <c r="E48" s="91">
        <v>16000</v>
      </c>
      <c r="F48" s="123">
        <v>12619.15</v>
      </c>
      <c r="G48" s="22">
        <f t="shared" si="0"/>
        <v>0.78869687499999996</v>
      </c>
    </row>
    <row r="49" spans="1:7" ht="15.75" x14ac:dyDescent="0.25">
      <c r="A49" s="21">
        <v>45</v>
      </c>
      <c r="B49" s="12" t="s">
        <v>257</v>
      </c>
      <c r="C49" s="12" t="s">
        <v>246</v>
      </c>
      <c r="D49" s="12" t="s">
        <v>247</v>
      </c>
      <c r="E49" s="91">
        <v>75000</v>
      </c>
      <c r="F49" s="123">
        <v>19507.349999999999</v>
      </c>
      <c r="G49" s="22">
        <f t="shared" si="0"/>
        <v>0.260098</v>
      </c>
    </row>
    <row r="50" spans="1:7" ht="15.75" x14ac:dyDescent="0.25">
      <c r="A50" s="16">
        <v>46</v>
      </c>
      <c r="B50" s="12">
        <v>650401</v>
      </c>
      <c r="C50" s="12">
        <v>200530</v>
      </c>
      <c r="D50" s="12" t="s">
        <v>249</v>
      </c>
      <c r="E50" s="91">
        <v>26000</v>
      </c>
      <c r="F50" s="123">
        <v>11004.01</v>
      </c>
      <c r="G50" s="22">
        <f t="shared" si="0"/>
        <v>0.42323115384615384</v>
      </c>
    </row>
    <row r="51" spans="1:7" ht="15.75" x14ac:dyDescent="0.25">
      <c r="A51" s="21">
        <v>47</v>
      </c>
      <c r="B51" s="12">
        <v>650401</v>
      </c>
      <c r="C51" s="12">
        <v>200601</v>
      </c>
      <c r="D51" s="12" t="s">
        <v>316</v>
      </c>
      <c r="E51" s="91">
        <v>0</v>
      </c>
      <c r="F51" s="123">
        <v>0</v>
      </c>
      <c r="G51" s="22" t="e">
        <f t="shared" si="0"/>
        <v>#DIV/0!</v>
      </c>
    </row>
    <row r="52" spans="1:7" ht="15.75" x14ac:dyDescent="0.25">
      <c r="A52" s="16">
        <v>48</v>
      </c>
      <c r="B52" s="12" t="s">
        <v>257</v>
      </c>
      <c r="C52" s="12" t="s">
        <v>258</v>
      </c>
      <c r="D52" s="12" t="s">
        <v>259</v>
      </c>
      <c r="E52" s="91">
        <v>3000</v>
      </c>
      <c r="F52" s="123">
        <v>2372</v>
      </c>
      <c r="G52" s="22">
        <f t="shared" si="0"/>
        <v>0.79066666666666663</v>
      </c>
    </row>
    <row r="53" spans="1:7" ht="15.75" x14ac:dyDescent="0.25">
      <c r="A53" s="21">
        <v>49</v>
      </c>
      <c r="B53" s="12">
        <v>650401</v>
      </c>
      <c r="C53" s="12">
        <v>570201</v>
      </c>
      <c r="D53" s="12" t="s">
        <v>132</v>
      </c>
      <c r="E53" s="91">
        <v>50000</v>
      </c>
      <c r="F53" s="123">
        <v>17500</v>
      </c>
      <c r="G53" s="22">
        <f t="shared" si="0"/>
        <v>0.35</v>
      </c>
    </row>
    <row r="54" spans="1:7" ht="16.5" thickBot="1" x14ac:dyDescent="0.3">
      <c r="A54" s="16">
        <v>50</v>
      </c>
      <c r="B54" s="93">
        <v>650401</v>
      </c>
      <c r="C54" s="93">
        <v>5901</v>
      </c>
      <c r="D54" s="93" t="s">
        <v>318</v>
      </c>
      <c r="E54" s="94">
        <v>200000</v>
      </c>
      <c r="F54" s="124">
        <v>139211</v>
      </c>
      <c r="G54" s="95">
        <f t="shared" si="0"/>
        <v>0.69605499999999998</v>
      </c>
    </row>
    <row r="55" spans="1:7" ht="16.5" thickBot="1" x14ac:dyDescent="0.3">
      <c r="A55" s="21">
        <v>51</v>
      </c>
      <c r="B55" s="99">
        <v>650213</v>
      </c>
      <c r="C55" s="99">
        <v>710130</v>
      </c>
      <c r="D55" s="99" t="s">
        <v>156</v>
      </c>
      <c r="E55" s="100">
        <v>0</v>
      </c>
      <c r="F55" s="105">
        <v>0</v>
      </c>
      <c r="G55" s="101" t="e">
        <f t="shared" si="0"/>
        <v>#DIV/0!</v>
      </c>
    </row>
    <row r="56" spans="1:7" ht="32.25" thickBot="1" x14ac:dyDescent="0.3">
      <c r="A56" s="16">
        <v>52</v>
      </c>
      <c r="B56" s="99" t="s">
        <v>260</v>
      </c>
      <c r="C56" s="99" t="s">
        <v>261</v>
      </c>
      <c r="D56" s="99" t="s">
        <v>262</v>
      </c>
      <c r="E56" s="115">
        <v>11000</v>
      </c>
      <c r="F56" s="125">
        <v>5040</v>
      </c>
      <c r="G56" s="101">
        <f t="shared" si="0"/>
        <v>0.45818181818181819</v>
      </c>
    </row>
    <row r="57" spans="1:7" ht="15.75" x14ac:dyDescent="0.25">
      <c r="A57" s="21">
        <v>53</v>
      </c>
      <c r="B57" s="10" t="s">
        <v>263</v>
      </c>
      <c r="C57" s="10" t="s">
        <v>222</v>
      </c>
      <c r="D57" s="10" t="s">
        <v>223</v>
      </c>
      <c r="E57" s="90">
        <v>26000</v>
      </c>
      <c r="F57" s="122">
        <v>15212</v>
      </c>
      <c r="G57" s="22">
        <f t="shared" si="0"/>
        <v>0.58507692307692305</v>
      </c>
    </row>
    <row r="58" spans="1:7" ht="15.75" x14ac:dyDescent="0.25">
      <c r="A58" s="16">
        <v>54</v>
      </c>
      <c r="B58" s="12" t="s">
        <v>263</v>
      </c>
      <c r="C58" s="12" t="s">
        <v>226</v>
      </c>
      <c r="D58" s="12" t="s">
        <v>227</v>
      </c>
      <c r="E58" s="91">
        <v>2000</v>
      </c>
      <c r="F58" s="123">
        <v>884</v>
      </c>
      <c r="G58" s="22">
        <f t="shared" si="0"/>
        <v>0.442</v>
      </c>
    </row>
    <row r="59" spans="1:7" ht="15.75" x14ac:dyDescent="0.25">
      <c r="A59" s="21">
        <v>55</v>
      </c>
      <c r="B59" s="12">
        <v>660800</v>
      </c>
      <c r="C59" s="12">
        <v>100206</v>
      </c>
      <c r="D59" s="12" t="s">
        <v>325</v>
      </c>
      <c r="E59" s="91">
        <v>0</v>
      </c>
      <c r="F59" s="123">
        <v>0</v>
      </c>
      <c r="G59" s="22" t="e">
        <f t="shared" si="0"/>
        <v>#DIV/0!</v>
      </c>
    </row>
    <row r="60" spans="1:7" ht="32.25" thickBot="1" x14ac:dyDescent="0.3">
      <c r="A60" s="16">
        <v>56</v>
      </c>
      <c r="B60" s="93" t="s">
        <v>263</v>
      </c>
      <c r="C60" s="93" t="s">
        <v>228</v>
      </c>
      <c r="D60" s="93" t="s">
        <v>229</v>
      </c>
      <c r="E60" s="94">
        <v>500</v>
      </c>
      <c r="F60" s="124">
        <v>362</v>
      </c>
      <c r="G60" s="95">
        <f t="shared" si="0"/>
        <v>0.72399999999999998</v>
      </c>
    </row>
    <row r="61" spans="1:7" ht="15.75" x14ac:dyDescent="0.25">
      <c r="A61" s="21">
        <v>57</v>
      </c>
      <c r="B61" s="10" t="s">
        <v>264</v>
      </c>
      <c r="C61" s="10" t="s">
        <v>222</v>
      </c>
      <c r="D61" s="10" t="s">
        <v>223</v>
      </c>
      <c r="E61" s="90">
        <v>5500</v>
      </c>
      <c r="F61" s="122">
        <v>0</v>
      </c>
      <c r="G61" s="22">
        <f t="shared" si="0"/>
        <v>0</v>
      </c>
    </row>
    <row r="62" spans="1:7" ht="15.75" x14ac:dyDescent="0.25">
      <c r="A62" s="16">
        <v>58</v>
      </c>
      <c r="B62" s="12" t="s">
        <v>264</v>
      </c>
      <c r="C62" s="12" t="s">
        <v>226</v>
      </c>
      <c r="D62" s="12" t="s">
        <v>227</v>
      </c>
      <c r="E62" s="91">
        <v>500</v>
      </c>
      <c r="F62" s="123">
        <v>0</v>
      </c>
      <c r="G62" s="22">
        <f t="shared" si="0"/>
        <v>0</v>
      </c>
    </row>
    <row r="63" spans="1:7" ht="15.75" x14ac:dyDescent="0.25">
      <c r="A63" s="21">
        <v>59</v>
      </c>
      <c r="B63" s="12">
        <v>670302</v>
      </c>
      <c r="C63" s="12">
        <v>100206</v>
      </c>
      <c r="D63" s="12" t="s">
        <v>325</v>
      </c>
      <c r="E63" s="91">
        <v>0</v>
      </c>
      <c r="F63" s="123">
        <v>0</v>
      </c>
      <c r="G63" s="22" t="e">
        <f t="shared" si="0"/>
        <v>#DIV/0!</v>
      </c>
    </row>
    <row r="64" spans="1:7" ht="31.5" x14ac:dyDescent="0.25">
      <c r="A64" s="16">
        <v>60</v>
      </c>
      <c r="B64" s="12" t="s">
        <v>264</v>
      </c>
      <c r="C64" s="12" t="s">
        <v>228</v>
      </c>
      <c r="D64" s="12" t="s">
        <v>229</v>
      </c>
      <c r="E64" s="91">
        <v>1000</v>
      </c>
      <c r="F64" s="123">
        <v>0</v>
      </c>
      <c r="G64" s="22">
        <f t="shared" si="0"/>
        <v>0</v>
      </c>
    </row>
    <row r="65" spans="1:7" ht="15.75" x14ac:dyDescent="0.25">
      <c r="A65" s="21">
        <v>61</v>
      </c>
      <c r="B65" s="12">
        <v>670302</v>
      </c>
      <c r="C65" s="12">
        <v>200101</v>
      </c>
      <c r="D65" s="12" t="s">
        <v>231</v>
      </c>
      <c r="E65" s="91">
        <v>1000</v>
      </c>
      <c r="F65" s="123">
        <v>0</v>
      </c>
      <c r="G65" s="22">
        <f t="shared" si="0"/>
        <v>0</v>
      </c>
    </row>
    <row r="66" spans="1:7" ht="15.75" x14ac:dyDescent="0.25">
      <c r="A66" s="16">
        <v>62</v>
      </c>
      <c r="B66" s="12">
        <v>670302</v>
      </c>
      <c r="C66" s="12">
        <v>200102</v>
      </c>
      <c r="D66" s="12" t="s">
        <v>233</v>
      </c>
      <c r="E66" s="91">
        <v>1000</v>
      </c>
      <c r="F66" s="123">
        <v>0</v>
      </c>
      <c r="G66" s="22">
        <f t="shared" si="0"/>
        <v>0</v>
      </c>
    </row>
    <row r="67" spans="1:7" ht="15.75" x14ac:dyDescent="0.25">
      <c r="A67" s="21">
        <v>63</v>
      </c>
      <c r="B67" s="12">
        <v>670302</v>
      </c>
      <c r="C67" s="12">
        <v>200601</v>
      </c>
      <c r="D67" s="12" t="s">
        <v>316</v>
      </c>
      <c r="E67" s="91">
        <v>1000</v>
      </c>
      <c r="F67" s="123">
        <v>0</v>
      </c>
      <c r="G67" s="22">
        <f t="shared" si="0"/>
        <v>0</v>
      </c>
    </row>
    <row r="68" spans="1:7" ht="31.5" x14ac:dyDescent="0.25">
      <c r="A68" s="16">
        <v>64</v>
      </c>
      <c r="B68" s="12">
        <v>670302</v>
      </c>
      <c r="C68" s="12">
        <v>201100</v>
      </c>
      <c r="D68" s="12" t="s">
        <v>326</v>
      </c>
      <c r="E68" s="91">
        <v>0</v>
      </c>
      <c r="F68" s="123">
        <v>0</v>
      </c>
      <c r="G68" s="22" t="e">
        <f t="shared" si="0"/>
        <v>#DIV/0!</v>
      </c>
    </row>
    <row r="69" spans="1:7" ht="16.5" thickBot="1" x14ac:dyDescent="0.3">
      <c r="A69" s="21">
        <v>65</v>
      </c>
      <c r="B69" s="93">
        <v>670302</v>
      </c>
      <c r="C69" s="93">
        <v>201300</v>
      </c>
      <c r="D69" s="93" t="s">
        <v>259</v>
      </c>
      <c r="E69" s="94">
        <v>1000</v>
      </c>
      <c r="F69" s="124">
        <v>0</v>
      </c>
      <c r="G69" s="95">
        <f t="shared" si="0"/>
        <v>0</v>
      </c>
    </row>
    <row r="70" spans="1:7" ht="15" customHeight="1" x14ac:dyDescent="0.25">
      <c r="A70" s="16">
        <v>66</v>
      </c>
      <c r="B70" s="10" t="s">
        <v>265</v>
      </c>
      <c r="C70" s="10" t="s">
        <v>234</v>
      </c>
      <c r="D70" s="10" t="s">
        <v>235</v>
      </c>
      <c r="E70" s="90">
        <v>7000</v>
      </c>
      <c r="F70" s="122">
        <v>4115.8900000000003</v>
      </c>
      <c r="G70" s="22">
        <f t="shared" si="0"/>
        <v>0.58798428571428574</v>
      </c>
    </row>
    <row r="71" spans="1:7" ht="31.5" x14ac:dyDescent="0.25">
      <c r="A71" s="21">
        <v>67</v>
      </c>
      <c r="B71" s="12" t="s">
        <v>265</v>
      </c>
      <c r="C71" s="12" t="s">
        <v>242</v>
      </c>
      <c r="D71" s="12" t="s">
        <v>243</v>
      </c>
      <c r="E71" s="91">
        <v>12000</v>
      </c>
      <c r="F71" s="123">
        <v>714</v>
      </c>
      <c r="G71" s="22">
        <f t="shared" si="0"/>
        <v>5.9499999999999997E-2</v>
      </c>
    </row>
    <row r="72" spans="1:7" ht="16.5" thickBot="1" x14ac:dyDescent="0.3">
      <c r="A72" s="16">
        <v>68</v>
      </c>
      <c r="B72" s="93">
        <v>670303</v>
      </c>
      <c r="C72" s="93">
        <v>2002</v>
      </c>
      <c r="D72" s="93" t="s">
        <v>247</v>
      </c>
      <c r="E72" s="94">
        <v>0</v>
      </c>
      <c r="F72" s="124">
        <v>0</v>
      </c>
      <c r="G72" s="95" t="e">
        <f t="shared" si="0"/>
        <v>#DIV/0!</v>
      </c>
    </row>
    <row r="73" spans="1:7" ht="15.75" x14ac:dyDescent="0.25">
      <c r="A73" s="21">
        <v>69</v>
      </c>
      <c r="B73" s="10" t="s">
        <v>266</v>
      </c>
      <c r="C73" s="10" t="s">
        <v>234</v>
      </c>
      <c r="D73" s="10" t="s">
        <v>235</v>
      </c>
      <c r="E73" s="90">
        <v>10000</v>
      </c>
      <c r="F73" s="122">
        <v>6710.61</v>
      </c>
      <c r="G73" s="22">
        <f t="shared" si="0"/>
        <v>0.67106100000000002</v>
      </c>
    </row>
    <row r="74" spans="1:7" ht="15.75" x14ac:dyDescent="0.25">
      <c r="A74" s="16">
        <v>70</v>
      </c>
      <c r="B74" s="12" t="s">
        <v>266</v>
      </c>
      <c r="C74" s="12" t="s">
        <v>246</v>
      </c>
      <c r="D74" s="12" t="s">
        <v>247</v>
      </c>
      <c r="E74" s="91">
        <v>60000</v>
      </c>
      <c r="F74" s="123">
        <v>0</v>
      </c>
      <c r="G74" s="22">
        <f t="shared" si="0"/>
        <v>0</v>
      </c>
    </row>
    <row r="75" spans="1:7" ht="15.75" x14ac:dyDescent="0.25">
      <c r="A75" s="21">
        <v>71</v>
      </c>
      <c r="B75" s="12">
        <v>670307</v>
      </c>
      <c r="C75" s="12">
        <v>200530</v>
      </c>
      <c r="D75" s="12" t="s">
        <v>249</v>
      </c>
      <c r="E75" s="91">
        <v>10000</v>
      </c>
      <c r="F75" s="123">
        <v>0</v>
      </c>
      <c r="G75" s="22">
        <f t="shared" si="0"/>
        <v>0</v>
      </c>
    </row>
    <row r="76" spans="1:7" ht="15.75" x14ac:dyDescent="0.25">
      <c r="A76" s="16">
        <v>72</v>
      </c>
      <c r="B76" s="12">
        <v>670307</v>
      </c>
      <c r="C76" s="12">
        <v>203030</v>
      </c>
      <c r="D76" s="12" t="s">
        <v>253</v>
      </c>
      <c r="E76" s="91">
        <v>20000</v>
      </c>
      <c r="F76" s="123">
        <v>0</v>
      </c>
      <c r="G76" s="22">
        <f t="shared" si="0"/>
        <v>0</v>
      </c>
    </row>
    <row r="77" spans="1:7" ht="16.5" thickBot="1" x14ac:dyDescent="0.3">
      <c r="A77" s="21">
        <v>73</v>
      </c>
      <c r="B77" s="93">
        <v>670307</v>
      </c>
      <c r="C77" s="93">
        <v>710130</v>
      </c>
      <c r="D77" s="93" t="s">
        <v>156</v>
      </c>
      <c r="E77" s="106">
        <v>35000</v>
      </c>
      <c r="F77" s="97">
        <v>0</v>
      </c>
      <c r="G77" s="95">
        <f t="shared" si="0"/>
        <v>0</v>
      </c>
    </row>
    <row r="78" spans="1:7" ht="31.5" x14ac:dyDescent="0.25">
      <c r="A78" s="16">
        <v>74</v>
      </c>
      <c r="B78" s="10" t="s">
        <v>267</v>
      </c>
      <c r="C78" s="10" t="s">
        <v>242</v>
      </c>
      <c r="D78" s="10" t="s">
        <v>243</v>
      </c>
      <c r="E78" s="90">
        <v>5000</v>
      </c>
      <c r="F78" s="122">
        <v>0</v>
      </c>
      <c r="G78" s="22">
        <f t="shared" si="0"/>
        <v>0</v>
      </c>
    </row>
    <row r="79" spans="1:7" ht="31.5" x14ac:dyDescent="0.25">
      <c r="A79" s="21">
        <v>75</v>
      </c>
      <c r="B79" s="12">
        <v>670501</v>
      </c>
      <c r="C79" s="12">
        <v>200130</v>
      </c>
      <c r="D79" s="12" t="s">
        <v>245</v>
      </c>
      <c r="E79" s="91">
        <v>5000</v>
      </c>
      <c r="F79" s="123">
        <v>1695</v>
      </c>
      <c r="G79" s="22">
        <f t="shared" si="0"/>
        <v>0.33900000000000002</v>
      </c>
    </row>
    <row r="80" spans="1:7" ht="15" customHeight="1" x14ac:dyDescent="0.25">
      <c r="A80" s="16">
        <v>76</v>
      </c>
      <c r="B80" s="12" t="s">
        <v>267</v>
      </c>
      <c r="C80" s="12">
        <v>200200</v>
      </c>
      <c r="D80" s="12" t="s">
        <v>247</v>
      </c>
      <c r="E80" s="91">
        <v>10000</v>
      </c>
      <c r="F80" s="123">
        <v>0</v>
      </c>
      <c r="G80" s="22">
        <f t="shared" si="0"/>
        <v>0</v>
      </c>
    </row>
    <row r="81" spans="1:7" ht="15" customHeight="1" x14ac:dyDescent="0.25">
      <c r="A81" s="21">
        <v>77</v>
      </c>
      <c r="B81" s="12">
        <v>670501</v>
      </c>
      <c r="C81" s="12">
        <v>200530</v>
      </c>
      <c r="D81" s="12" t="s">
        <v>249</v>
      </c>
      <c r="E81" s="91">
        <v>0</v>
      </c>
      <c r="F81" s="123">
        <v>0</v>
      </c>
      <c r="G81" s="22" t="e">
        <f t="shared" si="0"/>
        <v>#DIV/0!</v>
      </c>
    </row>
    <row r="82" spans="1:7" ht="15" customHeight="1" thickBot="1" x14ac:dyDescent="0.3">
      <c r="A82" s="16">
        <v>78</v>
      </c>
      <c r="B82" s="93">
        <v>670501</v>
      </c>
      <c r="C82" s="93">
        <v>203030</v>
      </c>
      <c r="D82" s="93" t="s">
        <v>253</v>
      </c>
      <c r="E82" s="94">
        <v>5000</v>
      </c>
      <c r="F82" s="124">
        <v>1867</v>
      </c>
      <c r="G82" s="95">
        <f t="shared" si="0"/>
        <v>0.37340000000000001</v>
      </c>
    </row>
    <row r="83" spans="1:7" ht="15" customHeight="1" thickBot="1" x14ac:dyDescent="0.3">
      <c r="A83" s="21">
        <v>79</v>
      </c>
      <c r="B83" s="99">
        <v>670600</v>
      </c>
      <c r="C83" s="99">
        <v>591200</v>
      </c>
      <c r="D83" s="99" t="s">
        <v>289</v>
      </c>
      <c r="E83" s="115">
        <v>150000</v>
      </c>
      <c r="F83" s="125">
        <v>0</v>
      </c>
      <c r="G83" s="101">
        <f t="shared" si="0"/>
        <v>0</v>
      </c>
    </row>
    <row r="84" spans="1:7" s="50" customFormat="1" ht="15.75" x14ac:dyDescent="0.25">
      <c r="A84" s="16">
        <v>80</v>
      </c>
      <c r="B84" s="102" t="s">
        <v>268</v>
      </c>
      <c r="C84" s="102" t="s">
        <v>222</v>
      </c>
      <c r="D84" s="102" t="s">
        <v>223</v>
      </c>
      <c r="E84" s="116">
        <v>270000</v>
      </c>
      <c r="F84" s="126">
        <v>251474</v>
      </c>
      <c r="G84" s="49">
        <f t="shared" si="0"/>
        <v>0.9313851851851852</v>
      </c>
    </row>
    <row r="85" spans="1:7" ht="15.75" x14ac:dyDescent="0.25">
      <c r="A85" s="21">
        <v>81</v>
      </c>
      <c r="B85" s="12" t="s">
        <v>268</v>
      </c>
      <c r="C85" s="12" t="s">
        <v>226</v>
      </c>
      <c r="D85" s="12" t="s">
        <v>227</v>
      </c>
      <c r="E85" s="91">
        <v>32000</v>
      </c>
      <c r="F85" s="123">
        <v>29037</v>
      </c>
      <c r="G85" s="22">
        <f t="shared" si="0"/>
        <v>0.90740624999999997</v>
      </c>
    </row>
    <row r="86" spans="1:7" ht="15.75" x14ac:dyDescent="0.25">
      <c r="A86" s="16">
        <v>82</v>
      </c>
      <c r="B86" s="12">
        <v>680502</v>
      </c>
      <c r="C86" s="12">
        <v>100206</v>
      </c>
      <c r="D86" s="12" t="s">
        <v>325</v>
      </c>
      <c r="E86" s="91">
        <v>0</v>
      </c>
      <c r="F86" s="123">
        <v>0</v>
      </c>
      <c r="G86" s="22" t="e">
        <f t="shared" si="0"/>
        <v>#DIV/0!</v>
      </c>
    </row>
    <row r="87" spans="1:7" ht="31.5" x14ac:dyDescent="0.25">
      <c r="A87" s="21">
        <v>83</v>
      </c>
      <c r="B87" s="12" t="s">
        <v>268</v>
      </c>
      <c r="C87" s="12">
        <v>100307</v>
      </c>
      <c r="D87" s="12" t="s">
        <v>229</v>
      </c>
      <c r="E87" s="91">
        <v>7000</v>
      </c>
      <c r="F87" s="123">
        <v>6118</v>
      </c>
      <c r="G87" s="22">
        <f t="shared" si="0"/>
        <v>0.874</v>
      </c>
    </row>
    <row r="88" spans="1:7" ht="16.5" thickBot="1" x14ac:dyDescent="0.3">
      <c r="A88" s="16">
        <v>84</v>
      </c>
      <c r="B88" s="93" t="s">
        <v>268</v>
      </c>
      <c r="C88" s="93" t="s">
        <v>255</v>
      </c>
      <c r="D88" s="93" t="s">
        <v>256</v>
      </c>
      <c r="E88" s="94">
        <v>535000</v>
      </c>
      <c r="F88" s="124">
        <v>455622</v>
      </c>
      <c r="G88" s="95">
        <f t="shared" si="0"/>
        <v>0.85162990654205606</v>
      </c>
    </row>
    <row r="89" spans="1:7" ht="32.25" thickBot="1" x14ac:dyDescent="0.3">
      <c r="A89" s="21">
        <v>85</v>
      </c>
      <c r="B89" s="93">
        <v>680502</v>
      </c>
      <c r="C89" s="127">
        <v>850101</v>
      </c>
      <c r="D89" s="93" t="s">
        <v>115</v>
      </c>
      <c r="E89" s="128">
        <v>0</v>
      </c>
      <c r="F89" s="129">
        <v>-300</v>
      </c>
      <c r="G89" s="95" t="e">
        <f t="shared" si="0"/>
        <v>#DIV/0!</v>
      </c>
    </row>
    <row r="90" spans="1:7" s="48" customFormat="1" ht="16.5" thickBot="1" x14ac:dyDescent="0.3">
      <c r="A90" s="16">
        <v>86</v>
      </c>
      <c r="B90" s="103" t="s">
        <v>269</v>
      </c>
      <c r="C90" s="103" t="s">
        <v>255</v>
      </c>
      <c r="D90" s="103" t="s">
        <v>256</v>
      </c>
      <c r="E90" s="117">
        <v>99400</v>
      </c>
      <c r="F90" s="130">
        <v>27396</v>
      </c>
      <c r="G90" s="104">
        <f t="shared" ref="G90:G116" si="2">F90/E90</f>
        <v>0.27561368209255532</v>
      </c>
    </row>
    <row r="91" spans="1:7" ht="16.5" thickBot="1" x14ac:dyDescent="0.3">
      <c r="A91" s="21">
        <v>87</v>
      </c>
      <c r="B91" s="99" t="s">
        <v>270</v>
      </c>
      <c r="C91" s="99" t="s">
        <v>255</v>
      </c>
      <c r="D91" s="99" t="s">
        <v>256</v>
      </c>
      <c r="E91" s="115">
        <v>20000</v>
      </c>
      <c r="F91" s="125">
        <v>4400</v>
      </c>
      <c r="G91" s="101">
        <f t="shared" si="2"/>
        <v>0.22</v>
      </c>
    </row>
    <row r="92" spans="1:7" ht="16.5" thickBot="1" x14ac:dyDescent="0.3">
      <c r="A92" s="16">
        <v>88</v>
      </c>
      <c r="B92" s="99">
        <v>700501</v>
      </c>
      <c r="C92" s="99">
        <v>710130</v>
      </c>
      <c r="D92" s="99" t="s">
        <v>156</v>
      </c>
      <c r="E92" s="100">
        <v>0</v>
      </c>
      <c r="F92" s="105">
        <v>0</v>
      </c>
      <c r="G92" s="101" t="e">
        <f t="shared" si="2"/>
        <v>#DIV/0!</v>
      </c>
    </row>
    <row r="93" spans="1:7" ht="15.75" x14ac:dyDescent="0.25">
      <c r="A93" s="21">
        <v>89</v>
      </c>
      <c r="B93" s="10" t="s">
        <v>271</v>
      </c>
      <c r="C93" s="10" t="s">
        <v>234</v>
      </c>
      <c r="D93" s="10" t="s">
        <v>235</v>
      </c>
      <c r="E93" s="90">
        <v>50000</v>
      </c>
      <c r="F93" s="126">
        <v>13855.05</v>
      </c>
      <c r="G93" s="22">
        <f t="shared" si="2"/>
        <v>0.27710099999999999</v>
      </c>
    </row>
    <row r="94" spans="1:7" ht="15.75" x14ac:dyDescent="0.25">
      <c r="A94" s="16">
        <v>90</v>
      </c>
      <c r="B94" s="12">
        <v>700600</v>
      </c>
      <c r="C94" s="12">
        <v>2002</v>
      </c>
      <c r="D94" s="12" t="s">
        <v>247</v>
      </c>
      <c r="E94" s="91">
        <v>70000</v>
      </c>
      <c r="F94" s="123">
        <v>21641.200000000001</v>
      </c>
      <c r="G94" s="22">
        <f t="shared" si="2"/>
        <v>0.30915999999999999</v>
      </c>
    </row>
    <row r="95" spans="1:7" ht="16.5" thickBot="1" x14ac:dyDescent="0.3">
      <c r="A95" s="21">
        <v>91</v>
      </c>
      <c r="B95" s="93">
        <v>700600</v>
      </c>
      <c r="C95" s="93">
        <v>203030</v>
      </c>
      <c r="D95" s="93" t="s">
        <v>253</v>
      </c>
      <c r="E95" s="94">
        <v>30000</v>
      </c>
      <c r="F95" s="124">
        <v>0</v>
      </c>
      <c r="G95" s="95">
        <f t="shared" si="2"/>
        <v>0</v>
      </c>
    </row>
    <row r="96" spans="1:7" ht="15.75" x14ac:dyDescent="0.25">
      <c r="A96" s="16">
        <v>92</v>
      </c>
      <c r="B96" s="10" t="s">
        <v>272</v>
      </c>
      <c r="C96" s="10" t="s">
        <v>236</v>
      </c>
      <c r="D96" s="10" t="s">
        <v>237</v>
      </c>
      <c r="E96" s="90">
        <v>10000</v>
      </c>
      <c r="F96" s="122">
        <v>5000</v>
      </c>
      <c r="G96" s="22">
        <f t="shared" si="2"/>
        <v>0.5</v>
      </c>
    </row>
    <row r="97" spans="1:7" ht="15.75" x14ac:dyDescent="0.25">
      <c r="A97" s="21">
        <v>93</v>
      </c>
      <c r="B97" s="12" t="s">
        <v>272</v>
      </c>
      <c r="C97" s="12" t="s">
        <v>238</v>
      </c>
      <c r="D97" s="12" t="s">
        <v>239</v>
      </c>
      <c r="E97" s="91">
        <v>3000</v>
      </c>
      <c r="F97" s="123">
        <v>0</v>
      </c>
      <c r="G97" s="22">
        <f t="shared" si="2"/>
        <v>0</v>
      </c>
    </row>
    <row r="98" spans="1:7" ht="31.5" x14ac:dyDescent="0.25">
      <c r="A98" s="16">
        <v>94</v>
      </c>
      <c r="B98" s="12">
        <v>705000</v>
      </c>
      <c r="C98" s="12">
        <v>200109</v>
      </c>
      <c r="D98" s="12" t="s">
        <v>243</v>
      </c>
      <c r="E98" s="91">
        <v>15000</v>
      </c>
      <c r="F98" s="123">
        <v>0</v>
      </c>
      <c r="G98" s="22">
        <f t="shared" si="2"/>
        <v>0</v>
      </c>
    </row>
    <row r="99" spans="1:7" ht="15.75" x14ac:dyDescent="0.25">
      <c r="A99" s="21">
        <v>95</v>
      </c>
      <c r="B99" s="12">
        <v>705000</v>
      </c>
      <c r="C99" s="12">
        <v>200200</v>
      </c>
      <c r="D99" s="12" t="s">
        <v>247</v>
      </c>
      <c r="E99" s="91">
        <v>100000</v>
      </c>
      <c r="F99" s="123">
        <v>0</v>
      </c>
      <c r="G99" s="22">
        <f t="shared" si="2"/>
        <v>0</v>
      </c>
    </row>
    <row r="100" spans="1:7" ht="15.75" x14ac:dyDescent="0.25">
      <c r="A100" s="16">
        <v>96</v>
      </c>
      <c r="B100" s="12" t="s">
        <v>272</v>
      </c>
      <c r="C100" s="12" t="s">
        <v>248</v>
      </c>
      <c r="D100" s="12" t="s">
        <v>249</v>
      </c>
      <c r="E100" s="91">
        <v>20000</v>
      </c>
      <c r="F100" s="123">
        <v>0</v>
      </c>
      <c r="G100" s="22">
        <f t="shared" si="2"/>
        <v>0</v>
      </c>
    </row>
    <row r="101" spans="1:7" ht="17.25" customHeight="1" x14ac:dyDescent="0.25">
      <c r="A101" s="21">
        <v>97</v>
      </c>
      <c r="B101" s="12" t="s">
        <v>272</v>
      </c>
      <c r="C101" s="12" t="s">
        <v>252</v>
      </c>
      <c r="D101" s="12" t="s">
        <v>253</v>
      </c>
      <c r="E101" s="91">
        <v>70000</v>
      </c>
      <c r="F101" s="123">
        <v>1580</v>
      </c>
      <c r="G101" s="22">
        <f t="shared" si="2"/>
        <v>2.2571428571428572E-2</v>
      </c>
    </row>
    <row r="102" spans="1:7" ht="17.25" customHeight="1" x14ac:dyDescent="0.25">
      <c r="A102" s="16">
        <v>98</v>
      </c>
      <c r="B102" s="12">
        <v>705000</v>
      </c>
      <c r="C102" s="12">
        <v>710101</v>
      </c>
      <c r="D102" s="10" t="s">
        <v>154</v>
      </c>
      <c r="E102" s="84">
        <v>1000000</v>
      </c>
      <c r="F102" s="85">
        <v>0</v>
      </c>
      <c r="G102" s="22">
        <f t="shared" si="2"/>
        <v>0</v>
      </c>
    </row>
    <row r="103" spans="1:7" ht="33.75" customHeight="1" x14ac:dyDescent="0.25">
      <c r="A103" s="21">
        <v>99</v>
      </c>
      <c r="B103" s="17">
        <v>705000</v>
      </c>
      <c r="C103" s="17">
        <v>710102</v>
      </c>
      <c r="D103" s="107" t="s">
        <v>397</v>
      </c>
      <c r="E103" s="118">
        <v>106000</v>
      </c>
      <c r="F103" s="119">
        <v>0</v>
      </c>
      <c r="G103" s="120">
        <f t="shared" si="2"/>
        <v>0</v>
      </c>
    </row>
    <row r="104" spans="1:7" ht="17.25" customHeight="1" thickBot="1" x14ac:dyDescent="0.3">
      <c r="A104" s="16">
        <v>100</v>
      </c>
      <c r="B104" s="93">
        <v>705000</v>
      </c>
      <c r="C104" s="93">
        <v>710130</v>
      </c>
      <c r="D104" s="93" t="s">
        <v>156</v>
      </c>
      <c r="E104" s="106">
        <v>85000</v>
      </c>
      <c r="F104" s="97">
        <v>35000</v>
      </c>
      <c r="G104" s="95">
        <f t="shared" si="2"/>
        <v>0.41176470588235292</v>
      </c>
    </row>
    <row r="105" spans="1:7" ht="17.25" customHeight="1" x14ac:dyDescent="0.25">
      <c r="A105" s="21">
        <v>101</v>
      </c>
      <c r="B105" s="10">
        <v>740501</v>
      </c>
      <c r="C105" s="10">
        <v>200109</v>
      </c>
      <c r="D105" s="10" t="s">
        <v>243</v>
      </c>
      <c r="E105" s="90">
        <v>10000</v>
      </c>
      <c r="F105" s="122">
        <v>0</v>
      </c>
      <c r="G105" s="22">
        <f t="shared" si="2"/>
        <v>0</v>
      </c>
    </row>
    <row r="106" spans="1:7" ht="15.75" x14ac:dyDescent="0.25">
      <c r="A106" s="16">
        <v>102</v>
      </c>
      <c r="B106" s="12">
        <v>740501</v>
      </c>
      <c r="C106" s="12">
        <v>203030</v>
      </c>
      <c r="D106" s="17" t="s">
        <v>253</v>
      </c>
      <c r="E106" s="91">
        <v>200000</v>
      </c>
      <c r="F106" s="123">
        <v>41916</v>
      </c>
      <c r="G106" s="22">
        <f t="shared" si="2"/>
        <v>0.20957999999999999</v>
      </c>
    </row>
    <row r="107" spans="1:7" ht="15" customHeight="1" thickBot="1" x14ac:dyDescent="0.3">
      <c r="A107" s="21">
        <v>103</v>
      </c>
      <c r="B107" s="93" t="s">
        <v>273</v>
      </c>
      <c r="C107" s="92" t="s">
        <v>274</v>
      </c>
      <c r="D107" s="110" t="s">
        <v>138</v>
      </c>
      <c r="E107" s="121">
        <v>15000</v>
      </c>
      <c r="F107" s="124">
        <v>13830</v>
      </c>
      <c r="G107" s="95">
        <f t="shared" si="2"/>
        <v>0.92200000000000004</v>
      </c>
    </row>
    <row r="108" spans="1:7" ht="15" customHeight="1" x14ac:dyDescent="0.25">
      <c r="A108" s="16">
        <v>104</v>
      </c>
      <c r="B108" s="107">
        <v>740600</v>
      </c>
      <c r="C108" s="21">
        <v>580402</v>
      </c>
      <c r="D108" s="108" t="s">
        <v>319</v>
      </c>
      <c r="E108" s="109">
        <v>2280500</v>
      </c>
      <c r="F108" s="96">
        <v>0</v>
      </c>
      <c r="G108" s="22">
        <f t="shared" si="2"/>
        <v>0</v>
      </c>
    </row>
    <row r="109" spans="1:7" ht="15.75" x14ac:dyDescent="0.25">
      <c r="A109" s="21">
        <v>105</v>
      </c>
      <c r="B109" s="63" t="s">
        <v>275</v>
      </c>
      <c r="C109" s="56" t="s">
        <v>276</v>
      </c>
      <c r="D109" s="10" t="s">
        <v>154</v>
      </c>
      <c r="E109" s="84">
        <v>1535500</v>
      </c>
      <c r="F109" s="85">
        <v>0</v>
      </c>
      <c r="G109" s="22">
        <f t="shared" si="2"/>
        <v>0</v>
      </c>
    </row>
    <row r="110" spans="1:7" ht="18" customHeight="1" x14ac:dyDescent="0.25">
      <c r="A110" s="16">
        <v>106</v>
      </c>
      <c r="B110" s="63">
        <v>740600</v>
      </c>
      <c r="C110" s="131">
        <v>710130</v>
      </c>
      <c r="D110" s="132" t="s">
        <v>156</v>
      </c>
      <c r="E110" s="133">
        <v>100000</v>
      </c>
      <c r="F110" s="134">
        <v>0</v>
      </c>
      <c r="G110" s="135">
        <f t="shared" si="2"/>
        <v>0</v>
      </c>
    </row>
    <row r="111" spans="1:7" ht="46.5" customHeight="1" thickBot="1" x14ac:dyDescent="0.3">
      <c r="A111" s="21">
        <v>107</v>
      </c>
      <c r="B111" s="110">
        <v>740600</v>
      </c>
      <c r="C111" s="136">
        <v>850102</v>
      </c>
      <c r="D111" s="140" t="s">
        <v>406</v>
      </c>
      <c r="E111" s="137">
        <v>0</v>
      </c>
      <c r="F111" s="138">
        <v>-4796.88</v>
      </c>
      <c r="G111" s="139" t="e">
        <f t="shared" si="2"/>
        <v>#DIV/0!</v>
      </c>
    </row>
    <row r="112" spans="1:7" ht="15" customHeight="1" x14ac:dyDescent="0.25">
      <c r="A112" s="16">
        <v>108</v>
      </c>
      <c r="B112" s="108" t="s">
        <v>277</v>
      </c>
      <c r="C112" s="111" t="s">
        <v>246</v>
      </c>
      <c r="D112" s="10" t="s">
        <v>247</v>
      </c>
      <c r="E112" s="90">
        <v>200000</v>
      </c>
      <c r="F112" s="122">
        <v>0</v>
      </c>
      <c r="G112" s="22">
        <f t="shared" si="2"/>
        <v>0</v>
      </c>
    </row>
    <row r="113" spans="1:7" ht="15" customHeight="1" x14ac:dyDescent="0.25">
      <c r="A113" s="21">
        <v>109</v>
      </c>
      <c r="B113" s="83">
        <v>840303</v>
      </c>
      <c r="C113" s="56">
        <v>203030</v>
      </c>
      <c r="D113" s="12" t="s">
        <v>253</v>
      </c>
      <c r="E113" s="91">
        <v>0</v>
      </c>
      <c r="F113" s="123">
        <v>0</v>
      </c>
      <c r="G113" s="22" t="e">
        <f t="shared" si="2"/>
        <v>#DIV/0!</v>
      </c>
    </row>
    <row r="114" spans="1:7" ht="15" customHeight="1" x14ac:dyDescent="0.25">
      <c r="A114" s="16">
        <v>110</v>
      </c>
      <c r="B114" s="63">
        <v>840303</v>
      </c>
      <c r="C114" s="56" t="s">
        <v>276</v>
      </c>
      <c r="D114" s="10" t="s">
        <v>154</v>
      </c>
      <c r="E114" s="84">
        <v>60000</v>
      </c>
      <c r="F114" s="85">
        <v>2997.55</v>
      </c>
      <c r="G114" s="22">
        <f t="shared" si="2"/>
        <v>4.9959166666666673E-2</v>
      </c>
    </row>
    <row r="115" spans="1:7" ht="15" customHeight="1" thickBot="1" x14ac:dyDescent="0.3">
      <c r="A115" s="21">
        <v>111</v>
      </c>
      <c r="B115" s="110">
        <v>840303</v>
      </c>
      <c r="C115" s="112">
        <v>710130</v>
      </c>
      <c r="D115" s="93" t="s">
        <v>156</v>
      </c>
      <c r="E115" s="106">
        <v>166000</v>
      </c>
      <c r="F115" s="97">
        <v>23250</v>
      </c>
      <c r="G115" s="95">
        <f t="shared" si="2"/>
        <v>0.14006024096385541</v>
      </c>
    </row>
    <row r="116" spans="1:7" ht="15.75" x14ac:dyDescent="0.25">
      <c r="A116" s="21"/>
      <c r="B116" s="10"/>
      <c r="C116" s="10"/>
      <c r="D116" s="10"/>
      <c r="E116" s="113">
        <f>SUM(E5:E115)</f>
        <v>9266900</v>
      </c>
      <c r="F116" s="114">
        <f>SUM(F5:F115)</f>
        <v>2072451.0200000003</v>
      </c>
      <c r="G116" s="25">
        <f t="shared" si="2"/>
        <v>0.22364016229807165</v>
      </c>
    </row>
    <row r="117" spans="1:7" ht="15.75" x14ac:dyDescent="0.25">
      <c r="A117" s="59"/>
    </row>
    <row r="118" spans="1:7" s="27" customFormat="1" x14ac:dyDescent="0.25">
      <c r="B118" s="28" t="s">
        <v>294</v>
      </c>
      <c r="E118" s="29" t="s">
        <v>320</v>
      </c>
    </row>
    <row r="119" spans="1:7" s="27" customFormat="1" x14ac:dyDescent="0.25">
      <c r="E119" s="28" t="s">
        <v>295</v>
      </c>
    </row>
    <row r="120" spans="1:7" s="27" customFormat="1" ht="15.75" x14ac:dyDescent="0.25">
      <c r="B120" s="30" t="s">
        <v>296</v>
      </c>
      <c r="E120" s="5" t="s">
        <v>413</v>
      </c>
    </row>
    <row r="121" spans="1:7" x14ac:dyDescent="0.25">
      <c r="A121" s="27"/>
    </row>
    <row r="122" spans="1:7" x14ac:dyDescent="0.25">
      <c r="A122" s="27"/>
      <c r="D122" s="26">
        <f>'VENITURI TOTALE'!E38-'CHELTUIELI TOTALE'!F116</f>
        <v>1002904.45</v>
      </c>
    </row>
    <row r="123" spans="1:7" x14ac:dyDescent="0.25">
      <c r="A123" s="27"/>
    </row>
    <row r="124" spans="1:7" x14ac:dyDescent="0.25">
      <c r="A124" s="27"/>
      <c r="C124" s="142" t="s">
        <v>408</v>
      </c>
      <c r="D124" s="26">
        <f>'venituri functionare'!E6-'cheltuieli functionare'!E6</f>
        <v>985507.56999999983</v>
      </c>
      <c r="E124" t="s">
        <v>411</v>
      </c>
    </row>
    <row r="125" spans="1:7" ht="15.75" thickBot="1" x14ac:dyDescent="0.3">
      <c r="C125" s="143" t="s">
        <v>409</v>
      </c>
      <c r="D125" s="141">
        <f>'venituri dezvoltare'!E6-'cheltuieli dezvoltare'!E6</f>
        <v>17396.879999999997</v>
      </c>
      <c r="E125" t="s">
        <v>410</v>
      </c>
    </row>
    <row r="126" spans="1:7" x14ac:dyDescent="0.25">
      <c r="C126" s="142" t="s">
        <v>412</v>
      </c>
      <c r="D126" s="26">
        <f>D124+D125</f>
        <v>1002904.4499999998</v>
      </c>
    </row>
  </sheetData>
  <phoneticPr fontId="9" type="noConversion"/>
  <pageMargins left="0.7" right="0.7" top="0.75" bottom="0.75" header="0.3" footer="0.3"/>
  <pageSetup paperSize="9" scale="63" orientation="portrait" horizontalDpi="300" verticalDpi="300" r:id="rId1"/>
  <rowBreaks count="1" manualBreakCount="1">
    <brk id="12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workbookViewId="0">
      <selection activeCell="I17" sqref="I17"/>
    </sheetView>
  </sheetViews>
  <sheetFormatPr defaultRowHeight="15" x14ac:dyDescent="0.25"/>
  <cols>
    <col min="2" max="2" width="77.7109375" bestFit="1" customWidth="1"/>
    <col min="3" max="3" width="60.42578125" bestFit="1" customWidth="1"/>
    <col min="4" max="4" width="16.42578125" customWidth="1"/>
    <col min="5" max="5" width="11" customWidth="1"/>
    <col min="6" max="6" width="22" customWidth="1"/>
  </cols>
  <sheetData>
    <row r="1" spans="1:6" x14ac:dyDescent="0.25">
      <c r="F1" t="s">
        <v>327</v>
      </c>
    </row>
    <row r="3" spans="1:6" x14ac:dyDescent="0.25">
      <c r="A3" s="61"/>
      <c r="B3" s="61"/>
      <c r="C3" s="61" t="s">
        <v>387</v>
      </c>
      <c r="D3" s="61"/>
      <c r="E3" s="61"/>
      <c r="F3" s="61"/>
    </row>
    <row r="4" spans="1:6" x14ac:dyDescent="0.25">
      <c r="A4" s="61" t="s">
        <v>328</v>
      </c>
      <c r="B4" s="61"/>
      <c r="C4" s="61"/>
      <c r="D4" s="61"/>
      <c r="E4" s="61"/>
      <c r="F4" s="61"/>
    </row>
    <row r="5" spans="1:6" x14ac:dyDescent="0.25">
      <c r="A5" s="61" t="s">
        <v>329</v>
      </c>
      <c r="B5" s="61" t="s">
        <v>330</v>
      </c>
      <c r="C5" s="61" t="s">
        <v>331</v>
      </c>
      <c r="D5" s="61" t="s">
        <v>332</v>
      </c>
      <c r="E5" s="61" t="s">
        <v>333</v>
      </c>
      <c r="F5" s="61" t="s">
        <v>334</v>
      </c>
    </row>
    <row r="6" spans="1:6" x14ac:dyDescent="0.25">
      <c r="A6" s="61" t="s">
        <v>335</v>
      </c>
      <c r="B6" s="61"/>
      <c r="C6" s="61"/>
      <c r="D6" s="61"/>
      <c r="E6" s="61"/>
      <c r="F6" s="61"/>
    </row>
    <row r="7" spans="1:6" x14ac:dyDescent="0.25">
      <c r="A7" s="61">
        <v>1</v>
      </c>
      <c r="B7" s="61" t="s">
        <v>336</v>
      </c>
      <c r="C7" s="61" t="s">
        <v>337</v>
      </c>
      <c r="D7" s="61">
        <v>7312896.6900000004</v>
      </c>
      <c r="E7" s="62">
        <f>D7/D8*100</f>
        <v>84.730229990267418</v>
      </c>
      <c r="F7" s="61" t="s">
        <v>338</v>
      </c>
    </row>
    <row r="8" spans="1:6" x14ac:dyDescent="0.25">
      <c r="A8" s="61"/>
      <c r="B8" s="61"/>
      <c r="C8" s="61" t="s">
        <v>339</v>
      </c>
      <c r="D8" s="61">
        <v>8630800</v>
      </c>
      <c r="E8" s="61"/>
      <c r="F8" s="61"/>
    </row>
    <row r="9" spans="1:6" x14ac:dyDescent="0.25">
      <c r="A9" s="61">
        <v>2</v>
      </c>
      <c r="B9" s="61" t="s">
        <v>340</v>
      </c>
      <c r="C9" s="61" t="s">
        <v>341</v>
      </c>
      <c r="D9" s="61">
        <v>6430876.3799999999</v>
      </c>
      <c r="E9" s="62">
        <f>D9/D10*100</f>
        <v>108.59298176291794</v>
      </c>
      <c r="F9" s="61" t="s">
        <v>338</v>
      </c>
    </row>
    <row r="10" spans="1:6" x14ac:dyDescent="0.25">
      <c r="A10" s="61"/>
      <c r="B10" s="61"/>
      <c r="C10" s="61" t="s">
        <v>342</v>
      </c>
      <c r="D10" s="61">
        <v>5922000</v>
      </c>
      <c r="E10" s="61"/>
      <c r="F10" s="61"/>
    </row>
    <row r="11" spans="1:6" x14ac:dyDescent="0.25">
      <c r="A11" s="61">
        <v>3</v>
      </c>
      <c r="B11" s="61" t="s">
        <v>343</v>
      </c>
      <c r="C11" s="61" t="s">
        <v>341</v>
      </c>
      <c r="D11" s="61">
        <v>6430876.3799999999</v>
      </c>
      <c r="E11" s="62">
        <f>D11/D12*100</f>
        <v>87.938838091257097</v>
      </c>
      <c r="F11" s="61" t="s">
        <v>338</v>
      </c>
    </row>
    <row r="12" spans="1:6" x14ac:dyDescent="0.25">
      <c r="A12" s="61"/>
      <c r="B12" s="61"/>
      <c r="C12" s="61" t="s">
        <v>337</v>
      </c>
      <c r="D12" s="61">
        <v>7312896.6900000004</v>
      </c>
      <c r="E12" s="61"/>
      <c r="F12" s="61"/>
    </row>
    <row r="13" spans="1:6" x14ac:dyDescent="0.25">
      <c r="A13" s="61">
        <v>4</v>
      </c>
      <c r="B13" s="61" t="s">
        <v>344</v>
      </c>
      <c r="C13" s="61" t="s">
        <v>345</v>
      </c>
      <c r="D13" s="61">
        <v>2411428.83</v>
      </c>
      <c r="E13" s="62">
        <f>D13/D14*100</f>
        <v>32.975015677405942</v>
      </c>
      <c r="F13" s="61" t="s">
        <v>338</v>
      </c>
    </row>
    <row r="14" spans="1:6" x14ac:dyDescent="0.25">
      <c r="A14" s="61"/>
      <c r="B14" s="61"/>
      <c r="C14" s="61" t="s">
        <v>346</v>
      </c>
      <c r="D14" s="61">
        <v>7312896.6900000004</v>
      </c>
      <c r="E14" s="61"/>
      <c r="F14" s="61"/>
    </row>
    <row r="15" spans="1:6" x14ac:dyDescent="0.25">
      <c r="A15" s="61">
        <v>5</v>
      </c>
      <c r="B15" s="61" t="s">
        <v>347</v>
      </c>
      <c r="C15" s="61" t="s">
        <v>348</v>
      </c>
      <c r="D15" s="61"/>
      <c r="E15" s="61" t="e">
        <v>#DIV/0!</v>
      </c>
      <c r="F15" s="61" t="s">
        <v>349</v>
      </c>
    </row>
    <row r="16" spans="1:6" x14ac:dyDescent="0.25">
      <c r="A16" s="61"/>
      <c r="B16" s="61"/>
      <c r="C16" s="61" t="s">
        <v>350</v>
      </c>
      <c r="D16" s="61"/>
      <c r="E16" s="61"/>
      <c r="F16" s="61"/>
    </row>
    <row r="17" spans="1:6" x14ac:dyDescent="0.25">
      <c r="A17" s="61">
        <v>6</v>
      </c>
      <c r="B17" s="61" t="s">
        <v>351</v>
      </c>
      <c r="C17" s="61" t="s">
        <v>352</v>
      </c>
      <c r="D17" s="61"/>
      <c r="E17" s="61" t="e">
        <v>#DIV/0!</v>
      </c>
      <c r="F17" s="61" t="s">
        <v>349</v>
      </c>
    </row>
    <row r="18" spans="1:6" x14ac:dyDescent="0.25">
      <c r="A18" s="61"/>
      <c r="B18" s="61"/>
      <c r="C18" s="61" t="s">
        <v>353</v>
      </c>
      <c r="D18" s="61"/>
      <c r="E18" s="61"/>
      <c r="F18" s="61"/>
    </row>
    <row r="19" spans="1:6" x14ac:dyDescent="0.25">
      <c r="A19" s="61"/>
      <c r="B19" s="61"/>
      <c r="C19" s="61" t="s">
        <v>354</v>
      </c>
      <c r="D19" s="61"/>
      <c r="E19" s="61"/>
      <c r="F19" s="61"/>
    </row>
    <row r="20" spans="1:6" x14ac:dyDescent="0.25">
      <c r="A20" s="61">
        <v>7</v>
      </c>
      <c r="B20" s="61" t="s">
        <v>355</v>
      </c>
      <c r="C20" s="61" t="s">
        <v>356</v>
      </c>
      <c r="D20" s="61"/>
      <c r="E20" s="61" t="e">
        <v>#DIV/0!</v>
      </c>
      <c r="F20" s="61" t="s">
        <v>349</v>
      </c>
    </row>
    <row r="21" spans="1:6" x14ac:dyDescent="0.25">
      <c r="A21" s="61"/>
      <c r="B21" s="61"/>
      <c r="C21" s="61" t="s">
        <v>357</v>
      </c>
      <c r="D21" s="61"/>
      <c r="E21" s="61"/>
      <c r="F21" s="61"/>
    </row>
    <row r="22" spans="1:6" x14ac:dyDescent="0.25">
      <c r="A22" s="61"/>
      <c r="B22" s="61"/>
      <c r="C22" s="61" t="s">
        <v>358</v>
      </c>
      <c r="D22" s="61"/>
      <c r="E22" s="61"/>
      <c r="F22" s="61"/>
    </row>
    <row r="23" spans="1:6" x14ac:dyDescent="0.25">
      <c r="A23" s="61">
        <v>8</v>
      </c>
      <c r="B23" s="61" t="s">
        <v>359</v>
      </c>
      <c r="C23" s="61" t="s">
        <v>360</v>
      </c>
      <c r="D23" s="61">
        <v>6599876.3799999999</v>
      </c>
      <c r="E23" s="62">
        <f>D23/D24*100</f>
        <v>90.249823835539502</v>
      </c>
      <c r="F23" s="61" t="s">
        <v>338</v>
      </c>
    </row>
    <row r="24" spans="1:6" x14ac:dyDescent="0.25">
      <c r="A24" s="61"/>
      <c r="B24" s="61"/>
      <c r="C24" s="61" t="s">
        <v>358</v>
      </c>
      <c r="D24" s="61">
        <v>7312896.6900000004</v>
      </c>
      <c r="E24" s="61"/>
      <c r="F24" s="61"/>
    </row>
    <row r="25" spans="1:6" x14ac:dyDescent="0.25">
      <c r="A25" s="61">
        <v>9</v>
      </c>
      <c r="B25" s="61" t="s">
        <v>361</v>
      </c>
      <c r="C25" s="61"/>
      <c r="D25" s="61"/>
      <c r="E25" s="61"/>
      <c r="F25" s="61"/>
    </row>
    <row r="26" spans="1:6" x14ac:dyDescent="0.25">
      <c r="A26" s="61" t="s">
        <v>362</v>
      </c>
      <c r="B26" s="61" t="s">
        <v>363</v>
      </c>
      <c r="C26" s="61" t="s">
        <v>364</v>
      </c>
      <c r="D26" s="61">
        <v>909742.24</v>
      </c>
      <c r="E26" s="62">
        <f>D26/D27</f>
        <v>0.87428090803017844</v>
      </c>
      <c r="F26" s="61" t="s">
        <v>365</v>
      </c>
    </row>
    <row r="27" spans="1:6" x14ac:dyDescent="0.25">
      <c r="A27" s="61"/>
      <c r="B27" s="61"/>
      <c r="C27" s="61" t="s">
        <v>366</v>
      </c>
      <c r="D27" s="61">
        <v>1040560.57</v>
      </c>
      <c r="E27" s="61"/>
      <c r="F27" s="61"/>
    </row>
    <row r="28" spans="1:6" x14ac:dyDescent="0.25">
      <c r="A28" s="61" t="s">
        <v>367</v>
      </c>
      <c r="B28" s="61" t="s">
        <v>361</v>
      </c>
      <c r="C28" s="61" t="s">
        <v>368</v>
      </c>
      <c r="D28" s="61">
        <v>848468.86</v>
      </c>
      <c r="E28" s="61">
        <v>975251.56</v>
      </c>
      <c r="F28" s="61" t="s">
        <v>369</v>
      </c>
    </row>
    <row r="29" spans="1:6" x14ac:dyDescent="0.25">
      <c r="A29" s="61"/>
      <c r="B29" s="61"/>
      <c r="C29" s="61" t="s">
        <v>370</v>
      </c>
      <c r="D29" s="62">
        <f>D28/E28</f>
        <v>0.87000000287105406</v>
      </c>
      <c r="E29" s="61"/>
      <c r="F29" s="61"/>
    </row>
    <row r="30" spans="1:6" x14ac:dyDescent="0.25">
      <c r="A30" s="61"/>
      <c r="B30" s="61"/>
      <c r="C30" s="61"/>
      <c r="D30" s="61"/>
      <c r="E30" s="61"/>
      <c r="F30" s="61"/>
    </row>
    <row r="31" spans="1:6" x14ac:dyDescent="0.25">
      <c r="A31" s="61"/>
      <c r="B31" s="61"/>
      <c r="C31" s="61"/>
      <c r="D31" s="61"/>
      <c r="E31" s="61"/>
      <c r="F31" s="61"/>
    </row>
    <row r="32" spans="1:6" x14ac:dyDescent="0.25">
      <c r="A32" s="61" t="s">
        <v>371</v>
      </c>
      <c r="B32" s="61"/>
      <c r="C32" s="61"/>
      <c r="D32" s="61"/>
      <c r="E32" s="61"/>
      <c r="F32" s="61"/>
    </row>
    <row r="33" spans="1:6" x14ac:dyDescent="0.25">
      <c r="A33" s="61" t="s">
        <v>372</v>
      </c>
      <c r="B33" s="61" t="s">
        <v>330</v>
      </c>
      <c r="C33" s="61" t="s">
        <v>331</v>
      </c>
      <c r="D33" s="61" t="s">
        <v>332</v>
      </c>
      <c r="E33" s="61" t="s">
        <v>333</v>
      </c>
      <c r="F33" s="61" t="s">
        <v>334</v>
      </c>
    </row>
    <row r="34" spans="1:6" x14ac:dyDescent="0.25">
      <c r="A34" s="61">
        <v>1</v>
      </c>
      <c r="B34" s="61" t="s">
        <v>373</v>
      </c>
      <c r="C34" s="61" t="s">
        <v>374</v>
      </c>
      <c r="D34" s="61"/>
      <c r="E34" s="61" t="e">
        <v>#DIV/0!</v>
      </c>
      <c r="F34" s="61" t="s">
        <v>349</v>
      </c>
    </row>
    <row r="35" spans="1:6" x14ac:dyDescent="0.25">
      <c r="A35" s="61"/>
      <c r="B35" s="61"/>
      <c r="C35" s="61" t="s">
        <v>375</v>
      </c>
      <c r="D35" s="61"/>
      <c r="E35" s="61"/>
      <c r="F35" s="61"/>
    </row>
    <row r="36" spans="1:6" x14ac:dyDescent="0.25">
      <c r="A36" s="61"/>
      <c r="B36" s="61"/>
      <c r="C36" s="61" t="s">
        <v>376</v>
      </c>
      <c r="D36" s="61"/>
      <c r="E36" s="61"/>
      <c r="F36" s="61"/>
    </row>
    <row r="37" spans="1:6" x14ac:dyDescent="0.25">
      <c r="A37" s="61">
        <v>2</v>
      </c>
      <c r="B37" s="61" t="s">
        <v>377</v>
      </c>
      <c r="C37" s="61" t="s">
        <v>378</v>
      </c>
      <c r="D37" s="61">
        <v>5724963.1799999997</v>
      </c>
      <c r="E37" s="62">
        <f>D37/D38*100</f>
        <v>85.916596062280064</v>
      </c>
      <c r="F37" s="61" t="s">
        <v>379</v>
      </c>
    </row>
    <row r="38" spans="1:6" x14ac:dyDescent="0.25">
      <c r="A38" s="61"/>
      <c r="B38" s="61"/>
      <c r="C38" s="61" t="s">
        <v>376</v>
      </c>
      <c r="D38" s="61">
        <v>6663396.1799999997</v>
      </c>
      <c r="E38" s="61"/>
      <c r="F38" s="61"/>
    </row>
    <row r="39" spans="1:6" x14ac:dyDescent="0.25">
      <c r="A39" s="61">
        <v>3</v>
      </c>
      <c r="B39" s="61" t="s">
        <v>380</v>
      </c>
      <c r="C39" s="61" t="s">
        <v>381</v>
      </c>
      <c r="D39" s="61">
        <v>938433</v>
      </c>
      <c r="E39" s="62">
        <f>D39/D40*100</f>
        <v>14.08340393771994</v>
      </c>
      <c r="F39" s="61" t="s">
        <v>338</v>
      </c>
    </row>
    <row r="40" spans="1:6" x14ac:dyDescent="0.25">
      <c r="A40" s="61"/>
      <c r="B40" s="61"/>
      <c r="C40" s="61" t="s">
        <v>376</v>
      </c>
      <c r="D40" s="61">
        <v>6663396.1799999997</v>
      </c>
      <c r="E40" s="61"/>
      <c r="F40" s="61"/>
    </row>
    <row r="41" spans="1:6" x14ac:dyDescent="0.25">
      <c r="A41" s="61">
        <v>4</v>
      </c>
      <c r="B41" s="61" t="s">
        <v>382</v>
      </c>
      <c r="C41" s="61" t="s">
        <v>383</v>
      </c>
      <c r="D41" s="61">
        <v>0</v>
      </c>
      <c r="E41" s="61" t="e">
        <v>#DIV/0!</v>
      </c>
      <c r="F41" s="61" t="s">
        <v>349</v>
      </c>
    </row>
    <row r="42" spans="1:6" x14ac:dyDescent="0.25">
      <c r="A42" s="61"/>
      <c r="B42" s="61"/>
      <c r="C42" s="61" t="s">
        <v>376</v>
      </c>
      <c r="D42" s="61"/>
      <c r="E42" s="61"/>
      <c r="F42" s="61"/>
    </row>
    <row r="43" spans="1:6" x14ac:dyDescent="0.25">
      <c r="A43" s="61">
        <v>5</v>
      </c>
      <c r="B43" s="61" t="s">
        <v>384</v>
      </c>
      <c r="C43" s="61" t="s">
        <v>385</v>
      </c>
      <c r="D43" s="61">
        <v>643930.51</v>
      </c>
      <c r="E43" s="61"/>
      <c r="F43" s="61" t="s">
        <v>338</v>
      </c>
    </row>
    <row r="44" spans="1:6" x14ac:dyDescent="0.25">
      <c r="A44" s="61">
        <v>6</v>
      </c>
      <c r="B44" s="61" t="s">
        <v>386</v>
      </c>
      <c r="C44" s="61" t="s">
        <v>385</v>
      </c>
      <c r="D44" s="61">
        <v>5570</v>
      </c>
      <c r="E44" s="61"/>
      <c r="F44" s="61" t="s">
        <v>338</v>
      </c>
    </row>
    <row r="45" spans="1:6" x14ac:dyDescent="0.25">
      <c r="A45" s="61"/>
      <c r="B45" s="61"/>
      <c r="C45" s="61"/>
      <c r="D45" s="61"/>
      <c r="E45" s="61"/>
      <c r="F45" s="61"/>
    </row>
    <row r="47" spans="1:6" x14ac:dyDescent="0.25">
      <c r="B47" t="s">
        <v>294</v>
      </c>
      <c r="E47" t="s">
        <v>324</v>
      </c>
    </row>
    <row r="48" spans="1:6" x14ac:dyDescent="0.25">
      <c r="E48" t="s">
        <v>295</v>
      </c>
    </row>
    <row r="49" spans="2:5" x14ac:dyDescent="0.25">
      <c r="B49" t="s">
        <v>296</v>
      </c>
      <c r="E49" t="s">
        <v>310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2023-04-25T05:41:44Z</dcterms:modified>
</cp:coreProperties>
</file>