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septembrie 2023\"/>
    </mc:Choice>
  </mc:AlternateContent>
  <xr:revisionPtr revIDLastSave="0" documentId="13_ncr:1_{3A1F6814-46EB-4ECB-9A6B-2488F851F54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ctif.febr.ven." sheetId="10" r:id="rId1"/>
    <sheet name="rectif.febr.chelt.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0" l="1"/>
  <c r="G16" i="10"/>
  <c r="F186" i="11"/>
  <c r="F93" i="10"/>
  <c r="H89" i="10"/>
  <c r="G89" i="10"/>
  <c r="F89" i="10"/>
  <c r="E89" i="10"/>
  <c r="C89" i="10"/>
  <c r="C41" i="11" l="1"/>
  <c r="E41" i="11"/>
  <c r="C126" i="11"/>
  <c r="H34" i="10"/>
  <c r="G34" i="10"/>
  <c r="F34" i="10"/>
  <c r="C34" i="10"/>
  <c r="E18" i="10"/>
  <c r="C18" i="10"/>
  <c r="K253" i="11"/>
  <c r="J253" i="11"/>
  <c r="I253" i="11"/>
  <c r="K144" i="11"/>
  <c r="K143" i="11" s="1"/>
  <c r="J144" i="11"/>
  <c r="J143" i="11" s="1"/>
  <c r="I144" i="11"/>
  <c r="I143" i="11" s="1"/>
  <c r="I80" i="11"/>
  <c r="E261" i="11"/>
  <c r="F261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40" i="10"/>
  <c r="C39" i="10" s="1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3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H225" i="11" s="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F16" i="10"/>
  <c r="E16" i="10"/>
  <c r="F185" i="11" l="1"/>
  <c r="E22" i="1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J56" i="1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2" i="11"/>
  <c r="I223" i="11" s="1"/>
  <c r="K281" i="11"/>
  <c r="K279" i="11" s="1"/>
  <c r="I261" i="11"/>
  <c r="I260" i="11" s="1"/>
  <c r="C56" i="10"/>
  <c r="C48" i="10" s="1"/>
  <c r="K23" i="10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7" i="10"/>
  <c r="K47" i="10" s="1"/>
  <c r="I54" i="10"/>
  <c r="J57" i="10"/>
  <c r="J89" i="10"/>
  <c r="I89" i="10"/>
  <c r="J46" i="10" l="1"/>
  <c r="C45" i="10"/>
  <c r="I45" i="10" s="1"/>
  <c r="J55" i="11"/>
  <c r="K55" i="11"/>
  <c r="K68" i="1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H6" i="11" l="1"/>
  <c r="F6" i="11"/>
  <c r="G6" i="11"/>
  <c r="E171" i="11"/>
  <c r="E94" i="11" s="1"/>
  <c r="C6" i="11"/>
  <c r="J7" i="11"/>
  <c r="F94" i="11"/>
  <c r="J12" i="10"/>
  <c r="J10" i="10" s="1"/>
  <c r="K12" i="10"/>
  <c r="K10" i="10" s="1"/>
  <c r="I54" i="11"/>
  <c r="I53" i="11" s="1"/>
  <c r="I6" i="11" s="1"/>
  <c r="K11" i="10"/>
  <c r="E6" i="11" l="1"/>
  <c r="K7" i="11"/>
  <c r="J54" i="11"/>
  <c r="J53" i="11" s="1"/>
  <c r="J6" i="11" s="1"/>
  <c r="K54" i="11"/>
  <c r="K53" i="11" s="1"/>
  <c r="K6" i="11" l="1"/>
</calcChain>
</file>

<file path=xl/sharedStrings.xml><?xml version="1.0" encoding="utf-8"?>
<sst xmlns="http://schemas.openxmlformats.org/spreadsheetml/2006/main" count="659" uniqueCount="372">
  <si>
    <t>ORAȘ NEGRU - VODĂ</t>
  </si>
  <si>
    <t>CUI 6398763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</si>
  <si>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</si>
  <si>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</si>
  <si>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</si>
  <si>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</si>
  <si>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</si>
  <si>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</si>
  <si>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</si>
  <si>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</si>
  <si>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</si>
  <si>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</si>
  <si>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</si>
  <si>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</si>
  <si>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</si>
  <si>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</si>
  <si>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</si>
  <si>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</si>
  <si>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</si>
  <si>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</si>
  <si>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</si>
  <si>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</si>
  <si>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</si>
  <si>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</si>
  <si>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</si>
  <si>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</si>
  <si>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</si>
  <si>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</si>
  <si>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</si>
  <si>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</si>
  <si>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</si>
  <si>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</si>
  <si>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</si>
  <si>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</si>
  <si>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</si>
  <si>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</si>
  <si>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</si>
  <si>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</si>
  <si>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</si>
  <si>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</si>
  <si>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</si>
  <si>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</si>
  <si>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</si>
  <si>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</si>
  <si>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</si>
  <si>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</si>
  <si>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</si>
  <si>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</si>
  <si>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</si>
  <si>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</si>
  <si>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</si>
  <si>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</si>
  <si>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</si>
  <si>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</si>
  <si>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</si>
  <si>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</si>
  <si>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</si>
  <si>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</si>
  <si>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</si>
  <si>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</si>
  <si>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</si>
  <si>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</si>
  <si>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</si>
  <si>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</si>
  <si>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</si>
  <si>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</si>
  <si>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</si>
  <si>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</si>
  <si>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</si>
  <si>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</si>
  <si>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</si>
  <si>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</si>
  <si>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</si>
  <si>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</si>
  <si>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</si>
  <si>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</si>
  <si>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</si>
  <si>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</si>
  <si>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</si>
  <si>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</si>
  <si>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</si>
  <si>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</si>
  <si>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</si>
  <si>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</si>
  <si>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</si>
  <si>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</si>
  <si>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</si>
  <si>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</si>
  <si>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</si>
  <si>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</si>
  <si>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</si>
  <si>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</si>
  <si>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</si>
  <si>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</si>
  <si>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</si>
  <si>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</si>
  <si>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</si>
  <si>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</si>
  <si>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</si>
  <si>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</si>
  <si>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</si>
  <si>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</si>
  <si>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</si>
  <si>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</si>
  <si>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</si>
  <si>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</si>
  <si>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</si>
  <si>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</si>
  <si>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</si>
  <si>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</si>
  <si>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</si>
  <si>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</si>
  <si>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</si>
  <si>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</si>
  <si>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</si>
  <si>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</si>
  <si>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</si>
  <si>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</si>
  <si>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</si>
  <si>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</si>
  <si>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</si>
  <si>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</si>
  <si>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</si>
  <si>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</si>
  <si>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</si>
  <si>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</si>
  <si>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</si>
  <si>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</si>
  <si>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</si>
  <si>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</si>
  <si>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</si>
  <si>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</si>
  <si>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</si>
  <si>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</si>
  <si>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</si>
  <si>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</si>
  <si>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</si>
  <si>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</si>
  <si>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</si>
  <si>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</si>
  <si>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</si>
  <si>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</si>
  <si>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</si>
  <si>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</si>
  <si>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</si>
  <si>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</si>
  <si>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</si>
  <si>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</si>
  <si>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</si>
  <si>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</si>
  <si>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</si>
  <si>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</si>
  <si>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</si>
  <si>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</si>
  <si>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</si>
  <si>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</si>
  <si>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</si>
  <si>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</si>
  <si>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</si>
  <si>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</si>
  <si>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</si>
  <si>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Subventii de la Consiliul Judetean pentru copiii cu CES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</si>
  <si>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</si>
  <si>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</si>
  <si>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</si>
  <si>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</si>
  <si>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</si>
  <si>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Estimari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</si>
  <si>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</si>
  <si>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</si>
  <si>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</si>
  <si>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</si>
  <si>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</si>
  <si>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</si>
  <si>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</si>
  <si>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</si>
  <si>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</si>
  <si>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</si>
  <si>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</si>
  <si>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</si>
  <si>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</si>
  <si>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</si>
  <si>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</si>
  <si>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</si>
  <si>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</si>
  <si>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</si>
  <si>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</si>
  <si>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</si>
  <si>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</si>
  <si>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</si>
  <si>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</si>
  <si>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</si>
  <si>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</si>
  <si>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</si>
  <si>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</si>
  <si>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</si>
  <si>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</si>
  <si>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</si>
  <si>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</si>
  <si>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</si>
  <si>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</si>
  <si>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</si>
  <si>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</si>
  <si>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</si>
  <si>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</si>
  <si>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</si>
  <si>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</si>
  <si>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</si>
  <si>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</si>
  <si>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</si>
  <si>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</si>
  <si>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</si>
  <si>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</si>
  <si>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</si>
  <si>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</si>
  <si>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</si>
  <si>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</si>
  <si>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</si>
  <si>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</si>
  <si>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</si>
  <si>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</si>
  <si>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</si>
  <si>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</si>
  <si>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</si>
  <si>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</si>
  <si>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</si>
  <si>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</si>
  <si>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</si>
  <si>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</si>
  <si>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</si>
  <si>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</si>
  <si>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</si>
  <si>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</si>
  <si>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</si>
  <si>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</si>
  <si>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</si>
  <si>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</si>
  <si>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</si>
  <si>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</si>
  <si>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</si>
  <si>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</si>
  <si>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</si>
  <si>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</si>
  <si>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</si>
  <si>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</si>
  <si>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</si>
  <si>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</si>
  <si>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</si>
  <si>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</si>
  <si>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</si>
  <si>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</si>
  <si>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</si>
  <si>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</si>
  <si>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</si>
  <si>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</si>
  <si>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</si>
  <si>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</si>
  <si>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</si>
  <si>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</si>
  <si>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</si>
  <si>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</si>
  <si>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</si>
  <si>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</si>
  <si>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</si>
  <si>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</si>
  <si>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</si>
  <si>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</si>
  <si>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</si>
  <si>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</si>
  <si>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</si>
  <si>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</si>
  <si>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</si>
  <si>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</si>
  <si>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</si>
  <si>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</si>
  <si>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</si>
  <si>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</si>
  <si>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</si>
  <si>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</si>
  <si>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</si>
  <si>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</si>
  <si>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</si>
  <si>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</si>
  <si>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</si>
  <si>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</si>
  <si>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</si>
  <si>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</si>
  <si>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</si>
  <si>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</si>
  <si>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</si>
  <si>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</si>
  <si>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</si>
  <si>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</si>
  <si>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</si>
  <si>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</si>
  <si>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</si>
  <si>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</si>
  <si>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</si>
  <si>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</si>
  <si>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</si>
  <si>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</si>
  <si>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</si>
  <si>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</si>
  <si>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</si>
  <si>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</si>
  <si>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</si>
  <si>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</si>
  <si>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</si>
  <si>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</si>
  <si>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</si>
  <si>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</si>
  <si>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</si>
  <si>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</si>
  <si>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</si>
  <si>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</si>
  <si>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</si>
  <si>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</si>
  <si>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</si>
  <si>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</si>
  <si>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</si>
  <si>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</si>
  <si>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</si>
  <si>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</si>
  <si>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</si>
  <si>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</si>
  <si>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</si>
  <si>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</si>
  <si>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</si>
  <si>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</si>
  <si>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</si>
  <si>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</si>
  <si>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</si>
  <si>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</si>
  <si>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</si>
  <si>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</si>
  <si>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</si>
  <si>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</si>
  <si>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</si>
  <si>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</si>
  <si>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</si>
  <si>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</si>
  <si>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</si>
  <si>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</si>
  <si>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</si>
  <si>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</si>
  <si>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</si>
  <si>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</si>
  <si>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</si>
  <si>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</si>
  <si>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</si>
  <si>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</si>
  <si>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</si>
  <si>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</si>
  <si>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</si>
  <si>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</si>
  <si>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</si>
  <si>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</si>
  <si>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</si>
  <si>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</si>
  <si>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</si>
  <si>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 xml:space="preserve">    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</si>
  <si>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</si>
  <si>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</si>
  <si>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</si>
  <si>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</si>
  <si>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</si>
  <si>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</si>
  <si>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</si>
  <si>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</si>
  <si>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</si>
  <si>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</si>
  <si>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 xml:space="preserve">Rectificare septembrie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</si>
</sst>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9" fillId="0" borderId="11" xfId="1" applyFont="1" applyBorder="1" applyAlignment="1">
      <alignment horizontal="left" vertical="center" wrapText="1"/>
    </xf>
    <xf numFmtId="164" fontId="9" fillId="0" borderId="12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1" xfId="1" applyFont="1" applyBorder="1" applyAlignment="1">
      <alignment horizontal="lef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1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1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4" xfId="0" applyFont="1" applyBorder="1"/>
    <xf numFmtId="164" fontId="21" fillId="0" borderId="11" xfId="1" applyNumberFormat="1" applyFont="1" applyBorder="1" applyAlignment="1">
      <alignment horizontal="right" vertical="center" wrapText="1"/>
    </xf>
    <xf numFmtId="164" fontId="21" fillId="0" borderId="12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5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6" xfId="1" applyNumberFormat="1" applyFont="1" applyBorder="1" applyAlignment="1">
      <alignment horizontal="right" vertical="center" wrapText="1"/>
    </xf>
    <xf numFmtId="164" fontId="8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5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4" fontId="15" fillId="0" borderId="0" xfId="0" applyNumberFormat="1" applyFont="1" applyAlignment="1">
      <alignment horizontal="right" vertical="center" wrapText="1"/>
    </xf>
    <xf numFmtId="17" fontId="24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tabSelected="1" zoomScale="106" zoomScaleNormal="106" workbookViewId="0">
      <selection activeCell="B96" sqref="B96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2" t="s">
        <v>0</v>
      </c>
    </row>
    <row r="3" spans="1:11" ht="18.75">
      <c r="A3" s="7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8" t="s">
        <v>366</v>
      </c>
      <c r="D4" s="88"/>
      <c r="E4" s="88"/>
      <c r="F4" s="88"/>
      <c r="G4" s="88"/>
      <c r="H4" s="88"/>
      <c r="I4" s="88"/>
      <c r="J4" s="88"/>
      <c r="K4" s="88"/>
    </row>
    <row r="5" spans="1:11" ht="15.75" thickBot="1">
      <c r="B5" s="3" t="s">
        <v>2</v>
      </c>
      <c r="E5" s="87" t="s">
        <v>371</v>
      </c>
      <c r="G5" s="4"/>
    </row>
    <row r="6" spans="1:11" ht="15.75" customHeight="1" thickBot="1">
      <c r="A6" s="89" t="s">
        <v>3</v>
      </c>
      <c r="B6" s="89" t="s">
        <v>4</v>
      </c>
      <c r="C6" s="89" t="s">
        <v>362</v>
      </c>
      <c r="D6" s="89"/>
      <c r="E6" s="89"/>
      <c r="F6" s="89" t="s">
        <v>6</v>
      </c>
      <c r="G6" s="89"/>
      <c r="H6" s="89"/>
      <c r="I6" s="90" t="s">
        <v>7</v>
      </c>
      <c r="J6" s="90"/>
      <c r="K6" s="90"/>
    </row>
    <row r="7" spans="1:11" ht="90.75" customHeight="1" thickBot="1">
      <c r="A7" s="89"/>
      <c r="B7" s="89"/>
      <c r="C7" s="5" t="s">
        <v>8</v>
      </c>
      <c r="D7" s="6" t="s">
        <v>9</v>
      </c>
      <c r="E7" s="7" t="s">
        <v>10</v>
      </c>
      <c r="F7" s="7" t="s">
        <v>11</v>
      </c>
      <c r="G7" s="5" t="s">
        <v>12</v>
      </c>
      <c r="H7" s="5" t="s">
        <v>13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14</v>
      </c>
      <c r="B8" s="12" t="s">
        <v>15</v>
      </c>
      <c r="C8" s="12" t="s">
        <v>16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17</v>
      </c>
      <c r="C9" s="18"/>
      <c r="D9" s="18"/>
      <c r="E9" s="18"/>
      <c r="F9" s="19"/>
      <c r="G9" s="18"/>
      <c r="H9" s="18"/>
      <c r="I9" s="20"/>
      <c r="J9" s="21"/>
      <c r="K9" s="73"/>
    </row>
    <row r="10" spans="1:11" s="24" customFormat="1" ht="15" customHeight="1">
      <c r="A10" s="22">
        <v>102</v>
      </c>
      <c r="B10" s="22" t="s">
        <v>18</v>
      </c>
      <c r="C10" s="23">
        <f>C12+C77+C70+C93+C74+C79</f>
        <v>32879000.210000001</v>
      </c>
      <c r="D10" s="23"/>
      <c r="E10" s="23">
        <f>E12+E77+E70+E93+E74+E79</f>
        <v>9940000</v>
      </c>
      <c r="F10" s="23">
        <f>F12+F77+F70+F93+F74+F79</f>
        <v>13066000</v>
      </c>
      <c r="G10" s="23">
        <f>G12+G77+G70+G93+G74+G79</f>
        <v>6763000</v>
      </c>
      <c r="H10" s="23">
        <f>H12+H77+H70+H93+H74+H79</f>
        <v>3110000</v>
      </c>
      <c r="I10" s="23">
        <f t="shared" ref="I10:K10" si="0">I12+I77+I70+I93+I74+I79</f>
        <v>9405000</v>
      </c>
      <c r="J10" s="23">
        <f t="shared" si="0"/>
        <v>9361000</v>
      </c>
      <c r="K10" s="75">
        <f t="shared" si="0"/>
        <v>9342000</v>
      </c>
    </row>
    <row r="11" spans="1:11" s="24" customFormat="1" ht="15" customHeight="1" thickBot="1">
      <c r="A11" s="22" t="s">
        <v>19</v>
      </c>
      <c r="B11" s="22" t="s">
        <v>20</v>
      </c>
      <c r="C11" s="23">
        <f>C23+C39+C46+C50+C57+C60+C63+C75+C67+C14</f>
        <v>10957956.210000001</v>
      </c>
      <c r="D11" s="23"/>
      <c r="E11" s="23">
        <f t="shared" ref="E11:K11" si="1">E23+E39+E46+E50+E57+E60+E63+E75+E67+E14</f>
        <v>2889270</v>
      </c>
      <c r="F11" s="23">
        <f t="shared" si="1"/>
        <v>2859541</v>
      </c>
      <c r="G11" s="23">
        <f t="shared" si="1"/>
        <v>2636732</v>
      </c>
      <c r="H11" s="23">
        <f t="shared" si="1"/>
        <v>2572413</v>
      </c>
      <c r="I11" s="23">
        <f t="shared" si="1"/>
        <v>6063750</v>
      </c>
      <c r="J11" s="23">
        <f t="shared" si="1"/>
        <v>6259750</v>
      </c>
      <c r="K11" s="76">
        <f t="shared" si="1"/>
        <v>6417750</v>
      </c>
    </row>
    <row r="12" spans="1:11" ht="15" customHeight="1">
      <c r="A12" s="25" t="s">
        <v>21</v>
      </c>
      <c r="B12" s="25" t="s">
        <v>22</v>
      </c>
      <c r="C12" s="26">
        <f>C13+C48</f>
        <v>13679206.210000001</v>
      </c>
      <c r="D12" s="26"/>
      <c r="E12" s="26">
        <f t="shared" ref="E12:K12" si="2">E13+E48</f>
        <v>3428640</v>
      </c>
      <c r="F12" s="26">
        <f t="shared" si="2"/>
        <v>3711411</v>
      </c>
      <c r="G12" s="26">
        <f t="shared" si="2"/>
        <v>3443182</v>
      </c>
      <c r="H12" s="26">
        <f t="shared" si="2"/>
        <v>3095973</v>
      </c>
      <c r="I12" s="26">
        <f t="shared" si="2"/>
        <v>9405000</v>
      </c>
      <c r="J12" s="26">
        <f t="shared" si="2"/>
        <v>9361000</v>
      </c>
      <c r="K12" s="74">
        <f t="shared" si="2"/>
        <v>9342000</v>
      </c>
    </row>
    <row r="13" spans="1:11" ht="15.75" customHeight="1">
      <c r="A13" s="25" t="s">
        <v>23</v>
      </c>
      <c r="B13" s="25" t="s">
        <v>24</v>
      </c>
      <c r="C13" s="26">
        <f>C14+C22+C33+C45</f>
        <v>11260653</v>
      </c>
      <c r="D13" s="26"/>
      <c r="E13" s="26">
        <f t="shared" ref="E13:K13" si="3">E14+E22+E33+E45</f>
        <v>2664181</v>
      </c>
      <c r="F13" s="26">
        <f t="shared" si="3"/>
        <v>3140101</v>
      </c>
      <c r="G13" s="26">
        <f t="shared" si="3"/>
        <v>2825841</v>
      </c>
      <c r="H13" s="26">
        <f t="shared" si="3"/>
        <v>2630530</v>
      </c>
      <c r="I13" s="26">
        <f t="shared" si="3"/>
        <v>8471250</v>
      </c>
      <c r="J13" s="26">
        <f t="shared" si="3"/>
        <v>8225250</v>
      </c>
      <c r="K13" s="26">
        <f t="shared" si="3"/>
        <v>8214250</v>
      </c>
    </row>
    <row r="14" spans="1:11" ht="23.25" customHeight="1">
      <c r="A14" s="25" t="s">
        <v>25</v>
      </c>
      <c r="B14" s="25" t="s">
        <v>26</v>
      </c>
      <c r="C14" s="26">
        <f>C15</f>
        <v>5082466</v>
      </c>
      <c r="D14" s="26"/>
      <c r="E14" s="26">
        <f t="shared" ref="E14:K14" si="4">E15</f>
        <v>1263616</v>
      </c>
      <c r="F14" s="26">
        <f t="shared" si="4"/>
        <v>1427036</v>
      </c>
      <c r="G14" s="26">
        <f t="shared" si="4"/>
        <v>1128196</v>
      </c>
      <c r="H14" s="26">
        <f t="shared" si="4"/>
        <v>1263618</v>
      </c>
      <c r="I14" s="26">
        <f t="shared" si="4"/>
        <v>2782000</v>
      </c>
      <c r="J14" s="26">
        <f t="shared" si="4"/>
        <v>2776000</v>
      </c>
      <c r="K14" s="26">
        <f t="shared" si="4"/>
        <v>2942000</v>
      </c>
    </row>
    <row r="15" spans="1:11" ht="26.25" customHeight="1" thickBot="1">
      <c r="A15" s="25" t="s">
        <v>27</v>
      </c>
      <c r="B15" s="25" t="s">
        <v>28</v>
      </c>
      <c r="C15" s="26">
        <f>C16+C18</f>
        <v>5082466</v>
      </c>
      <c r="D15" s="26"/>
      <c r="E15" s="26">
        <f t="shared" ref="E15:K15" si="5">E16+E18</f>
        <v>1263616</v>
      </c>
      <c r="F15" s="26">
        <f t="shared" si="5"/>
        <v>1427036</v>
      </c>
      <c r="G15" s="26">
        <f t="shared" si="5"/>
        <v>1128196</v>
      </c>
      <c r="H15" s="26">
        <f t="shared" si="5"/>
        <v>1263618</v>
      </c>
      <c r="I15" s="26">
        <f t="shared" si="5"/>
        <v>2782000</v>
      </c>
      <c r="J15" s="26">
        <f t="shared" si="5"/>
        <v>2776000</v>
      </c>
      <c r="K15" s="77">
        <f t="shared" si="5"/>
        <v>2942000</v>
      </c>
    </row>
    <row r="16" spans="1:11" ht="15" customHeight="1" thickBot="1">
      <c r="A16" s="25" t="s">
        <v>29</v>
      </c>
      <c r="B16" s="25" t="s">
        <v>30</v>
      </c>
      <c r="C16" s="69">
        <f>C17</f>
        <v>61306</v>
      </c>
      <c r="D16" s="69"/>
      <c r="E16" s="69">
        <f t="shared" ref="E16:K16" si="6">E17</f>
        <v>8326</v>
      </c>
      <c r="F16" s="69">
        <f t="shared" si="6"/>
        <v>26326</v>
      </c>
      <c r="G16" s="69">
        <f>G17</f>
        <v>18326</v>
      </c>
      <c r="H16" s="69">
        <f t="shared" si="6"/>
        <v>8328</v>
      </c>
      <c r="I16" s="70">
        <f t="shared" si="6"/>
        <v>5000</v>
      </c>
      <c r="J16" s="70">
        <f t="shared" si="6"/>
        <v>5000</v>
      </c>
      <c r="K16" s="79">
        <f t="shared" si="6"/>
        <v>5000</v>
      </c>
    </row>
    <row r="17" spans="1:11" ht="25.5" customHeight="1">
      <c r="A17" s="25" t="s">
        <v>31</v>
      </c>
      <c r="B17" s="25" t="s">
        <v>32</v>
      </c>
      <c r="C17" s="26">
        <v>61306</v>
      </c>
      <c r="D17" s="26"/>
      <c r="E17" s="26">
        <v>8326</v>
      </c>
      <c r="F17" s="27">
        <v>26326</v>
      </c>
      <c r="G17" s="26">
        <v>18326</v>
      </c>
      <c r="H17" s="26">
        <v>8328</v>
      </c>
      <c r="I17" s="27">
        <v>5000</v>
      </c>
      <c r="J17" s="27">
        <v>5000</v>
      </c>
      <c r="K17" s="78">
        <v>5000</v>
      </c>
    </row>
    <row r="18" spans="1:11" ht="15" customHeight="1">
      <c r="A18" s="25" t="s">
        <v>33</v>
      </c>
      <c r="B18" s="25" t="s">
        <v>34</v>
      </c>
      <c r="C18" s="69">
        <f>C19+C20+C21</f>
        <v>5021160</v>
      </c>
      <c r="D18" s="69"/>
      <c r="E18" s="69">
        <f>E19+E20+E21</f>
        <v>1255290</v>
      </c>
      <c r="F18" s="69">
        <f>F19+F20+F21</f>
        <v>1400710</v>
      </c>
      <c r="G18" s="69">
        <f>G19+G20+G21</f>
        <v>1109870</v>
      </c>
      <c r="H18" s="69">
        <f>H19+H20+H21</f>
        <v>1255290</v>
      </c>
      <c r="I18" s="69">
        <f>I19+I20</f>
        <v>2777000</v>
      </c>
      <c r="J18" s="69">
        <f>J19+J20</f>
        <v>2771000</v>
      </c>
      <c r="K18" s="69">
        <f>K19+K20</f>
        <v>2937000</v>
      </c>
    </row>
    <row r="19" spans="1:11" ht="15" customHeight="1">
      <c r="A19" s="25" t="s">
        <v>35</v>
      </c>
      <c r="B19" s="25" t="s">
        <v>36</v>
      </c>
      <c r="C19" s="29">
        <v>1874000</v>
      </c>
      <c r="D19" s="26"/>
      <c r="E19" s="26">
        <v>468500</v>
      </c>
      <c r="F19" s="27">
        <v>514500</v>
      </c>
      <c r="G19" s="26">
        <v>422500</v>
      </c>
      <c r="H19" s="26">
        <v>468500</v>
      </c>
      <c r="I19" s="27">
        <v>1000000</v>
      </c>
      <c r="J19" s="27">
        <v>1000000</v>
      </c>
      <c r="K19" s="28">
        <v>1000000</v>
      </c>
    </row>
    <row r="20" spans="1:11" ht="24.75" customHeight="1">
      <c r="A20" s="25" t="s">
        <v>37</v>
      </c>
      <c r="B20" s="25" t="s">
        <v>38</v>
      </c>
      <c r="C20" s="29">
        <v>2687000</v>
      </c>
      <c r="D20" s="29"/>
      <c r="E20" s="29">
        <v>671750</v>
      </c>
      <c r="F20" s="30">
        <v>746250</v>
      </c>
      <c r="G20" s="29">
        <v>597250</v>
      </c>
      <c r="H20" s="29">
        <v>671750</v>
      </c>
      <c r="I20" s="30">
        <v>1777000</v>
      </c>
      <c r="J20" s="30">
        <v>1771000</v>
      </c>
      <c r="K20" s="31">
        <v>1937000</v>
      </c>
    </row>
    <row r="21" spans="1:11" ht="24.75" customHeight="1">
      <c r="A21" s="32" t="s">
        <v>39</v>
      </c>
      <c r="B21" s="33" t="s">
        <v>40</v>
      </c>
      <c r="C21" s="26">
        <v>460160</v>
      </c>
      <c r="D21" s="26"/>
      <c r="E21" s="26">
        <v>115040</v>
      </c>
      <c r="F21" s="27">
        <v>139960</v>
      </c>
      <c r="G21" s="26">
        <v>90120</v>
      </c>
      <c r="H21" s="26">
        <v>115040</v>
      </c>
      <c r="I21" s="27"/>
      <c r="J21" s="27"/>
      <c r="K21" s="28"/>
    </row>
    <row r="22" spans="1:11" ht="16.5" customHeight="1">
      <c r="A22" s="25" t="s">
        <v>41</v>
      </c>
      <c r="B22" s="25" t="s">
        <v>42</v>
      </c>
      <c r="C22" s="26">
        <f>C23</f>
        <v>2739284</v>
      </c>
      <c r="D22" s="26"/>
      <c r="E22" s="26">
        <f t="shared" ref="E22:J22" si="7">E23</f>
        <v>685693</v>
      </c>
      <c r="F22" s="26">
        <f t="shared" si="7"/>
        <v>685693</v>
      </c>
      <c r="G22" s="26">
        <f t="shared" si="7"/>
        <v>695693</v>
      </c>
      <c r="H22" s="26">
        <f t="shared" si="7"/>
        <v>672205</v>
      </c>
      <c r="I22" s="26">
        <f t="shared" si="7"/>
        <v>2205000</v>
      </c>
      <c r="J22" s="26">
        <f t="shared" si="7"/>
        <v>2205000</v>
      </c>
      <c r="K22" s="28">
        <f>J22</f>
        <v>2205000</v>
      </c>
    </row>
    <row r="23" spans="1:11" ht="17.25" customHeight="1">
      <c r="A23" s="25" t="s">
        <v>43</v>
      </c>
      <c r="B23" s="25" t="s">
        <v>44</v>
      </c>
      <c r="C23" s="69">
        <f>C24+C27+C31+C32</f>
        <v>2739284</v>
      </c>
      <c r="D23" s="69"/>
      <c r="E23" s="69">
        <f t="shared" ref="E23:K23" si="8">E24+E27+E31+E32</f>
        <v>685693</v>
      </c>
      <c r="F23" s="69">
        <f t="shared" si="8"/>
        <v>685693</v>
      </c>
      <c r="G23" s="69">
        <f t="shared" si="8"/>
        <v>695693</v>
      </c>
      <c r="H23" s="69">
        <f t="shared" si="8"/>
        <v>672205</v>
      </c>
      <c r="I23" s="69">
        <f t="shared" si="8"/>
        <v>2205000</v>
      </c>
      <c r="J23" s="69">
        <f t="shared" si="8"/>
        <v>2205000</v>
      </c>
      <c r="K23" s="69">
        <f t="shared" si="8"/>
        <v>2205000</v>
      </c>
    </row>
    <row r="24" spans="1:11" ht="17.25" customHeight="1">
      <c r="A24" s="25" t="s">
        <v>45</v>
      </c>
      <c r="B24" s="25" t="s">
        <v>46</v>
      </c>
      <c r="C24" s="69">
        <f>C25+C26</f>
        <v>589293</v>
      </c>
      <c r="D24" s="69"/>
      <c r="E24" s="69">
        <f t="shared" ref="E24:J24" si="9">E25+E26</f>
        <v>148000</v>
      </c>
      <c r="F24" s="69">
        <f t="shared" si="9"/>
        <v>148000</v>
      </c>
      <c r="G24" s="69">
        <f t="shared" si="9"/>
        <v>148000</v>
      </c>
      <c r="H24" s="69">
        <f t="shared" si="9"/>
        <v>145293</v>
      </c>
      <c r="I24" s="70">
        <f t="shared" si="9"/>
        <v>500000</v>
      </c>
      <c r="J24" s="70">
        <f t="shared" si="9"/>
        <v>500000</v>
      </c>
      <c r="K24" s="71">
        <f>J24</f>
        <v>500000</v>
      </c>
    </row>
    <row r="25" spans="1:11" ht="15.75" customHeight="1">
      <c r="A25" s="25" t="s">
        <v>47</v>
      </c>
      <c r="B25" s="25" t="s">
        <v>48</v>
      </c>
      <c r="C25" s="29">
        <v>303110</v>
      </c>
      <c r="D25" s="26"/>
      <c r="E25" s="26">
        <v>76000</v>
      </c>
      <c r="F25" s="27">
        <v>76000</v>
      </c>
      <c r="G25" s="26">
        <v>76000</v>
      </c>
      <c r="H25" s="26">
        <v>75110</v>
      </c>
      <c r="I25" s="27">
        <v>200000</v>
      </c>
      <c r="J25" s="27">
        <v>200000</v>
      </c>
      <c r="K25" s="28">
        <f>J25</f>
        <v>200000</v>
      </c>
    </row>
    <row r="26" spans="1:11" ht="15" customHeight="1">
      <c r="A26" s="25" t="s">
        <v>49</v>
      </c>
      <c r="B26" s="25" t="s">
        <v>50</v>
      </c>
      <c r="C26" s="29">
        <v>286183</v>
      </c>
      <c r="D26" s="26"/>
      <c r="E26" s="26">
        <v>72000</v>
      </c>
      <c r="F26" s="27">
        <v>72000</v>
      </c>
      <c r="G26" s="26">
        <v>72000</v>
      </c>
      <c r="H26" s="26">
        <v>70183</v>
      </c>
      <c r="I26" s="27">
        <v>300000</v>
      </c>
      <c r="J26" s="27">
        <v>300000</v>
      </c>
      <c r="K26" s="28">
        <f>J26</f>
        <v>300000</v>
      </c>
    </row>
    <row r="27" spans="1:11" ht="15" customHeight="1">
      <c r="A27" s="25" t="s">
        <v>51</v>
      </c>
      <c r="B27" s="25" t="s">
        <v>52</v>
      </c>
      <c r="C27" s="69">
        <f>C28+C29+C30</f>
        <v>2093217</v>
      </c>
      <c r="D27" s="69"/>
      <c r="E27" s="69">
        <f t="shared" ref="E27:J27" si="10">E28+E29+E30</f>
        <v>526000</v>
      </c>
      <c r="F27" s="69">
        <f t="shared" si="10"/>
        <v>526000</v>
      </c>
      <c r="G27" s="69">
        <f t="shared" si="10"/>
        <v>526000</v>
      </c>
      <c r="H27" s="69">
        <f t="shared" si="10"/>
        <v>515217</v>
      </c>
      <c r="I27" s="69">
        <f t="shared" si="10"/>
        <v>1700000</v>
      </c>
      <c r="J27" s="69">
        <f t="shared" si="10"/>
        <v>1700000</v>
      </c>
      <c r="K27" s="71">
        <f>J27</f>
        <v>1700000</v>
      </c>
    </row>
    <row r="28" spans="1:11" ht="15" customHeight="1">
      <c r="A28" s="25" t="s">
        <v>53</v>
      </c>
      <c r="B28" s="25" t="s">
        <v>54</v>
      </c>
      <c r="C28" s="29">
        <v>543708</v>
      </c>
      <c r="D28" s="26"/>
      <c r="E28" s="26">
        <v>136000</v>
      </c>
      <c r="F28" s="27">
        <v>136000</v>
      </c>
      <c r="G28" s="26">
        <v>136000</v>
      </c>
      <c r="H28" s="26">
        <v>135708</v>
      </c>
      <c r="I28" s="27">
        <v>500000</v>
      </c>
      <c r="J28" s="27">
        <v>500000</v>
      </c>
      <c r="K28" s="28">
        <v>500000</v>
      </c>
    </row>
    <row r="29" spans="1:11" ht="15" customHeight="1">
      <c r="A29" s="25" t="s">
        <v>55</v>
      </c>
      <c r="B29" s="25" t="s">
        <v>56</v>
      </c>
      <c r="C29" s="29">
        <v>197339</v>
      </c>
      <c r="D29" s="26"/>
      <c r="E29" s="26">
        <v>50000</v>
      </c>
      <c r="F29" s="27">
        <v>50000</v>
      </c>
      <c r="G29" s="26">
        <v>50000</v>
      </c>
      <c r="H29" s="26">
        <v>47339</v>
      </c>
      <c r="I29" s="27">
        <v>200000</v>
      </c>
      <c r="J29" s="27">
        <v>200000</v>
      </c>
      <c r="K29" s="28">
        <v>200000</v>
      </c>
    </row>
    <row r="30" spans="1:11" ht="15" customHeight="1">
      <c r="A30" s="25" t="s">
        <v>57</v>
      </c>
      <c r="B30" s="25" t="s">
        <v>58</v>
      </c>
      <c r="C30" s="29">
        <v>1352170</v>
      </c>
      <c r="D30" s="26"/>
      <c r="E30" s="26">
        <v>340000</v>
      </c>
      <c r="F30" s="27">
        <v>340000</v>
      </c>
      <c r="G30" s="26">
        <v>340000</v>
      </c>
      <c r="H30" s="26">
        <v>332170</v>
      </c>
      <c r="I30" s="27">
        <v>1000000</v>
      </c>
      <c r="J30" s="27">
        <v>1000000</v>
      </c>
      <c r="K30" s="28">
        <v>1000000</v>
      </c>
    </row>
    <row r="31" spans="1:11" ht="15" customHeight="1">
      <c r="A31" s="25" t="s">
        <v>59</v>
      </c>
      <c r="B31" s="25" t="s">
        <v>60</v>
      </c>
      <c r="C31" s="29">
        <v>56774</v>
      </c>
      <c r="D31" s="26"/>
      <c r="E31" s="26">
        <v>11693</v>
      </c>
      <c r="F31" s="27">
        <v>11693</v>
      </c>
      <c r="G31" s="26">
        <v>21693</v>
      </c>
      <c r="H31" s="26">
        <v>11695</v>
      </c>
      <c r="I31" s="27">
        <v>5000</v>
      </c>
      <c r="J31" s="27">
        <v>5000</v>
      </c>
      <c r="K31" s="28">
        <f>J31</f>
        <v>5000</v>
      </c>
    </row>
    <row r="32" spans="1:11" ht="15" customHeight="1">
      <c r="A32" s="25">
        <v>70250</v>
      </c>
      <c r="B32" s="25" t="s">
        <v>61</v>
      </c>
      <c r="C32" s="26"/>
      <c r="D32" s="26"/>
      <c r="E32" s="26"/>
      <c r="F32" s="27"/>
      <c r="G32" s="26"/>
      <c r="H32" s="26"/>
      <c r="I32" s="27"/>
      <c r="J32" s="27"/>
      <c r="K32" s="28"/>
    </row>
    <row r="33" spans="1:11" ht="15" customHeight="1">
      <c r="A33" s="25" t="s">
        <v>62</v>
      </c>
      <c r="B33" s="25" t="s">
        <v>63</v>
      </c>
      <c r="C33" s="26">
        <f>C34+C38+C39</f>
        <v>3438903</v>
      </c>
      <c r="D33" s="26"/>
      <c r="E33" s="26">
        <f>E34+E38+E39</f>
        <v>714872</v>
      </c>
      <c r="F33" s="26">
        <f>F34+F38+F39</f>
        <v>1027372</v>
      </c>
      <c r="G33" s="26">
        <f>G34+G38+G39</f>
        <v>1001952</v>
      </c>
      <c r="H33" s="26">
        <f>H34+H38+H39</f>
        <v>694707</v>
      </c>
      <c r="I33" s="26">
        <f t="shared" ref="I33:K33" si="11">I34+I38+I39</f>
        <v>3484250</v>
      </c>
      <c r="J33" s="26">
        <f t="shared" si="11"/>
        <v>3244250</v>
      </c>
      <c r="K33" s="26">
        <f t="shared" si="11"/>
        <v>3067250</v>
      </c>
    </row>
    <row r="34" spans="1:11" ht="15" customHeight="1">
      <c r="A34" s="25" t="s">
        <v>64</v>
      </c>
      <c r="B34" s="25" t="s">
        <v>65</v>
      </c>
      <c r="C34" s="69">
        <f>C35+C37+C36</f>
        <v>2721250</v>
      </c>
      <c r="D34" s="69"/>
      <c r="E34" s="69">
        <f>E35+E37+E36</f>
        <v>539370</v>
      </c>
      <c r="F34" s="69">
        <f>F35+F37+F36</f>
        <v>851870</v>
      </c>
      <c r="G34" s="69">
        <f>G35+G37+G36</f>
        <v>806450</v>
      </c>
      <c r="H34" s="69">
        <f>H35+H37+H36</f>
        <v>523560</v>
      </c>
      <c r="I34" s="69">
        <f>I35+I37</f>
        <v>3341250</v>
      </c>
      <c r="J34" s="69">
        <f>J35+J37</f>
        <v>3101250</v>
      </c>
      <c r="K34" s="69">
        <f>K35+K37</f>
        <v>2924250</v>
      </c>
    </row>
    <row r="35" spans="1:11" ht="38.25" customHeight="1">
      <c r="A35" s="25" t="s">
        <v>66</v>
      </c>
      <c r="B35" s="25" t="s">
        <v>67</v>
      </c>
      <c r="C35" s="29">
        <v>2096250</v>
      </c>
      <c r="D35" s="29"/>
      <c r="E35" s="29">
        <v>539370</v>
      </c>
      <c r="F35" s="29">
        <v>539370</v>
      </c>
      <c r="G35" s="29">
        <v>494450</v>
      </c>
      <c r="H35" s="29">
        <v>523060</v>
      </c>
      <c r="I35" s="30">
        <v>2128250</v>
      </c>
      <c r="J35" s="30">
        <v>2147250</v>
      </c>
      <c r="K35" s="31">
        <v>2165250</v>
      </c>
    </row>
    <row r="36" spans="1:11" ht="29.25" customHeight="1">
      <c r="A36" s="25">
        <v>110205</v>
      </c>
      <c r="B36" s="25" t="s">
        <v>68</v>
      </c>
      <c r="C36" s="26">
        <v>625000</v>
      </c>
      <c r="D36" s="26"/>
      <c r="E36" s="26">
        <v>0</v>
      </c>
      <c r="F36" s="27">
        <v>312500</v>
      </c>
      <c r="G36" s="26">
        <v>312000</v>
      </c>
      <c r="H36" s="26">
        <v>500</v>
      </c>
      <c r="I36" s="27"/>
      <c r="J36" s="27"/>
      <c r="K36" s="28"/>
    </row>
    <row r="37" spans="1:11" ht="22.5" customHeight="1">
      <c r="A37" s="25" t="s">
        <v>69</v>
      </c>
      <c r="B37" s="25" t="s">
        <v>70</v>
      </c>
      <c r="C37" s="29">
        <v>0</v>
      </c>
      <c r="D37" s="29"/>
      <c r="E37" s="29">
        <v>0</v>
      </c>
      <c r="F37" s="30">
        <v>0</v>
      </c>
      <c r="G37" s="29">
        <v>0</v>
      </c>
      <c r="H37" s="29">
        <v>0</v>
      </c>
      <c r="I37" s="30">
        <v>1213000</v>
      </c>
      <c r="J37" s="30">
        <v>954000</v>
      </c>
      <c r="K37" s="31">
        <v>759000</v>
      </c>
    </row>
    <row r="38" spans="1:11" ht="22.5" customHeight="1">
      <c r="A38" s="25">
        <v>150200</v>
      </c>
      <c r="B38" s="25" t="s">
        <v>71</v>
      </c>
      <c r="C38" s="26"/>
      <c r="D38" s="26"/>
      <c r="E38" s="26"/>
      <c r="F38" s="27"/>
      <c r="G38" s="26"/>
      <c r="H38" s="26"/>
      <c r="I38" s="27"/>
      <c r="J38" s="27"/>
      <c r="K38" s="28"/>
    </row>
    <row r="39" spans="1:11" ht="24" customHeight="1">
      <c r="A39" s="25" t="s">
        <v>72</v>
      </c>
      <c r="B39" s="25" t="s">
        <v>73</v>
      </c>
      <c r="C39" s="69">
        <f>C40+C43+C44</f>
        <v>717653</v>
      </c>
      <c r="D39" s="69"/>
      <c r="E39" s="69">
        <f>E40+E43+E44</f>
        <v>175502</v>
      </c>
      <c r="F39" s="69">
        <f>F40+F43+F44</f>
        <v>175502</v>
      </c>
      <c r="G39" s="69">
        <f>G40+G43+G44</f>
        <v>195502</v>
      </c>
      <c r="H39" s="69">
        <f>H40+H43+H44</f>
        <v>171147</v>
      </c>
      <c r="I39" s="70">
        <v>143000</v>
      </c>
      <c r="J39" s="70">
        <v>143000</v>
      </c>
      <c r="K39" s="71">
        <f>J39</f>
        <v>143000</v>
      </c>
    </row>
    <row r="40" spans="1:11" ht="15" customHeight="1">
      <c r="A40" s="25" t="s">
        <v>74</v>
      </c>
      <c r="B40" s="25" t="s">
        <v>75</v>
      </c>
      <c r="C40" s="69">
        <f>C41+C42</f>
        <v>659717</v>
      </c>
      <c r="D40" s="69"/>
      <c r="E40" s="69">
        <f>E41+E42</f>
        <v>166000</v>
      </c>
      <c r="F40" s="69">
        <f>F41+F42</f>
        <v>166000</v>
      </c>
      <c r="G40" s="69">
        <f>G41+G42</f>
        <v>166000</v>
      </c>
      <c r="H40" s="69">
        <f>H41+H42</f>
        <v>161717</v>
      </c>
      <c r="I40" s="70">
        <v>134000</v>
      </c>
      <c r="J40" s="70">
        <v>134000</v>
      </c>
      <c r="K40" s="71">
        <f>J40</f>
        <v>134000</v>
      </c>
    </row>
    <row r="41" spans="1:11" ht="25.5" customHeight="1">
      <c r="A41" s="25" t="s">
        <v>76</v>
      </c>
      <c r="B41" s="25" t="s">
        <v>77</v>
      </c>
      <c r="C41" s="29">
        <v>557368</v>
      </c>
      <c r="D41" s="26"/>
      <c r="E41" s="26">
        <v>140000</v>
      </c>
      <c r="F41" s="27">
        <v>140000</v>
      </c>
      <c r="G41" s="26">
        <v>140000</v>
      </c>
      <c r="H41" s="26">
        <v>137368</v>
      </c>
      <c r="I41" s="27">
        <v>300000</v>
      </c>
      <c r="J41" s="27">
        <v>300000</v>
      </c>
      <c r="K41" s="28">
        <f>J41</f>
        <v>300000</v>
      </c>
    </row>
    <row r="42" spans="1:11" ht="22.5" customHeight="1">
      <c r="A42" s="25" t="s">
        <v>78</v>
      </c>
      <c r="B42" s="25" t="s">
        <v>79</v>
      </c>
      <c r="C42" s="29">
        <v>102349</v>
      </c>
      <c r="D42" s="26"/>
      <c r="E42" s="26">
        <v>26000</v>
      </c>
      <c r="F42" s="27">
        <v>26000</v>
      </c>
      <c r="G42" s="26">
        <v>26000</v>
      </c>
      <c r="H42" s="26">
        <v>24349</v>
      </c>
      <c r="I42" s="27">
        <v>49000</v>
      </c>
      <c r="J42" s="27">
        <v>49000</v>
      </c>
      <c r="K42" s="28">
        <f>J42</f>
        <v>49000</v>
      </c>
    </row>
    <row r="43" spans="1:11" ht="23.25" customHeight="1">
      <c r="A43" s="25" t="s">
        <v>80</v>
      </c>
      <c r="B43" s="25" t="s">
        <v>81</v>
      </c>
      <c r="C43" s="29">
        <v>24727</v>
      </c>
      <c r="D43" s="26"/>
      <c r="E43" s="26">
        <v>6200</v>
      </c>
      <c r="F43" s="27">
        <v>6200</v>
      </c>
      <c r="G43" s="26">
        <v>6200</v>
      </c>
      <c r="H43" s="26">
        <v>6127</v>
      </c>
      <c r="I43" s="27">
        <v>20000</v>
      </c>
      <c r="J43" s="27">
        <v>20000</v>
      </c>
      <c r="K43" s="28">
        <v>20000</v>
      </c>
    </row>
    <row r="44" spans="1:11" ht="22.5" customHeight="1">
      <c r="A44" s="25" t="s">
        <v>82</v>
      </c>
      <c r="B44" s="25" t="s">
        <v>83</v>
      </c>
      <c r="C44" s="26">
        <v>33209</v>
      </c>
      <c r="D44" s="26"/>
      <c r="E44" s="26">
        <v>3302</v>
      </c>
      <c r="F44" s="27">
        <v>3302</v>
      </c>
      <c r="G44" s="26">
        <v>23302</v>
      </c>
      <c r="H44" s="26">
        <v>3303</v>
      </c>
      <c r="I44" s="27">
        <v>8000</v>
      </c>
      <c r="J44" s="27">
        <v>8000</v>
      </c>
      <c r="K44" s="28">
        <f>J44</f>
        <v>8000</v>
      </c>
    </row>
    <row r="45" spans="1:11" ht="15" customHeight="1">
      <c r="A45" s="25" t="s">
        <v>84</v>
      </c>
      <c r="B45" s="25" t="s">
        <v>85</v>
      </c>
      <c r="C45" s="26">
        <f>C46</f>
        <v>0</v>
      </c>
      <c r="D45" s="26"/>
      <c r="E45" s="26">
        <f t="shared" ref="E45:H46" si="12">E46</f>
        <v>0</v>
      </c>
      <c r="F45" s="26">
        <f t="shared" si="12"/>
        <v>0</v>
      </c>
      <c r="G45" s="26">
        <f t="shared" si="12"/>
        <v>0</v>
      </c>
      <c r="H45" s="26">
        <f t="shared" si="12"/>
        <v>0</v>
      </c>
      <c r="I45" s="27">
        <f>C45</f>
        <v>0</v>
      </c>
      <c r="J45" s="27">
        <f>C45</f>
        <v>0</v>
      </c>
      <c r="K45" s="28">
        <f>J45</f>
        <v>0</v>
      </c>
    </row>
    <row r="46" spans="1:11" ht="15" customHeight="1">
      <c r="A46" s="25" t="s">
        <v>86</v>
      </c>
      <c r="B46" s="25" t="s">
        <v>87</v>
      </c>
      <c r="C46" s="26">
        <f>C47</f>
        <v>0</v>
      </c>
      <c r="D46" s="26"/>
      <c r="E46" s="26">
        <f t="shared" si="12"/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7">
        <f>C46</f>
        <v>0</v>
      </c>
      <c r="J46" s="27">
        <f>C46</f>
        <v>0</v>
      </c>
      <c r="K46" s="28">
        <f>J46</f>
        <v>0</v>
      </c>
    </row>
    <row r="47" spans="1:11" ht="15" customHeight="1">
      <c r="A47" s="25" t="s">
        <v>88</v>
      </c>
      <c r="B47" s="25" t="s">
        <v>89</v>
      </c>
      <c r="C47" s="26">
        <f>E47+F47+G47+H47</f>
        <v>0</v>
      </c>
      <c r="D47" s="26"/>
      <c r="E47" s="26">
        <v>0</v>
      </c>
      <c r="F47" s="27">
        <v>0</v>
      </c>
      <c r="G47" s="26">
        <v>0</v>
      </c>
      <c r="H47" s="26">
        <v>0</v>
      </c>
      <c r="I47" s="27">
        <f>C47</f>
        <v>0</v>
      </c>
      <c r="J47" s="27">
        <f>C47</f>
        <v>0</v>
      </c>
      <c r="K47" s="28">
        <f>J47</f>
        <v>0</v>
      </c>
    </row>
    <row r="48" spans="1:11" ht="15" customHeight="1">
      <c r="A48" s="25" t="s">
        <v>90</v>
      </c>
      <c r="B48" s="25" t="s">
        <v>91</v>
      </c>
      <c r="C48" s="26">
        <f>C49+C56</f>
        <v>2418553.21</v>
      </c>
      <c r="D48" s="26"/>
      <c r="E48" s="26">
        <f t="shared" ref="E48:K48" si="13">E49+E56</f>
        <v>764459</v>
      </c>
      <c r="F48" s="26">
        <f t="shared" si="13"/>
        <v>571310</v>
      </c>
      <c r="G48" s="26">
        <f t="shared" si="13"/>
        <v>617341</v>
      </c>
      <c r="H48" s="26">
        <f t="shared" si="13"/>
        <v>465443</v>
      </c>
      <c r="I48" s="26">
        <f t="shared" si="13"/>
        <v>933750</v>
      </c>
      <c r="J48" s="27">
        <f t="shared" si="13"/>
        <v>1135750</v>
      </c>
      <c r="K48" s="28">
        <f t="shared" si="13"/>
        <v>1127750</v>
      </c>
    </row>
    <row r="49" spans="1:11" ht="15" customHeight="1">
      <c r="A49" s="25" t="s">
        <v>92</v>
      </c>
      <c r="B49" s="25" t="s">
        <v>93</v>
      </c>
      <c r="C49" s="26">
        <f>C50</f>
        <v>255712</v>
      </c>
      <c r="D49" s="26"/>
      <c r="E49" s="26">
        <f t="shared" ref="E49:J49" si="14">E50</f>
        <v>62237</v>
      </c>
      <c r="F49" s="26">
        <f t="shared" si="14"/>
        <v>62237</v>
      </c>
      <c r="G49" s="26">
        <f t="shared" si="14"/>
        <v>68917</v>
      </c>
      <c r="H49" s="26">
        <f t="shared" si="14"/>
        <v>62321</v>
      </c>
      <c r="I49" s="27">
        <f t="shared" si="14"/>
        <v>256000</v>
      </c>
      <c r="J49" s="27">
        <f t="shared" si="14"/>
        <v>256000</v>
      </c>
      <c r="K49" s="28">
        <f>J49</f>
        <v>256000</v>
      </c>
    </row>
    <row r="50" spans="1:11" ht="15" customHeight="1">
      <c r="A50" s="25" t="s">
        <v>94</v>
      </c>
      <c r="B50" s="25" t="s">
        <v>95</v>
      </c>
      <c r="C50" s="69">
        <f>C51+C53</f>
        <v>255712</v>
      </c>
      <c r="D50" s="69"/>
      <c r="E50" s="69">
        <f t="shared" ref="E50:K50" si="15">E51+E53</f>
        <v>62237</v>
      </c>
      <c r="F50" s="69">
        <f t="shared" si="15"/>
        <v>62237</v>
      </c>
      <c r="G50" s="69">
        <f t="shared" si="15"/>
        <v>68917</v>
      </c>
      <c r="H50" s="69">
        <f t="shared" si="15"/>
        <v>62321</v>
      </c>
      <c r="I50" s="69">
        <f t="shared" si="15"/>
        <v>256000</v>
      </c>
      <c r="J50" s="69">
        <f t="shared" si="15"/>
        <v>256000</v>
      </c>
      <c r="K50" s="70">
        <f t="shared" si="15"/>
        <v>256000</v>
      </c>
    </row>
    <row r="51" spans="1:11" ht="15" customHeight="1">
      <c r="A51" s="25" t="s">
        <v>96</v>
      </c>
      <c r="B51" s="25" t="s">
        <v>97</v>
      </c>
      <c r="C51" s="26">
        <f>C52</f>
        <v>228081</v>
      </c>
      <c r="D51" s="26"/>
      <c r="E51" s="26">
        <f t="shared" ref="E51:J51" si="16">E52</f>
        <v>57000</v>
      </c>
      <c r="F51" s="26">
        <f t="shared" si="16"/>
        <v>57000</v>
      </c>
      <c r="G51" s="26">
        <f t="shared" si="16"/>
        <v>57000</v>
      </c>
      <c r="H51" s="26">
        <f t="shared" si="16"/>
        <v>57081</v>
      </c>
      <c r="I51" s="26">
        <f t="shared" si="16"/>
        <v>200000</v>
      </c>
      <c r="J51" s="26">
        <f t="shared" si="16"/>
        <v>200000</v>
      </c>
      <c r="K51" s="28">
        <f>J51</f>
        <v>200000</v>
      </c>
    </row>
    <row r="52" spans="1:11" ht="24.75" customHeight="1">
      <c r="A52" s="25" t="s">
        <v>98</v>
      </c>
      <c r="B52" s="25" t="s">
        <v>99</v>
      </c>
      <c r="C52" s="29">
        <v>228081</v>
      </c>
      <c r="D52" s="26"/>
      <c r="E52" s="26">
        <v>57000</v>
      </c>
      <c r="F52" s="27">
        <v>57000</v>
      </c>
      <c r="G52" s="26">
        <v>57000</v>
      </c>
      <c r="H52" s="26">
        <v>57081</v>
      </c>
      <c r="I52" s="27">
        <v>200000</v>
      </c>
      <c r="J52" s="27">
        <v>200000</v>
      </c>
      <c r="K52" s="28">
        <v>100000</v>
      </c>
    </row>
    <row r="53" spans="1:11" ht="15" customHeight="1">
      <c r="A53" s="25">
        <v>300250</v>
      </c>
      <c r="B53" s="25" t="s">
        <v>100</v>
      </c>
      <c r="C53" s="26">
        <v>27631</v>
      </c>
      <c r="D53" s="26"/>
      <c r="E53" s="26">
        <v>5237</v>
      </c>
      <c r="F53" s="26">
        <v>5237</v>
      </c>
      <c r="G53" s="26">
        <v>11917</v>
      </c>
      <c r="H53" s="26">
        <v>5240</v>
      </c>
      <c r="I53" s="27">
        <v>56000</v>
      </c>
      <c r="J53" s="27">
        <v>56000</v>
      </c>
      <c r="K53" s="28">
        <v>56000</v>
      </c>
    </row>
    <row r="54" spans="1:11" ht="23.25" customHeight="1">
      <c r="A54" s="25" t="s">
        <v>101</v>
      </c>
      <c r="B54" s="25" t="s">
        <v>102</v>
      </c>
      <c r="C54" s="26">
        <f>C55</f>
        <v>0</v>
      </c>
      <c r="D54" s="26"/>
      <c r="E54" s="26">
        <f>E55</f>
        <v>0</v>
      </c>
      <c r="F54" s="26">
        <f>F55</f>
        <v>0</v>
      </c>
      <c r="G54" s="26">
        <f>G55</f>
        <v>0</v>
      </c>
      <c r="H54" s="27">
        <v>0</v>
      </c>
      <c r="I54" s="27">
        <f>C54</f>
        <v>0</v>
      </c>
      <c r="J54" s="27">
        <f>C54</f>
        <v>0</v>
      </c>
      <c r="K54" s="28">
        <f>J54</f>
        <v>0</v>
      </c>
    </row>
    <row r="55" spans="1:11" ht="24" customHeight="1">
      <c r="A55" s="25" t="s">
        <v>103</v>
      </c>
      <c r="B55" s="25" t="s">
        <v>102</v>
      </c>
      <c r="C55" s="26">
        <v>0</v>
      </c>
      <c r="D55" s="26"/>
      <c r="E55" s="26">
        <v>0</v>
      </c>
      <c r="F55" s="27">
        <v>0</v>
      </c>
      <c r="G55" s="26">
        <v>0</v>
      </c>
      <c r="H55" s="26">
        <v>0</v>
      </c>
      <c r="I55" s="27">
        <f>C55</f>
        <v>0</v>
      </c>
      <c r="J55" s="27">
        <f>C55</f>
        <v>0</v>
      </c>
      <c r="K55" s="28">
        <f>J55</f>
        <v>0</v>
      </c>
    </row>
    <row r="56" spans="1:11" ht="15" customHeight="1">
      <c r="A56" s="25" t="s">
        <v>104</v>
      </c>
      <c r="B56" s="25" t="s">
        <v>105</v>
      </c>
      <c r="C56" s="27">
        <f>C57+C60+C63+C67+C70</f>
        <v>2162841.21</v>
      </c>
      <c r="D56" s="27"/>
      <c r="E56" s="27">
        <f t="shared" ref="E56:K56" si="17">E57+E60+E63+E67+E70</f>
        <v>702222</v>
      </c>
      <c r="F56" s="27">
        <f t="shared" si="17"/>
        <v>509073</v>
      </c>
      <c r="G56" s="27">
        <f t="shared" si="17"/>
        <v>548424</v>
      </c>
      <c r="H56" s="27">
        <f t="shared" si="17"/>
        <v>403122</v>
      </c>
      <c r="I56" s="27">
        <f t="shared" si="17"/>
        <v>677750</v>
      </c>
      <c r="J56" s="27">
        <f t="shared" si="17"/>
        <v>879750</v>
      </c>
      <c r="K56" s="28">
        <f t="shared" si="17"/>
        <v>871750</v>
      </c>
    </row>
    <row r="57" spans="1:11" ht="15" customHeight="1">
      <c r="A57" s="25" t="s">
        <v>106</v>
      </c>
      <c r="B57" s="25" t="s">
        <v>107</v>
      </c>
      <c r="C57" s="26">
        <f>C58+C59</f>
        <v>0</v>
      </c>
      <c r="D57" s="26"/>
      <c r="E57" s="26">
        <f>E58+E59</f>
        <v>0</v>
      </c>
      <c r="F57" s="26">
        <f>F58+F59</f>
        <v>0</v>
      </c>
      <c r="G57" s="26">
        <f>G58+G59</f>
        <v>0</v>
      </c>
      <c r="H57" s="26">
        <f>H58+H59</f>
        <v>0</v>
      </c>
      <c r="I57" s="27">
        <f>C57</f>
        <v>0</v>
      </c>
      <c r="J57" s="27">
        <f>C57</f>
        <v>0</v>
      </c>
      <c r="K57" s="28">
        <f>J57</f>
        <v>0</v>
      </c>
    </row>
    <row r="58" spans="1:11" ht="15" customHeight="1">
      <c r="A58" s="25" t="s">
        <v>108</v>
      </c>
      <c r="B58" s="25" t="s">
        <v>109</v>
      </c>
      <c r="C58" s="26"/>
      <c r="D58" s="26"/>
      <c r="E58" s="26"/>
      <c r="F58" s="27">
        <v>0</v>
      </c>
      <c r="G58" s="26">
        <v>0</v>
      </c>
      <c r="H58" s="26">
        <v>0</v>
      </c>
      <c r="I58" s="27">
        <f>C58</f>
        <v>0</v>
      </c>
      <c r="J58" s="27">
        <f>C58</f>
        <v>0</v>
      </c>
      <c r="K58" s="28">
        <f>J58</f>
        <v>0</v>
      </c>
    </row>
    <row r="59" spans="1:11" ht="26.25" customHeight="1">
      <c r="A59" s="25" t="s">
        <v>110</v>
      </c>
      <c r="B59" s="25" t="s">
        <v>111</v>
      </c>
      <c r="C59" s="26"/>
      <c r="D59" s="26"/>
      <c r="E59" s="26"/>
      <c r="F59" s="27"/>
      <c r="G59" s="26"/>
      <c r="H59" s="26"/>
      <c r="I59" s="27">
        <f>C59</f>
        <v>0</v>
      </c>
      <c r="J59" s="27">
        <f>C59</f>
        <v>0</v>
      </c>
      <c r="K59" s="28">
        <f>J59</f>
        <v>0</v>
      </c>
    </row>
    <row r="60" spans="1:11" ht="15" customHeight="1">
      <c r="A60" s="25" t="s">
        <v>112</v>
      </c>
      <c r="B60" s="25" t="s">
        <v>113</v>
      </c>
      <c r="C60" s="69">
        <f>SUM(C61:C62)</f>
        <v>36699</v>
      </c>
      <c r="D60" s="69"/>
      <c r="E60" s="69">
        <f>SUM(E61:E62)</f>
        <v>8924</v>
      </c>
      <c r="F60" s="69">
        <f>SUM(F61:F62)</f>
        <v>9924</v>
      </c>
      <c r="G60" s="69">
        <f>SUM(G61:G62)</f>
        <v>8924</v>
      </c>
      <c r="H60" s="69">
        <f>SUM(H61:H62)</f>
        <v>8927</v>
      </c>
      <c r="I60" s="70">
        <v>18000</v>
      </c>
      <c r="J60" s="71">
        <v>20000</v>
      </c>
      <c r="K60" s="71">
        <f>J61+J62</f>
        <v>20000</v>
      </c>
    </row>
    <row r="61" spans="1:11" ht="15" customHeight="1" thickBot="1">
      <c r="A61" s="25" t="s">
        <v>114</v>
      </c>
      <c r="B61" s="25" t="s">
        <v>115</v>
      </c>
      <c r="C61" s="26">
        <v>16621</v>
      </c>
      <c r="D61" s="26"/>
      <c r="E61" s="26">
        <v>3905</v>
      </c>
      <c r="F61" s="27">
        <v>4905</v>
      </c>
      <c r="G61" s="26">
        <v>3905</v>
      </c>
      <c r="H61" s="26">
        <v>3906</v>
      </c>
      <c r="I61" s="27">
        <v>8000</v>
      </c>
      <c r="J61" s="27">
        <v>8000</v>
      </c>
      <c r="K61" s="80">
        <f>J61</f>
        <v>8000</v>
      </c>
    </row>
    <row r="62" spans="1:11" ht="15" customHeight="1" thickBot="1">
      <c r="A62" s="25">
        <v>340250</v>
      </c>
      <c r="B62" s="25" t="s">
        <v>116</v>
      </c>
      <c r="C62" s="26">
        <v>20078</v>
      </c>
      <c r="D62" s="26"/>
      <c r="E62" s="26">
        <v>5019</v>
      </c>
      <c r="F62" s="27">
        <v>5019</v>
      </c>
      <c r="G62" s="26">
        <v>5019</v>
      </c>
      <c r="H62" s="26">
        <v>5021</v>
      </c>
      <c r="I62" s="27">
        <v>10000</v>
      </c>
      <c r="J62" s="27">
        <v>12000</v>
      </c>
      <c r="K62" s="82">
        <v>12000</v>
      </c>
    </row>
    <row r="63" spans="1:11" ht="15" customHeight="1">
      <c r="A63" s="25" t="s">
        <v>117</v>
      </c>
      <c r="B63" s="25" t="s">
        <v>118</v>
      </c>
      <c r="C63" s="69">
        <f>C64+C66</f>
        <v>1128574.21</v>
      </c>
      <c r="D63" s="69"/>
      <c r="E63" s="69">
        <f>E64</f>
        <v>282000</v>
      </c>
      <c r="F63" s="69">
        <f>F64</f>
        <v>282000</v>
      </c>
      <c r="G63" s="69">
        <f>G64+G66</f>
        <v>282000</v>
      </c>
      <c r="H63" s="69">
        <f>H64+H66</f>
        <v>282574</v>
      </c>
      <c r="I63" s="69">
        <f>I64</f>
        <v>499931</v>
      </c>
      <c r="J63" s="69">
        <f>J64</f>
        <v>637931</v>
      </c>
      <c r="K63" s="81">
        <f>K64</f>
        <v>110652</v>
      </c>
    </row>
    <row r="64" spans="1:11" ht="24" customHeight="1">
      <c r="A64" s="25" t="s">
        <v>119</v>
      </c>
      <c r="B64" s="25" t="s">
        <v>120</v>
      </c>
      <c r="C64" s="26">
        <f>C65</f>
        <v>1128574.21</v>
      </c>
      <c r="D64" s="26"/>
      <c r="E64" s="26">
        <f>E65</f>
        <v>282000</v>
      </c>
      <c r="F64" s="26">
        <f>F65</f>
        <v>282000</v>
      </c>
      <c r="G64" s="26">
        <f>G65</f>
        <v>282000</v>
      </c>
      <c r="H64" s="26">
        <f>H65</f>
        <v>282574</v>
      </c>
      <c r="I64" s="27">
        <v>499931</v>
      </c>
      <c r="J64" s="27">
        <v>637931</v>
      </c>
      <c r="K64" s="28">
        <v>110652</v>
      </c>
    </row>
    <row r="65" spans="1:11" ht="23.25" customHeight="1">
      <c r="A65" s="25" t="s">
        <v>121</v>
      </c>
      <c r="B65" s="25" t="s">
        <v>122</v>
      </c>
      <c r="C65" s="29">
        <v>1128574.21</v>
      </c>
      <c r="D65" s="26"/>
      <c r="E65" s="26">
        <v>282000</v>
      </c>
      <c r="F65" s="27">
        <v>282000</v>
      </c>
      <c r="G65" s="26">
        <v>282000</v>
      </c>
      <c r="H65" s="27">
        <v>282574</v>
      </c>
      <c r="I65" s="27">
        <v>499931</v>
      </c>
      <c r="J65" s="27">
        <v>637931</v>
      </c>
      <c r="K65" s="28">
        <v>110652</v>
      </c>
    </row>
    <row r="66" spans="1:11" ht="23.25" customHeight="1">
      <c r="A66" s="25">
        <v>350202</v>
      </c>
      <c r="B66" s="25" t="s">
        <v>123</v>
      </c>
      <c r="C66" s="27"/>
      <c r="D66" s="27"/>
      <c r="E66" s="27"/>
      <c r="F66" s="27"/>
      <c r="G66" s="27"/>
      <c r="H66" s="26"/>
      <c r="I66" s="27">
        <f>C66</f>
        <v>0</v>
      </c>
      <c r="J66" s="27">
        <f>C66</f>
        <v>0</v>
      </c>
      <c r="K66" s="28">
        <f>J66</f>
        <v>0</v>
      </c>
    </row>
    <row r="67" spans="1:11" ht="15" customHeight="1">
      <c r="A67" s="25" t="s">
        <v>124</v>
      </c>
      <c r="B67" s="25" t="s">
        <v>125</v>
      </c>
      <c r="C67" s="70">
        <f t="shared" ref="C67:H67" si="18">C69</f>
        <v>997568</v>
      </c>
      <c r="D67" s="70">
        <f t="shared" si="18"/>
        <v>0</v>
      </c>
      <c r="E67" s="70">
        <f t="shared" si="18"/>
        <v>411298</v>
      </c>
      <c r="F67" s="70">
        <f t="shared" si="18"/>
        <v>217149</v>
      </c>
      <c r="G67" s="70">
        <f t="shared" si="18"/>
        <v>257500</v>
      </c>
      <c r="H67" s="70">
        <f t="shared" si="18"/>
        <v>111621</v>
      </c>
      <c r="I67" s="70">
        <f>I68+I69</f>
        <v>159819</v>
      </c>
      <c r="J67" s="70">
        <f>J68+J69</f>
        <v>221819</v>
      </c>
      <c r="K67" s="71">
        <f>K68+K69</f>
        <v>741098</v>
      </c>
    </row>
    <row r="68" spans="1:11" ht="12.75" customHeight="1">
      <c r="A68" s="25" t="s">
        <v>126</v>
      </c>
      <c r="B68" s="25" t="s">
        <v>127</v>
      </c>
      <c r="C68" s="26"/>
      <c r="D68" s="26"/>
      <c r="E68" s="26"/>
      <c r="F68" s="27"/>
      <c r="G68" s="26"/>
      <c r="H68" s="27"/>
      <c r="I68" s="27">
        <f>C68</f>
        <v>0</v>
      </c>
      <c r="J68" s="27">
        <f>C68</f>
        <v>0</v>
      </c>
      <c r="K68" s="28">
        <f>J68</f>
        <v>0</v>
      </c>
    </row>
    <row r="69" spans="1:11" ht="13.5" customHeight="1">
      <c r="A69" s="25" t="s">
        <v>128</v>
      </c>
      <c r="B69" s="25" t="s">
        <v>129</v>
      </c>
      <c r="C69" s="29">
        <v>997568</v>
      </c>
      <c r="D69" s="26"/>
      <c r="E69" s="26">
        <v>411298</v>
      </c>
      <c r="F69" s="27">
        <v>217149</v>
      </c>
      <c r="G69" s="26">
        <v>257500</v>
      </c>
      <c r="H69" s="26">
        <v>111621</v>
      </c>
      <c r="I69" s="27">
        <v>159819</v>
      </c>
      <c r="J69" s="27">
        <v>221819</v>
      </c>
      <c r="K69" s="28">
        <v>741098</v>
      </c>
    </row>
    <row r="70" spans="1:11" ht="13.5" customHeight="1">
      <c r="A70" s="25" t="s">
        <v>130</v>
      </c>
      <c r="B70" s="25" t="s">
        <v>131</v>
      </c>
      <c r="C70" s="27">
        <f>C71+C72+C73</f>
        <v>0</v>
      </c>
      <c r="D70" s="27"/>
      <c r="E70" s="27">
        <f>E71+E72+E73</f>
        <v>0</v>
      </c>
      <c r="F70" s="27">
        <f>F71+F72+F73</f>
        <v>0</v>
      </c>
      <c r="G70" s="27">
        <f>G71+G72+G73</f>
        <v>0</v>
      </c>
      <c r="H70" s="26"/>
      <c r="I70" s="27">
        <v>0</v>
      </c>
      <c r="J70" s="27">
        <v>0</v>
      </c>
      <c r="K70" s="28">
        <f>J70</f>
        <v>0</v>
      </c>
    </row>
    <row r="71" spans="1:11" ht="15" customHeight="1">
      <c r="A71" s="25" t="s">
        <v>132</v>
      </c>
      <c r="B71" s="25" t="s">
        <v>133</v>
      </c>
      <c r="C71" s="26"/>
      <c r="D71" s="26"/>
      <c r="E71" s="26"/>
      <c r="F71" s="27">
        <v>0</v>
      </c>
      <c r="G71" s="26">
        <v>0</v>
      </c>
      <c r="H71" s="26"/>
      <c r="I71" s="27">
        <v>0</v>
      </c>
      <c r="J71" s="27">
        <v>0</v>
      </c>
      <c r="K71" s="28">
        <f>J71</f>
        <v>0</v>
      </c>
    </row>
    <row r="72" spans="1:11" ht="26.25" customHeight="1">
      <c r="A72" s="25" t="s">
        <v>134</v>
      </c>
      <c r="B72" s="25" t="s">
        <v>135</v>
      </c>
      <c r="C72" s="26">
        <v>0</v>
      </c>
      <c r="D72" s="26"/>
      <c r="E72" s="26">
        <v>0</v>
      </c>
      <c r="F72" s="27">
        <v>0</v>
      </c>
      <c r="G72" s="26">
        <v>0</v>
      </c>
      <c r="H72" s="27">
        <v>0</v>
      </c>
      <c r="I72" s="27">
        <v>0</v>
      </c>
      <c r="J72" s="27">
        <v>0</v>
      </c>
      <c r="K72" s="28">
        <f>J72</f>
        <v>0</v>
      </c>
    </row>
    <row r="73" spans="1:11" ht="14.25" customHeight="1">
      <c r="A73" s="25" t="s">
        <v>136</v>
      </c>
      <c r="B73" s="25" t="s">
        <v>137</v>
      </c>
      <c r="C73" s="26">
        <v>0</v>
      </c>
      <c r="D73" s="26"/>
      <c r="E73" s="26">
        <v>0</v>
      </c>
      <c r="F73" s="27">
        <v>0</v>
      </c>
      <c r="G73" s="26">
        <v>0</v>
      </c>
      <c r="H73" s="27">
        <v>0</v>
      </c>
      <c r="I73" s="27">
        <v>0</v>
      </c>
      <c r="J73" s="27">
        <v>0</v>
      </c>
      <c r="K73" s="28">
        <v>0</v>
      </c>
    </row>
    <row r="74" spans="1:11" ht="13.5" customHeight="1">
      <c r="A74" s="25" t="s">
        <v>138</v>
      </c>
      <c r="B74" s="25" t="s">
        <v>139</v>
      </c>
      <c r="C74" s="27">
        <f>C75</f>
        <v>0</v>
      </c>
      <c r="D74" s="27"/>
      <c r="E74" s="27">
        <f t="shared" ref="E74:H75" si="19">E75</f>
        <v>0</v>
      </c>
      <c r="F74" s="27">
        <f t="shared" si="19"/>
        <v>0</v>
      </c>
      <c r="G74" s="27">
        <f t="shared" si="19"/>
        <v>0</v>
      </c>
      <c r="H74" s="27"/>
      <c r="I74" s="27">
        <v>0</v>
      </c>
      <c r="J74" s="27">
        <v>0</v>
      </c>
      <c r="K74" s="28">
        <v>0</v>
      </c>
    </row>
    <row r="75" spans="1:11" ht="12" customHeight="1">
      <c r="A75" s="25" t="s">
        <v>140</v>
      </c>
      <c r="B75" s="25" t="s">
        <v>141</v>
      </c>
      <c r="C75" s="27">
        <f>C76</f>
        <v>0</v>
      </c>
      <c r="D75" s="27"/>
      <c r="E75" s="27">
        <f t="shared" si="19"/>
        <v>0</v>
      </c>
      <c r="F75" s="27">
        <f t="shared" si="19"/>
        <v>0</v>
      </c>
      <c r="G75" s="27">
        <f t="shared" si="19"/>
        <v>0</v>
      </c>
      <c r="H75" s="27">
        <f t="shared" si="19"/>
        <v>0</v>
      </c>
      <c r="I75" s="27">
        <v>0</v>
      </c>
      <c r="J75" s="27">
        <v>0</v>
      </c>
      <c r="K75" s="28">
        <v>0</v>
      </c>
    </row>
    <row r="76" spans="1:11" ht="13.5" customHeight="1">
      <c r="A76" s="25" t="s">
        <v>142</v>
      </c>
      <c r="B76" s="25" t="s">
        <v>143</v>
      </c>
      <c r="C76" s="26"/>
      <c r="D76" s="26"/>
      <c r="E76" s="26"/>
      <c r="F76" s="27">
        <v>0</v>
      </c>
      <c r="G76" s="26">
        <v>0</v>
      </c>
      <c r="H76" s="27">
        <v>0</v>
      </c>
      <c r="I76" s="27">
        <v>0</v>
      </c>
      <c r="J76" s="27">
        <v>0</v>
      </c>
      <c r="K76" s="28">
        <v>0</v>
      </c>
    </row>
    <row r="77" spans="1:11" ht="15" customHeight="1">
      <c r="A77" s="25" t="s">
        <v>144</v>
      </c>
      <c r="B77" s="25" t="s">
        <v>145</v>
      </c>
      <c r="C77" s="27">
        <f>C78</f>
        <v>5363197</v>
      </c>
      <c r="D77" s="27"/>
      <c r="E77" s="27">
        <f>E78</f>
        <v>14027</v>
      </c>
      <c r="F77" s="27">
        <f>F78</f>
        <v>4644236</v>
      </c>
      <c r="G77" s="27">
        <f>G78</f>
        <v>690907</v>
      </c>
      <c r="H77" s="27">
        <f>H78</f>
        <v>14027</v>
      </c>
      <c r="I77" s="27"/>
      <c r="J77" s="27"/>
      <c r="K77" s="28"/>
    </row>
    <row r="78" spans="1:11" ht="23.25" customHeight="1">
      <c r="A78" s="25" t="s">
        <v>146</v>
      </c>
      <c r="B78" s="25" t="s">
        <v>147</v>
      </c>
      <c r="C78" s="27">
        <f>C82+C89</f>
        <v>5363197</v>
      </c>
      <c r="D78" s="27"/>
      <c r="E78" s="27">
        <f t="shared" ref="E78:H78" si="20">E82+E89</f>
        <v>14027</v>
      </c>
      <c r="F78" s="27">
        <f t="shared" si="20"/>
        <v>4644236</v>
      </c>
      <c r="G78" s="27">
        <f t="shared" si="20"/>
        <v>690907</v>
      </c>
      <c r="H78" s="27">
        <f t="shared" si="20"/>
        <v>14027</v>
      </c>
      <c r="I78" s="27"/>
      <c r="J78" s="27"/>
      <c r="K78" s="28"/>
    </row>
    <row r="79" spans="1:11" ht="12.75" customHeight="1">
      <c r="A79" s="25">
        <v>4002</v>
      </c>
      <c r="B79" s="25" t="s">
        <v>148</v>
      </c>
      <c r="C79" s="27">
        <f>C80+C81</f>
        <v>0</v>
      </c>
      <c r="D79" s="27"/>
      <c r="E79" s="27">
        <f>E80+E81</f>
        <v>0</v>
      </c>
      <c r="F79" s="27">
        <f>F80+F81</f>
        <v>0</v>
      </c>
      <c r="G79" s="27">
        <f>G80+G81</f>
        <v>0</v>
      </c>
      <c r="H79" s="27">
        <f>H80+H81</f>
        <v>0</v>
      </c>
      <c r="I79" s="27">
        <v>0</v>
      </c>
      <c r="J79" s="27">
        <v>0</v>
      </c>
      <c r="K79" s="28">
        <v>0</v>
      </c>
    </row>
    <row r="80" spans="1:11" ht="14.25" customHeight="1">
      <c r="A80" s="25">
        <v>400211</v>
      </c>
      <c r="B80" s="25" t="s">
        <v>149</v>
      </c>
      <c r="C80" s="27"/>
      <c r="D80" s="27"/>
      <c r="E80" s="27"/>
      <c r="F80" s="27"/>
      <c r="G80" s="27"/>
      <c r="H80" s="28"/>
      <c r="I80" s="27">
        <v>0</v>
      </c>
      <c r="J80" s="27">
        <v>0</v>
      </c>
      <c r="K80" s="28">
        <f>J80</f>
        <v>0</v>
      </c>
    </row>
    <row r="81" spans="1:11" ht="14.25" customHeight="1">
      <c r="A81" s="25">
        <v>400214</v>
      </c>
      <c r="B81" s="25" t="s">
        <v>150</v>
      </c>
      <c r="C81" s="27"/>
      <c r="D81" s="27"/>
      <c r="E81" s="27"/>
      <c r="F81" s="27"/>
      <c r="G81" s="28"/>
      <c r="H81" s="28"/>
      <c r="I81" s="34"/>
      <c r="J81" s="27"/>
      <c r="K81" s="28"/>
    </row>
    <row r="82" spans="1:11" ht="13.5" customHeight="1">
      <c r="A82" s="25" t="s">
        <v>151</v>
      </c>
      <c r="B82" s="25" t="s">
        <v>152</v>
      </c>
      <c r="C82" s="69">
        <f>C83+C84+C85+C86+C87+C88</f>
        <v>4999616</v>
      </c>
      <c r="D82" s="69"/>
      <c r="E82" s="69">
        <f>E83+E84+E85+E86+E87+E88</f>
        <v>14027</v>
      </c>
      <c r="F82" s="69">
        <f>F83+F84+F85+F86+F87+F88</f>
        <v>4280655</v>
      </c>
      <c r="G82" s="69">
        <f>G83+G84+G85+G86+G87+G88</f>
        <v>690907</v>
      </c>
      <c r="H82" s="69">
        <f>H83+H84+H85+H86+H87+H88</f>
        <v>14027</v>
      </c>
      <c r="I82" s="69">
        <v>0</v>
      </c>
      <c r="J82" s="70">
        <v>0</v>
      </c>
      <c r="K82" s="71">
        <v>0</v>
      </c>
    </row>
    <row r="83" spans="1:11" ht="22.5" customHeight="1">
      <c r="A83" s="25" t="s">
        <v>153</v>
      </c>
      <c r="B83" s="25" t="s">
        <v>154</v>
      </c>
      <c r="C83" s="26"/>
      <c r="D83" s="26"/>
      <c r="E83" s="26"/>
      <c r="F83" s="27">
        <v>0</v>
      </c>
      <c r="G83" s="26">
        <v>0</v>
      </c>
      <c r="H83" s="26"/>
      <c r="I83" s="27">
        <f>C83</f>
        <v>0</v>
      </c>
      <c r="J83" s="27">
        <f>C83</f>
        <v>0</v>
      </c>
      <c r="K83" s="28">
        <f>J83</f>
        <v>0</v>
      </c>
    </row>
    <row r="84" spans="1:11" ht="14.25" customHeight="1">
      <c r="A84" s="25">
        <v>420234</v>
      </c>
      <c r="B84" s="25" t="s">
        <v>155</v>
      </c>
      <c r="C84" s="30">
        <v>14680</v>
      </c>
      <c r="D84" s="30"/>
      <c r="E84" s="30"/>
      <c r="F84" s="30">
        <v>10360</v>
      </c>
      <c r="G84" s="27">
        <v>4320</v>
      </c>
      <c r="H84" s="27"/>
      <c r="I84" s="27"/>
      <c r="J84" s="27"/>
      <c r="K84" s="28"/>
    </row>
    <row r="85" spans="1:11" ht="14.25" customHeight="1">
      <c r="A85" s="25">
        <v>420241</v>
      </c>
      <c r="B85" s="25" t="s">
        <v>156</v>
      </c>
      <c r="C85" s="30">
        <v>56108</v>
      </c>
      <c r="D85" s="30"/>
      <c r="E85" s="30">
        <v>14027</v>
      </c>
      <c r="F85" s="30">
        <v>14027</v>
      </c>
      <c r="G85" s="27">
        <v>14027</v>
      </c>
      <c r="H85" s="27">
        <v>14027</v>
      </c>
      <c r="I85" s="27"/>
      <c r="J85" s="27"/>
      <c r="K85" s="28"/>
    </row>
    <row r="86" spans="1:11" ht="16.5" customHeight="1">
      <c r="A86" s="25">
        <v>420255</v>
      </c>
      <c r="B86" s="25" t="s">
        <v>157</v>
      </c>
      <c r="C86" s="27"/>
      <c r="D86" s="27"/>
      <c r="E86" s="27"/>
      <c r="F86" s="27"/>
      <c r="G86" s="27"/>
      <c r="H86" s="27"/>
      <c r="I86" s="27"/>
      <c r="J86" s="27"/>
      <c r="K86" s="28"/>
    </row>
    <row r="87" spans="1:11" ht="16.5" customHeight="1">
      <c r="A87" s="25">
        <v>420265</v>
      </c>
      <c r="B87" s="25" t="s">
        <v>158</v>
      </c>
      <c r="C87" s="27">
        <v>4928828</v>
      </c>
      <c r="D87" s="27"/>
      <c r="E87" s="27"/>
      <c r="F87" s="27">
        <v>4256268</v>
      </c>
      <c r="G87" s="27">
        <v>672560</v>
      </c>
      <c r="H87" s="27"/>
      <c r="I87" s="27"/>
      <c r="J87" s="27"/>
      <c r="K87" s="28"/>
    </row>
    <row r="88" spans="1:11" ht="23.25" customHeight="1">
      <c r="A88" s="25">
        <v>420269</v>
      </c>
      <c r="B88" s="25" t="s">
        <v>159</v>
      </c>
      <c r="C88" s="27"/>
      <c r="D88" s="27"/>
      <c r="E88" s="27"/>
      <c r="F88" s="27"/>
      <c r="G88" s="27"/>
      <c r="H88" s="27"/>
      <c r="I88" s="27"/>
      <c r="J88" s="27"/>
      <c r="K88" s="28"/>
    </row>
    <row r="89" spans="1:11" ht="15.75" customHeight="1">
      <c r="A89" s="25">
        <v>4302</v>
      </c>
      <c r="B89" s="25" t="s">
        <v>160</v>
      </c>
      <c r="C89" s="27">
        <f>C90+C91+C92</f>
        <v>363581</v>
      </c>
      <c r="D89" s="27"/>
      <c r="E89" s="27">
        <f t="shared" ref="E89:H89" si="21">E90+E91+E92</f>
        <v>0</v>
      </c>
      <c r="F89" s="27">
        <f t="shared" si="21"/>
        <v>363581</v>
      </c>
      <c r="G89" s="27">
        <f t="shared" si="21"/>
        <v>0</v>
      </c>
      <c r="H89" s="27">
        <f t="shared" si="21"/>
        <v>0</v>
      </c>
      <c r="I89" s="27">
        <f>C89</f>
        <v>363581</v>
      </c>
      <c r="J89" s="27">
        <f>C89</f>
        <v>363581</v>
      </c>
      <c r="K89" s="28">
        <f>C89</f>
        <v>363581</v>
      </c>
    </row>
    <row r="90" spans="1:11" ht="15" customHeight="1">
      <c r="A90" s="25">
        <v>430230</v>
      </c>
      <c r="B90" s="25" t="s">
        <v>161</v>
      </c>
      <c r="C90" s="27"/>
      <c r="D90" s="27"/>
      <c r="E90" s="27"/>
      <c r="F90" s="27"/>
      <c r="G90" s="27"/>
      <c r="H90" s="27"/>
      <c r="I90" s="27"/>
      <c r="J90" s="27"/>
      <c r="K90" s="28"/>
    </row>
    <row r="91" spans="1:11" ht="34.5" customHeight="1">
      <c r="A91" s="25">
        <v>430234</v>
      </c>
      <c r="B91" s="25" t="s">
        <v>365</v>
      </c>
      <c r="C91" s="27"/>
      <c r="D91" s="27"/>
      <c r="E91" s="27"/>
      <c r="F91" s="27"/>
      <c r="G91" s="27"/>
      <c r="H91" s="27"/>
      <c r="I91" s="27"/>
      <c r="J91" s="27"/>
      <c r="K91" s="28"/>
    </row>
    <row r="92" spans="1:11" ht="37.5" customHeight="1">
      <c r="A92" s="25">
        <v>430244</v>
      </c>
      <c r="B92" s="25" t="s">
        <v>370</v>
      </c>
      <c r="C92" s="27">
        <v>363581</v>
      </c>
      <c r="D92" s="27"/>
      <c r="E92" s="27"/>
      <c r="F92" s="27">
        <v>363581</v>
      </c>
      <c r="G92" s="27"/>
      <c r="H92" s="27"/>
      <c r="I92" s="27"/>
      <c r="J92" s="27"/>
      <c r="K92" s="28"/>
    </row>
    <row r="93" spans="1:11">
      <c r="A93" s="25">
        <v>4802</v>
      </c>
      <c r="B93" s="25" t="s">
        <v>162</v>
      </c>
      <c r="C93" s="70">
        <f>C94+C95+C96</f>
        <v>13836597</v>
      </c>
      <c r="D93" s="70"/>
      <c r="E93" s="70">
        <f>E94+E95+E96</f>
        <v>6497333</v>
      </c>
      <c r="F93" s="70">
        <f>F94+F95+F96</f>
        <v>4710353</v>
      </c>
      <c r="G93" s="70">
        <f>G94+G95+G96</f>
        <v>2628911</v>
      </c>
      <c r="H93" s="70"/>
      <c r="I93" s="70">
        <v>0</v>
      </c>
      <c r="J93" s="70">
        <v>0</v>
      </c>
      <c r="K93" s="71">
        <v>0</v>
      </c>
    </row>
    <row r="94" spans="1:11">
      <c r="A94" s="25">
        <v>480101</v>
      </c>
      <c r="B94" s="25" t="s">
        <v>163</v>
      </c>
      <c r="C94" s="27"/>
      <c r="D94" s="27"/>
      <c r="E94" s="27"/>
      <c r="F94" s="27"/>
      <c r="G94" s="27"/>
      <c r="H94" s="27"/>
      <c r="I94" s="27"/>
      <c r="J94" s="27"/>
      <c r="K94" s="28"/>
    </row>
    <row r="95" spans="1:11" ht="15.75" customHeight="1">
      <c r="A95" s="25">
        <v>480102</v>
      </c>
      <c r="B95" s="25" t="s">
        <v>164</v>
      </c>
      <c r="C95" s="26">
        <v>1217252</v>
      </c>
      <c r="D95" s="26"/>
      <c r="E95" s="26"/>
      <c r="F95" s="26">
        <v>1217252</v>
      </c>
      <c r="G95" s="26"/>
      <c r="H95" s="26"/>
      <c r="I95" s="27">
        <v>0</v>
      </c>
      <c r="J95" s="27">
        <v>0</v>
      </c>
      <c r="K95" s="28">
        <v>0</v>
      </c>
    </row>
    <row r="96" spans="1:11" ht="15.75" customHeight="1">
      <c r="A96" s="25">
        <v>480103</v>
      </c>
      <c r="B96" s="25" t="s">
        <v>165</v>
      </c>
      <c r="C96" s="26">
        <v>12619345</v>
      </c>
      <c r="D96" s="26"/>
      <c r="E96" s="26">
        <v>6497333</v>
      </c>
      <c r="F96" s="27">
        <v>3493101</v>
      </c>
      <c r="G96" s="26">
        <v>2628911</v>
      </c>
      <c r="H96" s="27"/>
      <c r="I96" s="27"/>
      <c r="J96" s="27"/>
      <c r="K96" s="28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zoomScale="98" zoomScaleNormal="98" workbookViewId="0">
      <selection activeCell="B264" sqref="B264"/>
    </sheetView>
  </sheetViews>
  <sheetFormatPr defaultRowHeight="15"/>
  <cols>
    <col min="1" max="1" width="9.140625" style="35" customWidth="1"/>
    <col min="2" max="2" width="34.5703125" style="35" customWidth="1"/>
    <col min="3" max="3" width="12.42578125" style="35" customWidth="1"/>
    <col min="4" max="4" width="10.28515625" style="35" customWidth="1"/>
    <col min="5" max="5" width="11.7109375" style="35" customWidth="1"/>
    <col min="6" max="7" width="11.42578125" style="35" customWidth="1"/>
    <col min="8" max="8" width="11" style="35" customWidth="1"/>
    <col min="9" max="10" width="10.28515625" style="35" customWidth="1"/>
    <col min="11" max="11" width="11.140625" style="35" customWidth="1"/>
    <col min="12" max="1025" width="9.140625" style="35" customWidth="1"/>
  </cols>
  <sheetData>
    <row r="1" spans="1:11">
      <c r="A1" s="36"/>
      <c r="B1" s="1" t="s">
        <v>0</v>
      </c>
    </row>
    <row r="2" spans="1:11" ht="11.25" customHeight="1">
      <c r="A2" s="36"/>
      <c r="B2" s="1" t="s">
        <v>166</v>
      </c>
    </row>
    <row r="3" spans="1:11" ht="15.75" customHeight="1">
      <c r="A3" s="92" t="s">
        <v>3</v>
      </c>
      <c r="B3" s="92" t="s">
        <v>4</v>
      </c>
      <c r="C3" s="92" t="s">
        <v>5</v>
      </c>
      <c r="D3" s="92"/>
      <c r="E3" s="92"/>
      <c r="F3" s="93" t="s">
        <v>367</v>
      </c>
      <c r="G3" s="93"/>
      <c r="H3" s="93"/>
      <c r="I3" s="94" t="s">
        <v>167</v>
      </c>
      <c r="J3" s="94"/>
      <c r="K3" s="94"/>
    </row>
    <row r="4" spans="1:11" ht="90.75" customHeight="1">
      <c r="A4" s="92"/>
      <c r="B4" s="92"/>
      <c r="C4" s="37" t="s">
        <v>368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38">
        <v>2024</v>
      </c>
      <c r="J4" s="38">
        <v>2025</v>
      </c>
      <c r="K4" s="38">
        <v>2026</v>
      </c>
    </row>
    <row r="5" spans="1:11" ht="17.25" customHeight="1">
      <c r="A5" s="39" t="s">
        <v>14</v>
      </c>
      <c r="B5" s="40" t="s">
        <v>15</v>
      </c>
      <c r="C5" s="40" t="s">
        <v>168</v>
      </c>
      <c r="D5" s="40"/>
      <c r="E5" s="40">
        <v>2</v>
      </c>
      <c r="F5" s="40">
        <v>3</v>
      </c>
      <c r="G5" s="40">
        <v>4</v>
      </c>
      <c r="H5" s="40">
        <v>5</v>
      </c>
      <c r="I5" s="41">
        <v>7</v>
      </c>
      <c r="J5" s="41">
        <v>8</v>
      </c>
      <c r="K5" s="41">
        <v>9</v>
      </c>
    </row>
    <row r="6" spans="1:11" s="46" customFormat="1" ht="17.25" customHeight="1">
      <c r="A6" s="42">
        <v>4902</v>
      </c>
      <c r="B6" s="43" t="s">
        <v>169</v>
      </c>
      <c r="C6" s="44">
        <f>C7+C53+C88+C95+C142+C171+C223+C246+C291</f>
        <v>35040000</v>
      </c>
      <c r="D6" s="45"/>
      <c r="E6" s="44">
        <f t="shared" ref="E6:H6" si="0">E7+E53+E88+E95+E142+E171+E223+E246+E291</f>
        <v>12101000</v>
      </c>
      <c r="F6" s="44">
        <f t="shared" si="0"/>
        <v>13066000</v>
      </c>
      <c r="G6" s="44">
        <f t="shared" si="0"/>
        <v>6763000</v>
      </c>
      <c r="H6" s="44">
        <f t="shared" si="0"/>
        <v>3110000</v>
      </c>
      <c r="I6" s="44">
        <f>I7+I53+I88+I95+I142+I171+I223+I246+I291</f>
        <v>9361000</v>
      </c>
      <c r="J6" s="44">
        <f>J7+J53+J88+J95+J142+J171+J223+J246+J291</f>
        <v>9361000</v>
      </c>
      <c r="K6" s="44">
        <f>K7+K53+K88+K95+K142+K171+K223+K246+K291</f>
        <v>9342000</v>
      </c>
    </row>
    <row r="7" spans="1:11" s="49" customFormat="1" ht="15.75" customHeight="1">
      <c r="A7" s="47" t="s">
        <v>170</v>
      </c>
      <c r="B7" s="47" t="s">
        <v>171</v>
      </c>
      <c r="C7" s="48">
        <f>C8+C46+C52</f>
        <v>3809150</v>
      </c>
      <c r="D7" s="48"/>
      <c r="E7" s="48">
        <f>E8+E46+E52</f>
        <v>1121650</v>
      </c>
      <c r="F7" s="48">
        <f t="shared" ref="F7:H7" si="1">F8+F46+F52</f>
        <v>1052500</v>
      </c>
      <c r="G7" s="48">
        <f t="shared" si="1"/>
        <v>954500</v>
      </c>
      <c r="H7" s="48">
        <f t="shared" si="1"/>
        <v>680500</v>
      </c>
      <c r="I7" s="48">
        <f>I8+I46</f>
        <v>3370000</v>
      </c>
      <c r="J7" s="44">
        <f>J8</f>
        <v>3370000</v>
      </c>
      <c r="K7" s="44">
        <f>J7</f>
        <v>3370000</v>
      </c>
    </row>
    <row r="8" spans="1:11" s="53" customFormat="1" ht="15.75" customHeight="1">
      <c r="A8" s="50" t="s">
        <v>172</v>
      </c>
      <c r="B8" s="50" t="s">
        <v>173</v>
      </c>
      <c r="C8" s="51">
        <f>C9+C22+C45</f>
        <v>3449679</v>
      </c>
      <c r="D8" s="51"/>
      <c r="E8" s="51">
        <f>E9+E22+E45</f>
        <v>922179</v>
      </c>
      <c r="F8" s="51">
        <f t="shared" ref="F8:H8" si="2">F9+F22+F45</f>
        <v>892500</v>
      </c>
      <c r="G8" s="51">
        <f t="shared" si="2"/>
        <v>954500</v>
      </c>
      <c r="H8" s="51">
        <f t="shared" si="2"/>
        <v>680500</v>
      </c>
      <c r="I8" s="51">
        <f>I9+I22</f>
        <v>3370000</v>
      </c>
      <c r="J8" s="52">
        <f>J9+J22</f>
        <v>3370000</v>
      </c>
      <c r="K8" s="52">
        <f>J8</f>
        <v>3370000</v>
      </c>
    </row>
    <row r="9" spans="1:11" s="53" customFormat="1" ht="15.75" customHeight="1">
      <c r="A9" s="50" t="s">
        <v>174</v>
      </c>
      <c r="B9" s="50" t="s">
        <v>175</v>
      </c>
      <c r="C9" s="51">
        <f>C10+C13+C15</f>
        <v>2643150</v>
      </c>
      <c r="D9" s="51"/>
      <c r="E9" s="51">
        <f>E10+E13+E15</f>
        <v>674650</v>
      </c>
      <c r="F9" s="51">
        <f>F10+F13+F15</f>
        <v>697500</v>
      </c>
      <c r="G9" s="51">
        <f t="shared" ref="G9:K9" si="3">G10+G15</f>
        <v>734500</v>
      </c>
      <c r="H9" s="51">
        <f t="shared" si="3"/>
        <v>536500</v>
      </c>
      <c r="I9" s="51">
        <f t="shared" si="3"/>
        <v>2666000</v>
      </c>
      <c r="J9" s="51">
        <f t="shared" si="3"/>
        <v>2666000</v>
      </c>
      <c r="K9" s="51">
        <f t="shared" si="3"/>
        <v>2666000</v>
      </c>
    </row>
    <row r="10" spans="1:11" s="53" customFormat="1" ht="15.75" customHeight="1">
      <c r="A10" s="54" t="s">
        <v>176</v>
      </c>
      <c r="B10" s="54" t="s">
        <v>177</v>
      </c>
      <c r="C10" s="55">
        <f>C11+C12</f>
        <v>2536000</v>
      </c>
      <c r="D10" s="55"/>
      <c r="E10" s="55">
        <f t="shared" ref="E10:K10" si="4">E11+E12</f>
        <v>621500</v>
      </c>
      <c r="F10" s="55">
        <f t="shared" si="4"/>
        <v>671500</v>
      </c>
      <c r="G10" s="55">
        <f t="shared" si="4"/>
        <v>720500</v>
      </c>
      <c r="H10" s="55">
        <f t="shared" si="4"/>
        <v>522500</v>
      </c>
      <c r="I10" s="55">
        <f t="shared" si="4"/>
        <v>2610000</v>
      </c>
      <c r="J10" s="55">
        <f t="shared" si="4"/>
        <v>2610000</v>
      </c>
      <c r="K10" s="55">
        <f t="shared" si="4"/>
        <v>2610000</v>
      </c>
    </row>
    <row r="11" spans="1:11" s="53" customFormat="1" ht="15.75" customHeight="1">
      <c r="A11" s="54" t="s">
        <v>178</v>
      </c>
      <c r="B11" s="54" t="s">
        <v>179</v>
      </c>
      <c r="C11" s="55">
        <v>2330000</v>
      </c>
      <c r="D11" s="55"/>
      <c r="E11" s="55">
        <v>570000</v>
      </c>
      <c r="F11" s="55">
        <v>620000</v>
      </c>
      <c r="G11" s="55">
        <v>654000</v>
      </c>
      <c r="H11" s="55">
        <v>486000</v>
      </c>
      <c r="I11" s="55">
        <v>2400000</v>
      </c>
      <c r="J11" s="56">
        <v>2400000</v>
      </c>
      <c r="K11" s="56">
        <v>2400000</v>
      </c>
    </row>
    <row r="12" spans="1:11" s="53" customFormat="1" ht="24.75" customHeight="1">
      <c r="A12" s="54" t="s">
        <v>180</v>
      </c>
      <c r="B12" s="54" t="s">
        <v>181</v>
      </c>
      <c r="C12" s="55">
        <v>206000</v>
      </c>
      <c r="D12" s="55"/>
      <c r="E12" s="55">
        <v>51500</v>
      </c>
      <c r="F12" s="55">
        <v>51500</v>
      </c>
      <c r="G12" s="55">
        <v>66500</v>
      </c>
      <c r="H12" s="55">
        <v>36500</v>
      </c>
      <c r="I12" s="55">
        <v>210000</v>
      </c>
      <c r="J12" s="56">
        <f t="shared" ref="J12:K20" si="5">I12</f>
        <v>210000</v>
      </c>
      <c r="K12" s="56">
        <f t="shared" si="5"/>
        <v>210000</v>
      </c>
    </row>
    <row r="13" spans="1:11" s="53" customFormat="1" ht="13.5" customHeight="1">
      <c r="A13" s="61">
        <v>1002</v>
      </c>
      <c r="B13" s="54" t="s">
        <v>363</v>
      </c>
      <c r="C13" s="55">
        <f>SUM(C14)</f>
        <v>39150</v>
      </c>
      <c r="D13" s="55"/>
      <c r="E13" s="55">
        <f>SUM(E14)</f>
        <v>39150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56">
        <v>0</v>
      </c>
    </row>
    <row r="14" spans="1:11" s="53" customFormat="1" ht="12.75" customHeight="1">
      <c r="A14" s="61">
        <v>100206</v>
      </c>
      <c r="B14" s="54" t="s">
        <v>364</v>
      </c>
      <c r="C14" s="55">
        <v>39150</v>
      </c>
      <c r="D14" s="55"/>
      <c r="E14" s="55">
        <v>39150</v>
      </c>
      <c r="F14" s="55">
        <v>0</v>
      </c>
      <c r="G14" s="55">
        <v>0</v>
      </c>
      <c r="H14" s="55">
        <v>0</v>
      </c>
      <c r="I14" s="55">
        <v>0</v>
      </c>
      <c r="J14" s="56">
        <v>0</v>
      </c>
      <c r="K14" s="56">
        <v>0</v>
      </c>
    </row>
    <row r="15" spans="1:11" s="53" customFormat="1" ht="15.75" customHeight="1">
      <c r="A15" s="54" t="s">
        <v>182</v>
      </c>
      <c r="B15" s="54" t="s">
        <v>183</v>
      </c>
      <c r="C15" s="55">
        <v>68000</v>
      </c>
      <c r="D15" s="55"/>
      <c r="E15" s="55">
        <v>14000</v>
      </c>
      <c r="F15" s="55">
        <v>26000</v>
      </c>
      <c r="G15" s="55">
        <v>14000</v>
      </c>
      <c r="H15" s="55">
        <v>14000</v>
      </c>
      <c r="I15" s="55">
        <v>56000</v>
      </c>
      <c r="J15" s="56">
        <f t="shared" si="5"/>
        <v>56000</v>
      </c>
      <c r="K15" s="56">
        <f t="shared" si="5"/>
        <v>56000</v>
      </c>
    </row>
    <row r="16" spans="1:11" s="53" customFormat="1" ht="15.75" customHeight="1">
      <c r="A16" s="54" t="s">
        <v>184</v>
      </c>
      <c r="B16" s="54" t="s">
        <v>185</v>
      </c>
      <c r="C16" s="55"/>
      <c r="D16" s="55"/>
      <c r="E16" s="55"/>
      <c r="F16" s="55"/>
      <c r="G16" s="55"/>
      <c r="H16" s="55"/>
      <c r="I16" s="55"/>
      <c r="J16" s="56">
        <f t="shared" si="5"/>
        <v>0</v>
      </c>
      <c r="K16" s="56">
        <f t="shared" si="5"/>
        <v>0</v>
      </c>
    </row>
    <row r="17" spans="1:11" s="53" customFormat="1" ht="15.75" customHeight="1">
      <c r="A17" s="54" t="s">
        <v>186</v>
      </c>
      <c r="B17" s="54" t="s">
        <v>187</v>
      </c>
      <c r="C17" s="55"/>
      <c r="D17" s="55"/>
      <c r="E17" s="55"/>
      <c r="F17" s="55"/>
      <c r="G17" s="55"/>
      <c r="H17" s="55"/>
      <c r="I17" s="55"/>
      <c r="J17" s="56">
        <f t="shared" si="5"/>
        <v>0</v>
      </c>
      <c r="K17" s="56">
        <f t="shared" si="5"/>
        <v>0</v>
      </c>
    </row>
    <row r="18" spans="1:11" s="53" customFormat="1" ht="19.5" customHeight="1">
      <c r="A18" s="54" t="s">
        <v>188</v>
      </c>
      <c r="B18" s="54" t="s">
        <v>189</v>
      </c>
      <c r="C18" s="55"/>
      <c r="D18" s="55"/>
      <c r="E18" s="55"/>
      <c r="F18" s="55"/>
      <c r="G18" s="55"/>
      <c r="H18" s="55"/>
      <c r="I18" s="55"/>
      <c r="J18" s="56">
        <f t="shared" si="5"/>
        <v>0</v>
      </c>
      <c r="K18" s="56">
        <f t="shared" si="5"/>
        <v>0</v>
      </c>
    </row>
    <row r="19" spans="1:11" s="53" customFormat="1" ht="24.75" customHeight="1">
      <c r="A19" s="54" t="s">
        <v>190</v>
      </c>
      <c r="B19" s="54" t="s">
        <v>191</v>
      </c>
      <c r="C19" s="55"/>
      <c r="D19" s="55"/>
      <c r="E19" s="55"/>
      <c r="F19" s="55"/>
      <c r="G19" s="55"/>
      <c r="H19" s="55"/>
      <c r="I19" s="55"/>
      <c r="J19" s="56">
        <f t="shared" si="5"/>
        <v>0</v>
      </c>
      <c r="K19" s="56">
        <f t="shared" si="5"/>
        <v>0</v>
      </c>
    </row>
    <row r="20" spans="1:11" s="53" customFormat="1" ht="27" customHeight="1">
      <c r="A20" s="54" t="s">
        <v>192</v>
      </c>
      <c r="B20" s="54" t="s">
        <v>193</v>
      </c>
      <c r="C20" s="55"/>
      <c r="D20" s="55"/>
      <c r="E20" s="55"/>
      <c r="F20" s="55"/>
      <c r="G20" s="55"/>
      <c r="H20" s="55"/>
      <c r="I20" s="55"/>
      <c r="J20" s="56">
        <f t="shared" si="5"/>
        <v>0</v>
      </c>
      <c r="K20" s="56">
        <f t="shared" si="5"/>
        <v>0</v>
      </c>
    </row>
    <row r="21" spans="1:11" s="53" customFormat="1" ht="27" customHeight="1">
      <c r="A21" s="54">
        <v>100307</v>
      </c>
      <c r="B21" s="54" t="s">
        <v>194</v>
      </c>
      <c r="C21" s="55">
        <v>68000</v>
      </c>
      <c r="D21" s="55"/>
      <c r="E21" s="55">
        <v>14000</v>
      </c>
      <c r="F21" s="55">
        <v>26000</v>
      </c>
      <c r="G21" s="55">
        <v>14000</v>
      </c>
      <c r="H21" s="55">
        <v>14000</v>
      </c>
      <c r="I21" s="55">
        <v>70000</v>
      </c>
      <c r="J21" s="56">
        <v>70000</v>
      </c>
      <c r="K21" s="56">
        <v>70000</v>
      </c>
    </row>
    <row r="22" spans="1:11" s="53" customFormat="1" ht="15.75" customHeight="1">
      <c r="A22" s="50" t="s">
        <v>195</v>
      </c>
      <c r="B22" s="50" t="s">
        <v>196</v>
      </c>
      <c r="C22" s="51">
        <f>SUM(C23+C36+C41)</f>
        <v>670529</v>
      </c>
      <c r="D22" s="51"/>
      <c r="E22" s="51">
        <f>SUM(E23+E36+E41)</f>
        <v>227529</v>
      </c>
      <c r="F22" s="51">
        <f>SUM(F23+F36+F41)</f>
        <v>173000</v>
      </c>
      <c r="G22" s="51">
        <f>SUM(G23+G36+G41)</f>
        <v>135000</v>
      </c>
      <c r="H22" s="51">
        <f>SUM(H23+H36+H41)</f>
        <v>135000</v>
      </c>
      <c r="I22" s="51">
        <f>I23+I33+I34+I36+I38+I39+I40+I41</f>
        <v>704000</v>
      </c>
      <c r="J22" s="51">
        <f>J23+J33+J34+J36+J38+J39+J40+J41</f>
        <v>704000</v>
      </c>
      <c r="K22" s="51">
        <f>K23+K33+K34+K36+K38+K39+K40+K41</f>
        <v>704000</v>
      </c>
    </row>
    <row r="23" spans="1:11" s="53" customFormat="1" ht="15.75" customHeight="1">
      <c r="A23" s="54" t="s">
        <v>197</v>
      </c>
      <c r="B23" s="54" t="s">
        <v>198</v>
      </c>
      <c r="C23" s="51">
        <f>C24+C25+C26+C27+C28+C29+C30+C32+C31</f>
        <v>615000</v>
      </c>
      <c r="D23" s="51"/>
      <c r="E23" s="51">
        <f>E24+E25+E26+E27+E28+E29+E30+E31+E32</f>
        <v>209000</v>
      </c>
      <c r="F23" s="51">
        <f>F24+F25+F26+F27+F28+F29+F30+F31+F32</f>
        <v>158000</v>
      </c>
      <c r="G23" s="51">
        <f>G24+G25+G26+G27+G28+G29+G30+G31+G32</f>
        <v>115000</v>
      </c>
      <c r="H23" s="51">
        <f>H24+H25+H26+H27+H28+H29+H30+H32+H31</f>
        <v>133000</v>
      </c>
      <c r="I23" s="51">
        <f>I24+I25+I26+I27+I28+I29+I30+I32+I31</f>
        <v>651000</v>
      </c>
      <c r="J23" s="51">
        <f>J24+J25+J26+J27+J28+J29+J30+J32+J31</f>
        <v>651000</v>
      </c>
      <c r="K23" s="51">
        <f>K24+K25+K26+K27+K28+K29+K30+K32+K31</f>
        <v>651000</v>
      </c>
    </row>
    <row r="24" spans="1:11" s="53" customFormat="1" ht="15.75" customHeight="1">
      <c r="A24" s="57" t="s">
        <v>199</v>
      </c>
      <c r="B24" s="54" t="s">
        <v>200</v>
      </c>
      <c r="C24" s="55">
        <v>50000</v>
      </c>
      <c r="D24" s="55"/>
      <c r="E24" s="55">
        <v>20000</v>
      </c>
      <c r="F24" s="55">
        <v>10000</v>
      </c>
      <c r="G24" s="55">
        <v>10000</v>
      </c>
      <c r="H24" s="55">
        <v>10000</v>
      </c>
      <c r="I24" s="55">
        <v>85000</v>
      </c>
      <c r="J24" s="56">
        <f t="shared" ref="J24:K34" si="6">I24</f>
        <v>85000</v>
      </c>
      <c r="K24" s="56">
        <f t="shared" si="6"/>
        <v>85000</v>
      </c>
    </row>
    <row r="25" spans="1:11" s="53" customFormat="1" ht="15.75" customHeight="1">
      <c r="A25" s="57" t="s">
        <v>201</v>
      </c>
      <c r="B25" s="54" t="s">
        <v>202</v>
      </c>
      <c r="C25" s="55">
        <v>4000</v>
      </c>
      <c r="D25" s="55"/>
      <c r="E25" s="55">
        <v>1000</v>
      </c>
      <c r="F25" s="55">
        <v>1000</v>
      </c>
      <c r="G25" s="55">
        <v>1000</v>
      </c>
      <c r="H25" s="55">
        <v>1000</v>
      </c>
      <c r="I25" s="55">
        <v>3000</v>
      </c>
      <c r="J25" s="56">
        <f t="shared" si="6"/>
        <v>3000</v>
      </c>
      <c r="K25" s="56">
        <f t="shared" si="6"/>
        <v>3000</v>
      </c>
    </row>
    <row r="26" spans="1:11" s="53" customFormat="1" ht="15.75" customHeight="1">
      <c r="A26" s="57" t="s">
        <v>203</v>
      </c>
      <c r="B26" s="54" t="s">
        <v>204</v>
      </c>
      <c r="C26" s="55">
        <v>100000</v>
      </c>
      <c r="D26" s="55"/>
      <c r="E26" s="55">
        <v>70000</v>
      </c>
      <c r="F26" s="55">
        <v>10000</v>
      </c>
      <c r="G26" s="55">
        <v>10000</v>
      </c>
      <c r="H26" s="55">
        <v>10000</v>
      </c>
      <c r="I26" s="55">
        <v>150000</v>
      </c>
      <c r="J26" s="56">
        <f t="shared" si="6"/>
        <v>150000</v>
      </c>
      <c r="K26" s="56">
        <f t="shared" si="6"/>
        <v>150000</v>
      </c>
    </row>
    <row r="27" spans="1:11" s="53" customFormat="1" ht="15.75" customHeight="1">
      <c r="A27" s="57">
        <v>200104</v>
      </c>
      <c r="B27" s="54" t="s">
        <v>205</v>
      </c>
      <c r="C27" s="55">
        <v>7000</v>
      </c>
      <c r="D27" s="55"/>
      <c r="E27" s="55">
        <v>2000</v>
      </c>
      <c r="F27" s="55">
        <v>1000</v>
      </c>
      <c r="G27" s="55">
        <v>3000</v>
      </c>
      <c r="H27" s="55">
        <v>1000</v>
      </c>
      <c r="I27" s="55">
        <v>3000</v>
      </c>
      <c r="J27" s="56">
        <f t="shared" si="6"/>
        <v>3000</v>
      </c>
      <c r="K27" s="56">
        <f t="shared" si="6"/>
        <v>3000</v>
      </c>
    </row>
    <row r="28" spans="1:11" s="53" customFormat="1" ht="15.75" customHeight="1">
      <c r="A28" s="57">
        <v>200105</v>
      </c>
      <c r="B28" s="54" t="s">
        <v>206</v>
      </c>
      <c r="C28" s="55">
        <v>80000</v>
      </c>
      <c r="D28" s="55"/>
      <c r="E28" s="55">
        <v>20000</v>
      </c>
      <c r="F28" s="55">
        <v>20000</v>
      </c>
      <c r="G28" s="55">
        <v>20000</v>
      </c>
      <c r="H28" s="55">
        <v>20000</v>
      </c>
      <c r="I28" s="55">
        <v>40000</v>
      </c>
      <c r="J28" s="56">
        <f t="shared" si="6"/>
        <v>40000</v>
      </c>
      <c r="K28" s="56">
        <f t="shared" si="6"/>
        <v>40000</v>
      </c>
    </row>
    <row r="29" spans="1:11" s="53" customFormat="1" ht="15.75" customHeight="1">
      <c r="A29" s="57">
        <v>200106</v>
      </c>
      <c r="B29" s="54" t="s">
        <v>207</v>
      </c>
      <c r="C29" s="55">
        <v>4000</v>
      </c>
      <c r="D29" s="55"/>
      <c r="E29" s="55">
        <v>1000</v>
      </c>
      <c r="F29" s="55">
        <v>1000</v>
      </c>
      <c r="G29" s="55">
        <v>1000</v>
      </c>
      <c r="H29" s="55">
        <v>1000</v>
      </c>
      <c r="I29" s="55">
        <v>10000</v>
      </c>
      <c r="J29" s="56">
        <f t="shared" si="6"/>
        <v>10000</v>
      </c>
      <c r="K29" s="56">
        <f t="shared" si="6"/>
        <v>10000</v>
      </c>
    </row>
    <row r="30" spans="1:11" s="53" customFormat="1" ht="15.75" customHeight="1">
      <c r="A30" s="57" t="s">
        <v>208</v>
      </c>
      <c r="B30" s="54" t="s">
        <v>209</v>
      </c>
      <c r="C30" s="55">
        <v>125000</v>
      </c>
      <c r="D30" s="55"/>
      <c r="E30" s="55">
        <v>25000</v>
      </c>
      <c r="F30" s="55">
        <v>50000</v>
      </c>
      <c r="G30" s="55">
        <v>25000</v>
      </c>
      <c r="H30" s="55">
        <v>25000</v>
      </c>
      <c r="I30" s="55">
        <v>105000</v>
      </c>
      <c r="J30" s="56">
        <f t="shared" si="6"/>
        <v>105000</v>
      </c>
      <c r="K30" s="56">
        <f t="shared" si="6"/>
        <v>105000</v>
      </c>
    </row>
    <row r="31" spans="1:11" s="53" customFormat="1" ht="28.5" customHeight="1">
      <c r="A31" s="57">
        <v>200109</v>
      </c>
      <c r="B31" s="54" t="s">
        <v>210</v>
      </c>
      <c r="C31" s="55">
        <v>145000</v>
      </c>
      <c r="D31" s="55"/>
      <c r="E31" s="55">
        <v>50000</v>
      </c>
      <c r="F31" s="55">
        <v>45000</v>
      </c>
      <c r="G31" s="55">
        <v>25000</v>
      </c>
      <c r="H31" s="55">
        <v>25000</v>
      </c>
      <c r="I31" s="55">
        <v>95000</v>
      </c>
      <c r="J31" s="56">
        <f t="shared" si="6"/>
        <v>95000</v>
      </c>
      <c r="K31" s="56">
        <f t="shared" si="6"/>
        <v>95000</v>
      </c>
    </row>
    <row r="32" spans="1:11" s="53" customFormat="1" ht="27" customHeight="1">
      <c r="A32" s="57" t="s">
        <v>211</v>
      </c>
      <c r="B32" s="54" t="s">
        <v>212</v>
      </c>
      <c r="C32" s="55">
        <v>100000</v>
      </c>
      <c r="D32" s="55"/>
      <c r="E32" s="55">
        <v>20000</v>
      </c>
      <c r="F32" s="55">
        <v>20000</v>
      </c>
      <c r="G32" s="55">
        <v>20000</v>
      </c>
      <c r="H32" s="55">
        <v>40000</v>
      </c>
      <c r="I32" s="55">
        <v>160000</v>
      </c>
      <c r="J32" s="56">
        <f t="shared" si="6"/>
        <v>160000</v>
      </c>
      <c r="K32" s="56">
        <f t="shared" si="6"/>
        <v>160000</v>
      </c>
    </row>
    <row r="33" spans="1:11" s="53" customFormat="1" ht="15.75" customHeight="1">
      <c r="A33" s="54" t="s">
        <v>213</v>
      </c>
      <c r="B33" s="54" t="s">
        <v>214</v>
      </c>
      <c r="C33" s="55">
        <f>E33+F33+G33+H33</f>
        <v>0</v>
      </c>
      <c r="D33" s="55"/>
      <c r="E33" s="55"/>
      <c r="F33" s="55"/>
      <c r="G33" s="55"/>
      <c r="H33" s="55"/>
      <c r="I33" s="55">
        <f>C33</f>
        <v>0</v>
      </c>
      <c r="J33" s="56">
        <f t="shared" si="6"/>
        <v>0</v>
      </c>
      <c r="K33" s="56">
        <f t="shared" si="6"/>
        <v>0</v>
      </c>
    </row>
    <row r="34" spans="1:11" s="53" customFormat="1" ht="15.75" customHeight="1">
      <c r="A34" s="54" t="s">
        <v>215</v>
      </c>
      <c r="B34" s="54" t="s">
        <v>216</v>
      </c>
      <c r="C34" s="55">
        <v>0</v>
      </c>
      <c r="D34" s="55"/>
      <c r="E34" s="55">
        <f>E35</f>
        <v>0</v>
      </c>
      <c r="F34" s="55">
        <f>F35</f>
        <v>0</v>
      </c>
      <c r="G34" s="55">
        <f>G35</f>
        <v>0</v>
      </c>
      <c r="H34" s="55">
        <f>H35</f>
        <v>0</v>
      </c>
      <c r="I34" s="55"/>
      <c r="J34" s="56">
        <f t="shared" si="6"/>
        <v>0</v>
      </c>
      <c r="K34" s="56">
        <f t="shared" si="6"/>
        <v>0</v>
      </c>
    </row>
    <row r="35" spans="1:11" s="53" customFormat="1" ht="15.75" customHeight="1">
      <c r="A35" s="54" t="s">
        <v>217</v>
      </c>
      <c r="B35" s="54" t="s">
        <v>218</v>
      </c>
      <c r="C35" s="55">
        <v>0</v>
      </c>
      <c r="D35" s="55"/>
      <c r="E35" s="55"/>
      <c r="F35" s="55">
        <v>0</v>
      </c>
      <c r="G35" s="55">
        <v>0</v>
      </c>
      <c r="H35" s="55">
        <v>0</v>
      </c>
      <c r="I35" s="55"/>
      <c r="J35" s="56"/>
      <c r="K35" s="56"/>
    </row>
    <row r="36" spans="1:11" s="53" customFormat="1" ht="15.75" customHeight="1">
      <c r="A36" s="54" t="s">
        <v>219</v>
      </c>
      <c r="B36" s="58" t="s">
        <v>220</v>
      </c>
      <c r="C36" s="51">
        <f>C37</f>
        <v>10000</v>
      </c>
      <c r="D36" s="51"/>
      <c r="E36" s="51">
        <f>E37</f>
        <v>3000</v>
      </c>
      <c r="F36" s="51">
        <f>F37</f>
        <v>3000</v>
      </c>
      <c r="G36" s="51">
        <f>G37</f>
        <v>3000</v>
      </c>
      <c r="H36" s="51">
        <f>H37</f>
        <v>1000</v>
      </c>
      <c r="I36" s="51">
        <f>I37</f>
        <v>8000</v>
      </c>
      <c r="J36" s="52">
        <f>I36</f>
        <v>8000</v>
      </c>
      <c r="K36" s="52">
        <f>J36</f>
        <v>8000</v>
      </c>
    </row>
    <row r="37" spans="1:11" s="53" customFormat="1" ht="15.75" customHeight="1">
      <c r="A37" s="54" t="s">
        <v>221</v>
      </c>
      <c r="B37" s="54" t="s">
        <v>222</v>
      </c>
      <c r="C37" s="55">
        <v>10000</v>
      </c>
      <c r="D37" s="55"/>
      <c r="E37" s="55">
        <v>3000</v>
      </c>
      <c r="F37" s="55">
        <v>3000</v>
      </c>
      <c r="G37" s="55">
        <v>3000</v>
      </c>
      <c r="H37" s="55">
        <v>1000</v>
      </c>
      <c r="I37" s="55">
        <v>8000</v>
      </c>
      <c r="J37" s="56">
        <v>8000</v>
      </c>
      <c r="K37" s="56">
        <f t="shared" ref="K37:K43" si="7">J37</f>
        <v>8000</v>
      </c>
    </row>
    <row r="38" spans="1:11" s="53" customFormat="1" ht="24.75" customHeight="1">
      <c r="A38" s="54">
        <v>2011</v>
      </c>
      <c r="B38" s="54" t="s">
        <v>223</v>
      </c>
      <c r="C38" s="55"/>
      <c r="D38" s="55"/>
      <c r="E38" s="55"/>
      <c r="F38" s="55"/>
      <c r="G38" s="55"/>
      <c r="H38" s="55"/>
      <c r="I38" s="55"/>
      <c r="J38" s="56">
        <f t="shared" ref="J38:J43" si="8">I38</f>
        <v>0</v>
      </c>
      <c r="K38" s="56">
        <f t="shared" si="7"/>
        <v>0</v>
      </c>
    </row>
    <row r="39" spans="1:11" s="53" customFormat="1" ht="15.75" customHeight="1">
      <c r="A39" s="54" t="s">
        <v>224</v>
      </c>
      <c r="B39" s="54" t="s">
        <v>225</v>
      </c>
      <c r="C39" s="55"/>
      <c r="D39" s="55"/>
      <c r="E39" s="55"/>
      <c r="F39" s="55"/>
      <c r="G39" s="55"/>
      <c r="H39" s="55"/>
      <c r="I39" s="55"/>
      <c r="J39" s="56">
        <f t="shared" si="8"/>
        <v>0</v>
      </c>
      <c r="K39" s="56">
        <f t="shared" si="7"/>
        <v>0</v>
      </c>
    </row>
    <row r="40" spans="1:11" s="53" customFormat="1" ht="15.75" customHeight="1">
      <c r="A40" s="54" t="s">
        <v>226</v>
      </c>
      <c r="B40" s="54" t="s">
        <v>227</v>
      </c>
      <c r="C40" s="55"/>
      <c r="D40" s="55"/>
      <c r="E40" s="55"/>
      <c r="F40" s="55"/>
      <c r="G40" s="55"/>
      <c r="H40" s="55"/>
      <c r="I40" s="55"/>
      <c r="J40" s="56">
        <f t="shared" si="8"/>
        <v>0</v>
      </c>
      <c r="K40" s="56">
        <f t="shared" si="7"/>
        <v>0</v>
      </c>
    </row>
    <row r="41" spans="1:11" s="53" customFormat="1" ht="15.75" customHeight="1">
      <c r="A41" s="54" t="s">
        <v>228</v>
      </c>
      <c r="B41" s="54" t="s">
        <v>229</v>
      </c>
      <c r="C41" s="51">
        <f>SUM(C42+C43+C44)</f>
        <v>45529</v>
      </c>
      <c r="D41" s="51"/>
      <c r="E41" s="51">
        <f>SUM(E42+E43+E44)</f>
        <v>15529</v>
      </c>
      <c r="F41" s="51">
        <f>SUM(F42+F43+F44)</f>
        <v>12000</v>
      </c>
      <c r="G41" s="51">
        <f>SUM(G42+G43+G44)</f>
        <v>17000</v>
      </c>
      <c r="H41" s="51">
        <f>SUM(H42+H43+H44)</f>
        <v>1000</v>
      </c>
      <c r="I41" s="51">
        <v>45000</v>
      </c>
      <c r="J41" s="52">
        <f t="shared" si="8"/>
        <v>45000</v>
      </c>
      <c r="K41" s="52">
        <f t="shared" si="7"/>
        <v>45000</v>
      </c>
    </row>
    <row r="42" spans="1:11" s="53" customFormat="1" ht="18.75" customHeight="1">
      <c r="A42" s="57">
        <v>203003</v>
      </c>
      <c r="B42" s="54" t="s">
        <v>230</v>
      </c>
      <c r="C42" s="55"/>
      <c r="D42" s="55"/>
      <c r="E42" s="55"/>
      <c r="F42" s="55"/>
      <c r="G42" s="55"/>
      <c r="H42" s="55"/>
      <c r="I42" s="55"/>
      <c r="J42" s="56">
        <f t="shared" si="8"/>
        <v>0</v>
      </c>
      <c r="K42" s="56">
        <f t="shared" si="7"/>
        <v>0</v>
      </c>
    </row>
    <row r="43" spans="1:11" s="53" customFormat="1" ht="15.75" customHeight="1">
      <c r="A43" s="57">
        <v>203009</v>
      </c>
      <c r="B43" s="54" t="s">
        <v>231</v>
      </c>
      <c r="C43" s="55">
        <v>45529</v>
      </c>
      <c r="D43" s="55"/>
      <c r="E43" s="55">
        <v>15529</v>
      </c>
      <c r="F43" s="55">
        <v>12000</v>
      </c>
      <c r="G43" s="55">
        <v>17000</v>
      </c>
      <c r="H43" s="55">
        <v>1000</v>
      </c>
      <c r="I43" s="55">
        <v>45000</v>
      </c>
      <c r="J43" s="56">
        <f t="shared" si="8"/>
        <v>45000</v>
      </c>
      <c r="K43" s="56">
        <f t="shared" si="7"/>
        <v>45000</v>
      </c>
    </row>
    <row r="44" spans="1:11" s="53" customFormat="1" ht="25.5" customHeight="1">
      <c r="A44" s="57">
        <v>203030</v>
      </c>
      <c r="B44" s="54" t="s">
        <v>212</v>
      </c>
      <c r="C44" s="55"/>
      <c r="D44" s="55"/>
      <c r="E44" s="55"/>
      <c r="F44" s="55"/>
      <c r="G44" s="55"/>
      <c r="H44" s="55"/>
      <c r="I44" s="55"/>
      <c r="J44" s="56"/>
      <c r="K44" s="56"/>
    </row>
    <row r="45" spans="1:11" s="53" customFormat="1" ht="15.75" customHeight="1">
      <c r="A45" s="57">
        <v>5940</v>
      </c>
      <c r="B45" s="54" t="s">
        <v>229</v>
      </c>
      <c r="C45" s="51">
        <v>136000</v>
      </c>
      <c r="D45" s="51"/>
      <c r="E45" s="51">
        <v>20000</v>
      </c>
      <c r="F45" s="51">
        <v>22000</v>
      </c>
      <c r="G45" s="51">
        <v>85000</v>
      </c>
      <c r="H45" s="51">
        <v>9000</v>
      </c>
      <c r="I45" s="51">
        <v>70000</v>
      </c>
      <c r="J45" s="52">
        <v>70000</v>
      </c>
      <c r="K45" s="52">
        <v>70000</v>
      </c>
    </row>
    <row r="46" spans="1:11" s="53" customFormat="1" ht="15.75" customHeight="1">
      <c r="A46" s="50" t="s">
        <v>232</v>
      </c>
      <c r="B46" s="50" t="s">
        <v>233</v>
      </c>
      <c r="C46" s="51">
        <f>C47</f>
        <v>360000</v>
      </c>
      <c r="D46" s="51"/>
      <c r="E46" s="51">
        <f t="shared" ref="E46:H47" si="9">E47</f>
        <v>200000</v>
      </c>
      <c r="F46" s="51">
        <f t="shared" si="9"/>
        <v>160000</v>
      </c>
      <c r="G46" s="51">
        <f t="shared" si="9"/>
        <v>0</v>
      </c>
      <c r="H46" s="51">
        <f t="shared" si="9"/>
        <v>0</v>
      </c>
      <c r="I46" s="51">
        <v>0</v>
      </c>
      <c r="J46" s="52">
        <f t="shared" ref="J46:K48" si="10">I46</f>
        <v>0</v>
      </c>
      <c r="K46" s="52">
        <f t="shared" si="10"/>
        <v>0</v>
      </c>
    </row>
    <row r="47" spans="1:11" s="53" customFormat="1" ht="15.75" customHeight="1">
      <c r="A47" s="54" t="s">
        <v>234</v>
      </c>
      <c r="B47" s="54" t="s">
        <v>235</v>
      </c>
      <c r="C47" s="55">
        <f>C48</f>
        <v>360000</v>
      </c>
      <c r="D47" s="55"/>
      <c r="E47" s="55">
        <f t="shared" si="9"/>
        <v>200000</v>
      </c>
      <c r="F47" s="55">
        <f t="shared" si="9"/>
        <v>160000</v>
      </c>
      <c r="G47" s="55">
        <f t="shared" si="9"/>
        <v>0</v>
      </c>
      <c r="H47" s="55">
        <f t="shared" si="9"/>
        <v>0</v>
      </c>
      <c r="I47" s="55">
        <v>0</v>
      </c>
      <c r="J47" s="56">
        <f t="shared" si="10"/>
        <v>0</v>
      </c>
      <c r="K47" s="56">
        <f t="shared" si="10"/>
        <v>0</v>
      </c>
    </row>
    <row r="48" spans="1:11" s="53" customFormat="1" ht="15.75" customHeight="1">
      <c r="A48" s="54" t="s">
        <v>236</v>
      </c>
      <c r="B48" s="54" t="s">
        <v>237</v>
      </c>
      <c r="C48" s="55">
        <v>360000</v>
      </c>
      <c r="D48" s="55"/>
      <c r="E48" s="55">
        <v>200000</v>
      </c>
      <c r="F48" s="55">
        <v>160000</v>
      </c>
      <c r="G48" s="55">
        <f>G50+G51</f>
        <v>0</v>
      </c>
      <c r="H48" s="55">
        <f>H50+H51</f>
        <v>0</v>
      </c>
      <c r="I48" s="55">
        <v>0</v>
      </c>
      <c r="J48" s="56">
        <f t="shared" si="10"/>
        <v>0</v>
      </c>
      <c r="K48" s="56">
        <f t="shared" si="10"/>
        <v>0</v>
      </c>
    </row>
    <row r="49" spans="1:12" s="53" customFormat="1" ht="15.75" customHeight="1">
      <c r="A49" s="57">
        <v>710101</v>
      </c>
      <c r="B49" s="54" t="s">
        <v>238</v>
      </c>
      <c r="C49" s="55">
        <v>220000</v>
      </c>
      <c r="D49" s="55"/>
      <c r="E49" s="55">
        <v>120000</v>
      </c>
      <c r="F49" s="55">
        <v>100000</v>
      </c>
      <c r="G49" s="55"/>
      <c r="H49" s="55"/>
      <c r="I49" s="55"/>
      <c r="J49" s="56"/>
      <c r="K49" s="56"/>
    </row>
    <row r="50" spans="1:12" s="53" customFormat="1" ht="26.25" customHeight="1">
      <c r="A50" s="57" t="s">
        <v>239</v>
      </c>
      <c r="B50" s="54" t="s">
        <v>240</v>
      </c>
      <c r="C50" s="55"/>
      <c r="D50" s="55"/>
      <c r="E50" s="55"/>
      <c r="F50" s="55"/>
      <c r="G50" s="55"/>
      <c r="H50" s="55"/>
      <c r="I50" s="55">
        <f>C50</f>
        <v>0</v>
      </c>
      <c r="J50" s="56">
        <f>I50</f>
        <v>0</v>
      </c>
      <c r="K50" s="56">
        <f>J50</f>
        <v>0</v>
      </c>
    </row>
    <row r="51" spans="1:12" s="53" customFormat="1" ht="24" customHeight="1">
      <c r="A51" s="57" t="s">
        <v>241</v>
      </c>
      <c r="B51" s="54" t="s">
        <v>242</v>
      </c>
      <c r="C51" s="55">
        <v>140000</v>
      </c>
      <c r="D51" s="55">
        <v>0</v>
      </c>
      <c r="E51" s="55">
        <v>80000</v>
      </c>
      <c r="F51" s="55">
        <v>60000</v>
      </c>
      <c r="G51" s="55">
        <v>0</v>
      </c>
      <c r="H51" s="55"/>
      <c r="I51" s="55">
        <v>0</v>
      </c>
      <c r="J51" s="56">
        <v>0</v>
      </c>
      <c r="K51" s="56">
        <f>J51</f>
        <v>0</v>
      </c>
    </row>
    <row r="52" spans="1:12" s="53" customFormat="1" ht="30" customHeight="1">
      <c r="A52" s="54">
        <v>850000</v>
      </c>
      <c r="B52" s="54" t="s">
        <v>243</v>
      </c>
      <c r="C52" s="55">
        <v>-529</v>
      </c>
      <c r="D52" s="55"/>
      <c r="E52" s="55">
        <v>-529</v>
      </c>
      <c r="F52" s="55">
        <v>0</v>
      </c>
      <c r="G52" s="55">
        <v>0</v>
      </c>
      <c r="H52" s="55">
        <v>0</v>
      </c>
      <c r="I52" s="55"/>
      <c r="J52" s="56"/>
      <c r="K52" s="56"/>
    </row>
    <row r="53" spans="1:12" s="59" customFormat="1" ht="12">
      <c r="A53" s="47" t="s">
        <v>244</v>
      </c>
      <c r="B53" s="47" t="s">
        <v>245</v>
      </c>
      <c r="C53" s="48">
        <f>C54</f>
        <v>470350</v>
      </c>
      <c r="D53" s="48"/>
      <c r="E53" s="48">
        <f t="shared" ref="E53:K53" si="11">E54</f>
        <v>277350</v>
      </c>
      <c r="F53" s="48">
        <f t="shared" si="11"/>
        <v>64000</v>
      </c>
      <c r="G53" s="48">
        <f t="shared" si="11"/>
        <v>68000</v>
      </c>
      <c r="H53" s="48">
        <f t="shared" si="11"/>
        <v>61000</v>
      </c>
      <c r="I53" s="48">
        <f t="shared" si="11"/>
        <v>331000</v>
      </c>
      <c r="J53" s="48">
        <f t="shared" si="11"/>
        <v>331000</v>
      </c>
      <c r="K53" s="48">
        <f t="shared" si="11"/>
        <v>331000</v>
      </c>
    </row>
    <row r="54" spans="1:12">
      <c r="A54" s="50" t="s">
        <v>172</v>
      </c>
      <c r="B54" s="50" t="s">
        <v>173</v>
      </c>
      <c r="C54" s="51">
        <f>C55+C68+C83</f>
        <v>470350</v>
      </c>
      <c r="D54" s="51"/>
      <c r="E54" s="51">
        <f>E55+E68+E83</f>
        <v>277350</v>
      </c>
      <c r="F54" s="51">
        <f t="shared" ref="F54:K54" si="12">F55+F68</f>
        <v>64000</v>
      </c>
      <c r="G54" s="51">
        <f t="shared" si="12"/>
        <v>68000</v>
      </c>
      <c r="H54" s="51">
        <f t="shared" si="12"/>
        <v>61000</v>
      </c>
      <c r="I54" s="51">
        <f t="shared" si="12"/>
        <v>331000</v>
      </c>
      <c r="J54" s="51">
        <f t="shared" si="12"/>
        <v>331000</v>
      </c>
      <c r="K54" s="51">
        <f t="shared" si="12"/>
        <v>331000</v>
      </c>
    </row>
    <row r="55" spans="1:12">
      <c r="A55" s="50" t="s">
        <v>174</v>
      </c>
      <c r="B55" s="50" t="s">
        <v>175</v>
      </c>
      <c r="C55" s="51">
        <f>C56+C59+C61</f>
        <v>237350</v>
      </c>
      <c r="D55" s="51"/>
      <c r="E55" s="51">
        <f>E56+E59+E61</f>
        <v>68350</v>
      </c>
      <c r="F55" s="51">
        <f>F56+F61</f>
        <v>57000</v>
      </c>
      <c r="G55" s="51">
        <f>G56+G61</f>
        <v>59000</v>
      </c>
      <c r="H55" s="51">
        <f>H56+H61</f>
        <v>53000</v>
      </c>
      <c r="I55" s="51">
        <f t="shared" ref="I55:K55" si="13">I56+I59+I61</f>
        <v>306000</v>
      </c>
      <c r="J55" s="51">
        <f t="shared" si="13"/>
        <v>306000</v>
      </c>
      <c r="K55" s="51">
        <f t="shared" si="13"/>
        <v>306000</v>
      </c>
      <c r="L55" s="86"/>
    </row>
    <row r="56" spans="1:12">
      <c r="A56" s="54" t="s">
        <v>176</v>
      </c>
      <c r="B56" s="54" t="s">
        <v>177</v>
      </c>
      <c r="C56" s="55">
        <f>C57+C58</f>
        <v>227000</v>
      </c>
      <c r="D56" s="55"/>
      <c r="E56" s="55">
        <f>E57+E58</f>
        <v>62000</v>
      </c>
      <c r="F56" s="55">
        <f>F57+F58</f>
        <v>56000</v>
      </c>
      <c r="G56" s="55">
        <f>G57+G58</f>
        <v>57000</v>
      </c>
      <c r="H56" s="55">
        <f>H57+H58</f>
        <v>52000</v>
      </c>
      <c r="I56" s="51">
        <f t="shared" ref="I56:K56" si="14">I57+I60+I62</f>
        <v>300000</v>
      </c>
      <c r="J56" s="51">
        <f t="shared" si="14"/>
        <v>300000</v>
      </c>
      <c r="K56" s="51">
        <f t="shared" si="14"/>
        <v>300000</v>
      </c>
      <c r="L56" s="68"/>
    </row>
    <row r="57" spans="1:12">
      <c r="A57" s="54" t="s">
        <v>178</v>
      </c>
      <c r="B57" s="54" t="s">
        <v>179</v>
      </c>
      <c r="C57" s="55">
        <v>227000</v>
      </c>
      <c r="D57" s="55"/>
      <c r="E57" s="55">
        <v>62000</v>
      </c>
      <c r="F57" s="55">
        <v>56000</v>
      </c>
      <c r="G57" s="55">
        <v>57000</v>
      </c>
      <c r="H57" s="55">
        <v>52000</v>
      </c>
      <c r="I57" s="55">
        <v>300000</v>
      </c>
      <c r="J57" s="56">
        <f t="shared" ref="J57:K61" si="15">I57</f>
        <v>300000</v>
      </c>
      <c r="K57" s="56">
        <f t="shared" si="15"/>
        <v>300000</v>
      </c>
    </row>
    <row r="58" spans="1:12" ht="24">
      <c r="A58" s="54" t="s">
        <v>180</v>
      </c>
      <c r="B58" s="54" t="s">
        <v>181</v>
      </c>
      <c r="C58" s="55"/>
      <c r="D58" s="55"/>
      <c r="E58" s="55"/>
      <c r="F58" s="55"/>
      <c r="G58" s="55"/>
      <c r="H58" s="55"/>
      <c r="I58" s="55">
        <f>C58</f>
        <v>0</v>
      </c>
      <c r="J58" s="56">
        <f t="shared" si="15"/>
        <v>0</v>
      </c>
      <c r="K58" s="56">
        <f t="shared" si="15"/>
        <v>0</v>
      </c>
    </row>
    <row r="59" spans="1:12">
      <c r="A59" s="57">
        <v>1002</v>
      </c>
      <c r="B59" s="54" t="s">
        <v>363</v>
      </c>
      <c r="C59" s="55">
        <f>C60</f>
        <v>4350</v>
      </c>
      <c r="D59" s="55"/>
      <c r="E59" s="55">
        <f>E60</f>
        <v>4350</v>
      </c>
      <c r="F59" s="55"/>
      <c r="G59" s="55"/>
      <c r="H59" s="55"/>
      <c r="I59" s="55"/>
      <c r="J59" s="56"/>
      <c r="K59" s="56"/>
    </row>
    <row r="60" spans="1:12">
      <c r="A60" s="57">
        <v>100206</v>
      </c>
      <c r="B60" s="54" t="s">
        <v>364</v>
      </c>
      <c r="C60" s="55">
        <v>4350</v>
      </c>
      <c r="D60" s="55"/>
      <c r="E60" s="55">
        <v>4350</v>
      </c>
      <c r="F60" s="55"/>
      <c r="G60" s="55"/>
      <c r="H60" s="55"/>
      <c r="I60" s="55"/>
      <c r="J60" s="56"/>
      <c r="K60" s="56"/>
    </row>
    <row r="61" spans="1:12">
      <c r="A61" s="54" t="s">
        <v>182</v>
      </c>
      <c r="B61" s="54" t="s">
        <v>183</v>
      </c>
      <c r="C61" s="55">
        <f>C67</f>
        <v>6000</v>
      </c>
      <c r="D61" s="55"/>
      <c r="E61" s="55">
        <f>E67</f>
        <v>2000</v>
      </c>
      <c r="F61" s="55">
        <f>F67</f>
        <v>1000</v>
      </c>
      <c r="G61" s="55">
        <f>G67</f>
        <v>2000</v>
      </c>
      <c r="H61" s="55">
        <f>H67</f>
        <v>1000</v>
      </c>
      <c r="I61" s="55">
        <f>C61</f>
        <v>6000</v>
      </c>
      <c r="J61" s="56">
        <f t="shared" si="15"/>
        <v>6000</v>
      </c>
      <c r="K61" s="56">
        <f t="shared" si="15"/>
        <v>6000</v>
      </c>
    </row>
    <row r="62" spans="1:12">
      <c r="A62" s="54" t="s">
        <v>184</v>
      </c>
      <c r="B62" s="54" t="s">
        <v>185</v>
      </c>
      <c r="C62" s="55"/>
      <c r="D62" s="55"/>
      <c r="E62" s="55"/>
      <c r="F62" s="55"/>
      <c r="G62" s="55"/>
      <c r="H62" s="55"/>
      <c r="I62" s="55"/>
      <c r="J62" s="56"/>
      <c r="K62" s="56"/>
    </row>
    <row r="63" spans="1:12">
      <c r="A63" s="54" t="s">
        <v>186</v>
      </c>
      <c r="B63" s="54" t="s">
        <v>187</v>
      </c>
      <c r="C63" s="55"/>
      <c r="D63" s="55"/>
      <c r="E63" s="55"/>
      <c r="F63" s="55"/>
      <c r="G63" s="55"/>
      <c r="H63" s="55"/>
      <c r="I63" s="55"/>
      <c r="J63" s="56"/>
      <c r="K63" s="56"/>
    </row>
    <row r="64" spans="1:12" ht="24">
      <c r="A64" s="54" t="s">
        <v>188</v>
      </c>
      <c r="B64" s="54" t="s">
        <v>189</v>
      </c>
      <c r="C64" s="55"/>
      <c r="D64" s="55"/>
      <c r="E64" s="55"/>
      <c r="F64" s="55"/>
      <c r="G64" s="55"/>
      <c r="H64" s="55"/>
      <c r="I64" s="55"/>
      <c r="J64" s="56"/>
      <c r="K64" s="56"/>
    </row>
    <row r="65" spans="1:11" ht="24">
      <c r="A65" s="54" t="s">
        <v>190</v>
      </c>
      <c r="B65" s="54" t="s">
        <v>191</v>
      </c>
      <c r="C65" s="55"/>
      <c r="D65" s="55"/>
      <c r="E65" s="55"/>
      <c r="F65" s="55"/>
      <c r="G65" s="55"/>
      <c r="H65" s="55"/>
      <c r="I65" s="55"/>
      <c r="J65" s="56"/>
      <c r="K65" s="56"/>
    </row>
    <row r="66" spans="1:11">
      <c r="A66" s="54" t="s">
        <v>192</v>
      </c>
      <c r="B66" s="54" t="s">
        <v>193</v>
      </c>
      <c r="C66" s="55"/>
      <c r="D66" s="55"/>
      <c r="E66" s="55"/>
      <c r="F66" s="55"/>
      <c r="G66" s="55"/>
      <c r="H66" s="55"/>
      <c r="I66" s="55"/>
      <c r="J66" s="56"/>
      <c r="K66" s="56"/>
    </row>
    <row r="67" spans="1:11">
      <c r="A67" s="54">
        <v>100307</v>
      </c>
      <c r="B67" s="54" t="s">
        <v>246</v>
      </c>
      <c r="C67" s="55">
        <v>6000</v>
      </c>
      <c r="D67" s="55"/>
      <c r="E67" s="55">
        <v>2000</v>
      </c>
      <c r="F67" s="55">
        <v>1000</v>
      </c>
      <c r="G67" s="55">
        <v>2000</v>
      </c>
      <c r="H67" s="55">
        <v>1000</v>
      </c>
      <c r="I67" s="55">
        <v>0</v>
      </c>
      <c r="J67" s="56">
        <v>0</v>
      </c>
      <c r="K67" s="56">
        <v>0</v>
      </c>
    </row>
    <row r="68" spans="1:11">
      <c r="A68" s="50" t="s">
        <v>195</v>
      </c>
      <c r="B68" s="50" t="s">
        <v>196</v>
      </c>
      <c r="C68" s="51">
        <f>C69+C77+C78+C80+C82</f>
        <v>33000</v>
      </c>
      <c r="D68" s="51"/>
      <c r="E68" s="51">
        <f t="shared" ref="E68:K68" si="16">E69+E77+E78+E80+E82</f>
        <v>9000</v>
      </c>
      <c r="F68" s="51">
        <f t="shared" si="16"/>
        <v>7000</v>
      </c>
      <c r="G68" s="51">
        <f t="shared" si="16"/>
        <v>9000</v>
      </c>
      <c r="H68" s="51">
        <f t="shared" si="16"/>
        <v>8000</v>
      </c>
      <c r="I68" s="51">
        <f t="shared" si="16"/>
        <v>25000</v>
      </c>
      <c r="J68" s="51">
        <f t="shared" si="16"/>
        <v>25000</v>
      </c>
      <c r="K68" s="51">
        <f t="shared" si="16"/>
        <v>25000</v>
      </c>
    </row>
    <row r="69" spans="1:11">
      <c r="A69" s="54" t="s">
        <v>197</v>
      </c>
      <c r="B69" s="54" t="s">
        <v>198</v>
      </c>
      <c r="C69" s="51">
        <f>C70+C71+C72+C73+C74+C75+C76+C78+C77</f>
        <v>29000</v>
      </c>
      <c r="D69" s="51"/>
      <c r="E69" s="51">
        <f>E70+E71+E72+E73+E74+E75+E76+E78+E77</f>
        <v>8000</v>
      </c>
      <c r="F69" s="51">
        <f>F70+F71+F72+F73+F74+F75+F76+F78+F77</f>
        <v>6000</v>
      </c>
      <c r="G69" s="51">
        <f>G70+G71+G72+G73+G74+G75+G76+G78+G77</f>
        <v>8000</v>
      </c>
      <c r="H69" s="51">
        <f>H70+H71+H72+H73+H74+H75+H76+H78+H77</f>
        <v>7000</v>
      </c>
      <c r="I69" s="51">
        <f>I70+I71+I72+I73+I74+I76+I75</f>
        <v>20000</v>
      </c>
      <c r="J69" s="51">
        <f>J70+J71+J72+J73+J74+J76+J75</f>
        <v>20000</v>
      </c>
      <c r="K69" s="51">
        <f>K70+K71+K72+K73+K74+K76+K75</f>
        <v>20000</v>
      </c>
    </row>
    <row r="70" spans="1:11">
      <c r="A70" s="57" t="s">
        <v>199</v>
      </c>
      <c r="B70" s="54" t="s">
        <v>200</v>
      </c>
      <c r="C70" s="55">
        <v>4000</v>
      </c>
      <c r="D70" s="55"/>
      <c r="E70" s="55">
        <v>1000</v>
      </c>
      <c r="F70" s="55">
        <v>1000</v>
      </c>
      <c r="G70" s="55">
        <v>1000</v>
      </c>
      <c r="H70" s="55">
        <v>1000</v>
      </c>
      <c r="I70" s="55">
        <f>C70</f>
        <v>4000</v>
      </c>
      <c r="J70" s="56">
        <f>I70</f>
        <v>4000</v>
      </c>
      <c r="K70" s="56">
        <f>J70</f>
        <v>4000</v>
      </c>
    </row>
    <row r="71" spans="1:11">
      <c r="A71" s="57" t="s">
        <v>201</v>
      </c>
      <c r="B71" s="54" t="s">
        <v>202</v>
      </c>
      <c r="C71" s="55"/>
      <c r="D71" s="55"/>
      <c r="E71" s="55"/>
      <c r="F71" s="55"/>
      <c r="G71" s="55"/>
      <c r="H71" s="55"/>
      <c r="I71" s="55"/>
      <c r="J71" s="56"/>
      <c r="K71" s="56"/>
    </row>
    <row r="72" spans="1:11">
      <c r="A72" s="57" t="s">
        <v>203</v>
      </c>
      <c r="B72" s="54" t="s">
        <v>204</v>
      </c>
      <c r="C72" s="55">
        <v>4000</v>
      </c>
      <c r="D72" s="55"/>
      <c r="E72" s="55">
        <v>1000</v>
      </c>
      <c r="F72" s="55">
        <v>1000</v>
      </c>
      <c r="G72" s="55">
        <v>1000</v>
      </c>
      <c r="H72" s="55">
        <v>1000</v>
      </c>
      <c r="I72" s="55">
        <f>C72</f>
        <v>4000</v>
      </c>
      <c r="J72" s="56">
        <f t="shared" ref="J72:K74" si="17">I72</f>
        <v>4000</v>
      </c>
      <c r="K72" s="56">
        <f t="shared" si="17"/>
        <v>4000</v>
      </c>
    </row>
    <row r="73" spans="1:11">
      <c r="A73" s="57">
        <v>200104</v>
      </c>
      <c r="B73" s="54" t="s">
        <v>247</v>
      </c>
      <c r="C73" s="55">
        <v>2000</v>
      </c>
      <c r="D73" s="55"/>
      <c r="E73" s="55">
        <v>1000</v>
      </c>
      <c r="F73" s="55"/>
      <c r="G73" s="55">
        <v>1000</v>
      </c>
      <c r="H73" s="55"/>
      <c r="I73" s="55">
        <f>C73</f>
        <v>2000</v>
      </c>
      <c r="J73" s="56">
        <f t="shared" si="17"/>
        <v>2000</v>
      </c>
      <c r="K73" s="56">
        <f t="shared" si="17"/>
        <v>2000</v>
      </c>
    </row>
    <row r="74" spans="1:11">
      <c r="A74" s="57" t="s">
        <v>208</v>
      </c>
      <c r="B74" s="54" t="s">
        <v>209</v>
      </c>
      <c r="C74" s="55">
        <v>8000</v>
      </c>
      <c r="D74" s="55"/>
      <c r="E74" s="55">
        <v>2000</v>
      </c>
      <c r="F74" s="55">
        <v>2000</v>
      </c>
      <c r="G74" s="55">
        <v>2000</v>
      </c>
      <c r="H74" s="55">
        <v>2000</v>
      </c>
      <c r="I74" s="55">
        <v>10000</v>
      </c>
      <c r="J74" s="56">
        <f t="shared" si="17"/>
        <v>10000</v>
      </c>
      <c r="K74" s="56">
        <f t="shared" si="17"/>
        <v>10000</v>
      </c>
    </row>
    <row r="75" spans="1:11" ht="24">
      <c r="A75" s="57">
        <v>200109</v>
      </c>
      <c r="B75" s="54" t="s">
        <v>210</v>
      </c>
      <c r="C75" s="55"/>
      <c r="D75" s="55"/>
      <c r="E75" s="55"/>
      <c r="F75" s="55"/>
      <c r="G75" s="55"/>
      <c r="H75" s="55"/>
      <c r="I75" s="55"/>
      <c r="J75" s="56"/>
      <c r="K75" s="56"/>
    </row>
    <row r="76" spans="1:11" ht="24">
      <c r="A76" s="57" t="s">
        <v>211</v>
      </c>
      <c r="B76" s="54" t="s">
        <v>212</v>
      </c>
      <c r="C76" s="55">
        <v>11000</v>
      </c>
      <c r="D76" s="55"/>
      <c r="E76" s="55">
        <v>3000</v>
      </c>
      <c r="F76" s="55">
        <v>2000</v>
      </c>
      <c r="G76" s="55">
        <v>3000</v>
      </c>
      <c r="H76" s="55">
        <v>3000</v>
      </c>
      <c r="I76" s="55">
        <v>0</v>
      </c>
      <c r="J76" s="56">
        <v>0</v>
      </c>
      <c r="K76" s="56">
        <f>J76</f>
        <v>0</v>
      </c>
    </row>
    <row r="77" spans="1:11">
      <c r="A77" s="54" t="s">
        <v>213</v>
      </c>
      <c r="B77" s="54" t="s">
        <v>214</v>
      </c>
      <c r="C77" s="55"/>
      <c r="D77" s="55"/>
      <c r="E77" s="55"/>
      <c r="F77" s="55"/>
      <c r="G77" s="55"/>
      <c r="H77" s="55"/>
      <c r="I77" s="55"/>
      <c r="J77" s="56"/>
      <c r="K77" s="56"/>
    </row>
    <row r="78" spans="1:11">
      <c r="A78" s="54" t="s">
        <v>215</v>
      </c>
      <c r="B78" s="54" t="s">
        <v>216</v>
      </c>
      <c r="C78" s="55"/>
      <c r="D78" s="55"/>
      <c r="E78" s="55"/>
      <c r="F78" s="55"/>
      <c r="G78" s="55"/>
      <c r="H78" s="55"/>
      <c r="I78" s="55"/>
      <c r="J78" s="56"/>
      <c r="K78" s="56"/>
    </row>
    <row r="79" spans="1:11">
      <c r="A79" s="54" t="s">
        <v>217</v>
      </c>
      <c r="B79" s="54" t="s">
        <v>218</v>
      </c>
      <c r="C79" s="55"/>
      <c r="D79" s="55"/>
      <c r="E79" s="55"/>
      <c r="F79" s="55"/>
      <c r="G79" s="55"/>
      <c r="H79" s="55"/>
      <c r="I79" s="55"/>
      <c r="J79" s="56"/>
      <c r="K79" s="56"/>
    </row>
    <row r="80" spans="1:11">
      <c r="A80" s="54" t="s">
        <v>219</v>
      </c>
      <c r="B80" s="54" t="s">
        <v>248</v>
      </c>
      <c r="C80" s="51">
        <f>C81</f>
        <v>4000</v>
      </c>
      <c r="D80" s="51"/>
      <c r="E80" s="51">
        <f>E81</f>
        <v>1000</v>
      </c>
      <c r="F80" s="51">
        <f>F81</f>
        <v>1000</v>
      </c>
      <c r="G80" s="51">
        <f>G81</f>
        <v>1000</v>
      </c>
      <c r="H80" s="51">
        <f>H81</f>
        <v>1000</v>
      </c>
      <c r="I80" s="51">
        <f t="shared" ref="I80:K80" si="18">I81</f>
        <v>5000</v>
      </c>
      <c r="J80" s="51">
        <f t="shared" si="18"/>
        <v>5000</v>
      </c>
      <c r="K80" s="51">
        <f t="shared" si="18"/>
        <v>5000</v>
      </c>
    </row>
    <row r="81" spans="1:11">
      <c r="A81" s="54" t="s">
        <v>221</v>
      </c>
      <c r="B81" s="54" t="s">
        <v>222</v>
      </c>
      <c r="C81" s="55">
        <v>4000</v>
      </c>
      <c r="D81" s="55"/>
      <c r="E81" s="55">
        <v>1000</v>
      </c>
      <c r="F81" s="55">
        <v>1000</v>
      </c>
      <c r="G81" s="55">
        <v>1000</v>
      </c>
      <c r="H81" s="55">
        <v>1000</v>
      </c>
      <c r="I81" s="55">
        <v>5000</v>
      </c>
      <c r="J81" s="56">
        <f>I81</f>
        <v>5000</v>
      </c>
      <c r="K81" s="56">
        <f>J81</f>
        <v>5000</v>
      </c>
    </row>
    <row r="82" spans="1:11">
      <c r="A82" s="54" t="s">
        <v>226</v>
      </c>
      <c r="B82" s="54" t="s">
        <v>227</v>
      </c>
      <c r="C82" s="55"/>
      <c r="D82" s="55"/>
      <c r="E82" s="55"/>
      <c r="F82" s="55"/>
      <c r="G82" s="55"/>
      <c r="H82" s="55"/>
      <c r="I82" s="55"/>
      <c r="J82" s="56"/>
      <c r="K82" s="56"/>
    </row>
    <row r="83" spans="1:11">
      <c r="A83" s="54">
        <v>5004</v>
      </c>
      <c r="B83" s="54" t="s">
        <v>249</v>
      </c>
      <c r="C83" s="55">
        <v>200000</v>
      </c>
      <c r="D83" s="55"/>
      <c r="E83" s="55">
        <v>200000</v>
      </c>
      <c r="F83" s="55"/>
      <c r="G83" s="55"/>
      <c r="H83" s="55"/>
      <c r="I83" s="55"/>
      <c r="J83" s="56"/>
      <c r="K83" s="56"/>
    </row>
    <row r="84" spans="1:11">
      <c r="A84" s="54"/>
      <c r="B84" s="58" t="s">
        <v>250</v>
      </c>
      <c r="C84" s="55">
        <f>C85+C87</f>
        <v>485350</v>
      </c>
      <c r="D84" s="55"/>
      <c r="E84" s="55">
        <f>E85+E87</f>
        <v>277350</v>
      </c>
      <c r="F84" s="55">
        <f>F85+F87</f>
        <v>79000</v>
      </c>
      <c r="G84" s="55">
        <f>G85+G87</f>
        <v>68000</v>
      </c>
      <c r="H84" s="55">
        <f>H85+H87</f>
        <v>61000</v>
      </c>
      <c r="I84" s="55"/>
      <c r="J84" s="55"/>
      <c r="K84" s="55"/>
    </row>
    <row r="85" spans="1:11" ht="24">
      <c r="A85" s="54">
        <v>540210</v>
      </c>
      <c r="B85" s="54" t="s">
        <v>251</v>
      </c>
      <c r="C85" s="55">
        <v>285350</v>
      </c>
      <c r="D85" s="55"/>
      <c r="E85" s="60">
        <v>77350</v>
      </c>
      <c r="F85" s="60">
        <v>79000</v>
      </c>
      <c r="G85" s="60">
        <v>68000</v>
      </c>
      <c r="H85" s="60">
        <v>61000</v>
      </c>
      <c r="I85" s="55">
        <v>0</v>
      </c>
      <c r="J85" s="55">
        <v>0</v>
      </c>
      <c r="K85" s="55">
        <v>0</v>
      </c>
    </row>
    <row r="86" spans="1:11" s="53" customFormat="1" ht="16.5" customHeight="1">
      <c r="A86" s="54">
        <v>540250</v>
      </c>
      <c r="B86" s="54" t="s">
        <v>245</v>
      </c>
      <c r="C86" s="55"/>
      <c r="D86" s="55"/>
      <c r="E86" s="55"/>
      <c r="F86" s="55"/>
      <c r="G86" s="55"/>
      <c r="H86" s="55"/>
      <c r="I86" s="55"/>
      <c r="J86" s="55"/>
      <c r="K86" s="55"/>
    </row>
    <row r="87" spans="1:11" s="53" customFormat="1" ht="28.5" customHeight="1">
      <c r="A87" s="54">
        <v>540205</v>
      </c>
      <c r="B87" s="54" t="s">
        <v>249</v>
      </c>
      <c r="C87" s="55">
        <v>200000</v>
      </c>
      <c r="D87" s="55"/>
      <c r="E87" s="55">
        <v>200000</v>
      </c>
      <c r="F87" s="55"/>
      <c r="G87" s="55"/>
      <c r="H87" s="55"/>
      <c r="I87" s="55"/>
      <c r="J87" s="56"/>
      <c r="K87" s="56"/>
    </row>
    <row r="88" spans="1:11" s="49" customFormat="1" ht="15" customHeight="1">
      <c r="A88" s="47" t="s">
        <v>252</v>
      </c>
      <c r="B88" s="47" t="s">
        <v>253</v>
      </c>
      <c r="C88" s="48">
        <f>C89</f>
        <v>0</v>
      </c>
      <c r="D88" s="48"/>
      <c r="E88" s="48">
        <f t="shared" ref="E88:H91" si="19">E89</f>
        <v>0</v>
      </c>
      <c r="F88" s="48">
        <f t="shared" si="19"/>
        <v>0</v>
      </c>
      <c r="G88" s="48">
        <f t="shared" si="19"/>
        <v>0</v>
      </c>
      <c r="H88" s="48">
        <f t="shared" si="19"/>
        <v>0</v>
      </c>
      <c r="I88" s="48">
        <v>0</v>
      </c>
      <c r="J88" s="44">
        <v>0</v>
      </c>
      <c r="K88" s="44">
        <f>J88</f>
        <v>0</v>
      </c>
    </row>
    <row r="89" spans="1:11" s="53" customFormat="1" ht="15" customHeight="1">
      <c r="A89" s="50" t="s">
        <v>172</v>
      </c>
      <c r="B89" s="50" t="s">
        <v>173</v>
      </c>
      <c r="C89" s="51">
        <f>C90</f>
        <v>0</v>
      </c>
      <c r="D89" s="51"/>
      <c r="E89" s="51">
        <f t="shared" si="19"/>
        <v>0</v>
      </c>
      <c r="F89" s="51">
        <f t="shared" si="19"/>
        <v>0</v>
      </c>
      <c r="G89" s="51">
        <f t="shared" si="19"/>
        <v>0</v>
      </c>
      <c r="H89" s="51">
        <f t="shared" si="19"/>
        <v>0</v>
      </c>
      <c r="I89" s="51">
        <v>0</v>
      </c>
      <c r="J89" s="52">
        <v>0</v>
      </c>
      <c r="K89" s="52">
        <v>0</v>
      </c>
    </row>
    <row r="90" spans="1:11" s="53" customFormat="1" ht="15" customHeight="1">
      <c r="A90" s="50" t="s">
        <v>254</v>
      </c>
      <c r="B90" s="50" t="s">
        <v>255</v>
      </c>
      <c r="C90" s="51">
        <f>C91+C93</f>
        <v>0</v>
      </c>
      <c r="D90" s="51"/>
      <c r="E90" s="51">
        <f>E91+E93</f>
        <v>0</v>
      </c>
      <c r="F90" s="51">
        <f t="shared" si="19"/>
        <v>0</v>
      </c>
      <c r="G90" s="51">
        <f t="shared" si="19"/>
        <v>0</v>
      </c>
      <c r="H90" s="51">
        <f t="shared" si="19"/>
        <v>0</v>
      </c>
      <c r="I90" s="51">
        <v>0</v>
      </c>
      <c r="J90" s="52">
        <v>0</v>
      </c>
      <c r="K90" s="52">
        <v>0</v>
      </c>
    </row>
    <row r="91" spans="1:11" s="53" customFormat="1" ht="25.5" customHeight="1">
      <c r="A91" s="54">
        <v>3001</v>
      </c>
      <c r="B91" s="54" t="s">
        <v>256</v>
      </c>
      <c r="C91" s="55">
        <f>C92</f>
        <v>0</v>
      </c>
      <c r="D91" s="55"/>
      <c r="E91" s="55">
        <f>E92</f>
        <v>0</v>
      </c>
      <c r="F91" s="55">
        <f t="shared" si="19"/>
        <v>0</v>
      </c>
      <c r="G91" s="55">
        <f t="shared" si="19"/>
        <v>0</v>
      </c>
      <c r="H91" s="55">
        <f t="shared" si="19"/>
        <v>0</v>
      </c>
      <c r="I91" s="55">
        <v>0</v>
      </c>
      <c r="J91" s="56">
        <v>0</v>
      </c>
      <c r="K91" s="56">
        <v>0</v>
      </c>
    </row>
    <row r="92" spans="1:11" s="53" customFormat="1" ht="28.5" customHeight="1">
      <c r="A92" s="54">
        <v>300101</v>
      </c>
      <c r="B92" s="54" t="s">
        <v>257</v>
      </c>
      <c r="C92" s="55"/>
      <c r="D92" s="55"/>
      <c r="E92" s="55"/>
      <c r="F92" s="55">
        <v>0</v>
      </c>
      <c r="G92" s="55">
        <v>0</v>
      </c>
      <c r="H92" s="55">
        <v>0</v>
      </c>
      <c r="I92" s="55">
        <v>0</v>
      </c>
      <c r="J92" s="56">
        <v>0</v>
      </c>
      <c r="K92" s="56">
        <v>0</v>
      </c>
    </row>
    <row r="93" spans="1:11" s="53" customFormat="1" ht="15" customHeight="1">
      <c r="A93" s="54">
        <v>300303</v>
      </c>
      <c r="B93" s="54" t="s">
        <v>258</v>
      </c>
      <c r="C93" s="55"/>
      <c r="D93" s="55"/>
      <c r="E93" s="55"/>
      <c r="F93" s="55"/>
      <c r="G93" s="55"/>
      <c r="H93" s="55"/>
      <c r="I93" s="55"/>
      <c r="J93" s="56"/>
      <c r="K93" s="56"/>
    </row>
    <row r="94" spans="1:11" s="49" customFormat="1" ht="12">
      <c r="A94" s="47" t="s">
        <v>259</v>
      </c>
      <c r="B94" s="47" t="s">
        <v>260</v>
      </c>
      <c r="C94" s="48">
        <f>C95+C171+C223</f>
        <v>15926949</v>
      </c>
      <c r="D94" s="48"/>
      <c r="E94" s="48">
        <f>E95+E171+E223</f>
        <v>9007239</v>
      </c>
      <c r="F94" s="48">
        <f>F95+F171+F223</f>
        <v>4533480</v>
      </c>
      <c r="G94" s="48">
        <f>G95+G171+G223</f>
        <v>1663800</v>
      </c>
      <c r="H94" s="48">
        <f>H95+H171+H223</f>
        <v>722430</v>
      </c>
      <c r="I94" s="48">
        <v>1979986</v>
      </c>
      <c r="J94" s="48">
        <f>J95+J171+J223</f>
        <v>2967750</v>
      </c>
      <c r="K94" s="48">
        <f>K95+K171+K223</f>
        <v>2979750</v>
      </c>
    </row>
    <row r="95" spans="1:11" s="49" customFormat="1" ht="15" customHeight="1">
      <c r="A95" s="47" t="s">
        <v>261</v>
      </c>
      <c r="B95" s="85" t="s">
        <v>262</v>
      </c>
      <c r="C95" s="48">
        <f>C96+C124+C129</f>
        <v>6927816</v>
      </c>
      <c r="D95" s="48"/>
      <c r="E95" s="48">
        <f>E96+E124+E129</f>
        <v>1729606</v>
      </c>
      <c r="F95" s="48">
        <f>F96+F124+F129</f>
        <v>3904980</v>
      </c>
      <c r="G95" s="48">
        <f>G96+G124</f>
        <v>1050300</v>
      </c>
      <c r="H95" s="48">
        <f>H96+H124+H129</f>
        <v>242930</v>
      </c>
      <c r="I95" s="48">
        <f>I96</f>
        <v>1070750</v>
      </c>
      <c r="J95" s="48">
        <f>J96</f>
        <v>1083750</v>
      </c>
      <c r="K95" s="48">
        <f>K96</f>
        <v>1095750</v>
      </c>
    </row>
    <row r="96" spans="1:11" s="53" customFormat="1" ht="15" customHeight="1">
      <c r="A96" s="50" t="s">
        <v>172</v>
      </c>
      <c r="B96" s="50" t="s">
        <v>173</v>
      </c>
      <c r="C96" s="51">
        <f>C97+C117+C118+C122</f>
        <v>1065750</v>
      </c>
      <c r="D96" s="51"/>
      <c r="E96" s="51">
        <f t="shared" ref="E96:K96" si="20">E97+E117+E118+E122</f>
        <v>285040</v>
      </c>
      <c r="F96" s="51">
        <f t="shared" si="20"/>
        <v>253040</v>
      </c>
      <c r="G96" s="51">
        <f t="shared" si="20"/>
        <v>284740</v>
      </c>
      <c r="H96" s="51">
        <f t="shared" si="20"/>
        <v>242930</v>
      </c>
      <c r="I96" s="51">
        <f t="shared" si="20"/>
        <v>1070750</v>
      </c>
      <c r="J96" s="51">
        <f t="shared" si="20"/>
        <v>1083750</v>
      </c>
      <c r="K96" s="51">
        <f t="shared" si="20"/>
        <v>1095750</v>
      </c>
    </row>
    <row r="97" spans="1:11" s="53" customFormat="1" ht="15" customHeight="1">
      <c r="A97" s="50" t="s">
        <v>195</v>
      </c>
      <c r="B97" s="50" t="s">
        <v>196</v>
      </c>
      <c r="C97" s="51">
        <f>C98+C107+C109+C111+C112+C113+C114</f>
        <v>655000</v>
      </c>
      <c r="D97" s="51"/>
      <c r="E97" s="51">
        <f t="shared" ref="E97:K97" si="21">E98+E107+E109+E111+E112+E113+E114</f>
        <v>178250</v>
      </c>
      <c r="F97" s="51">
        <f t="shared" si="21"/>
        <v>146250</v>
      </c>
      <c r="G97" s="51">
        <f t="shared" si="21"/>
        <v>177950</v>
      </c>
      <c r="H97" s="51">
        <f t="shared" si="21"/>
        <v>152550</v>
      </c>
      <c r="I97" s="51">
        <f t="shared" si="21"/>
        <v>660000</v>
      </c>
      <c r="J97" s="51">
        <f t="shared" si="21"/>
        <v>673000</v>
      </c>
      <c r="K97" s="51">
        <f t="shared" si="21"/>
        <v>685000</v>
      </c>
    </row>
    <row r="98" spans="1:11" s="53" customFormat="1" ht="15" customHeight="1">
      <c r="A98" s="54" t="s">
        <v>197</v>
      </c>
      <c r="B98" s="54" t="s">
        <v>198</v>
      </c>
      <c r="C98" s="51">
        <f>C99+C100+C101+C102+C103+C104+C105+C106</f>
        <v>597000</v>
      </c>
      <c r="D98" s="51"/>
      <c r="E98" s="51">
        <f>E99+E100+E101+E102+E103+E104+E105+E106</f>
        <v>172250</v>
      </c>
      <c r="F98" s="51">
        <f>F99+F100+F101+F102+F103+F104+F105+F106</f>
        <v>138250</v>
      </c>
      <c r="G98" s="51">
        <f>G99+G100+G101+G102+G103+G104+G105+G106</f>
        <v>147950</v>
      </c>
      <c r="H98" s="51">
        <f>H99+H100+H101+H102+H103+H104+H105+H106</f>
        <v>138550</v>
      </c>
      <c r="I98" s="51">
        <v>660000</v>
      </c>
      <c r="J98" s="52">
        <v>673000</v>
      </c>
      <c r="K98" s="52">
        <v>685000</v>
      </c>
    </row>
    <row r="99" spans="1:11" s="53" customFormat="1" ht="15" customHeight="1">
      <c r="A99" s="54" t="s">
        <v>199</v>
      </c>
      <c r="B99" s="54" t="s">
        <v>200</v>
      </c>
      <c r="C99" s="55">
        <v>25000</v>
      </c>
      <c r="D99" s="55"/>
      <c r="E99" s="55"/>
      <c r="F99" s="55">
        <v>8000</v>
      </c>
      <c r="G99" s="55">
        <v>0</v>
      </c>
      <c r="H99" s="55">
        <v>17000</v>
      </c>
      <c r="I99" s="55">
        <v>0</v>
      </c>
      <c r="J99" s="56">
        <v>0</v>
      </c>
      <c r="K99" s="56">
        <f t="shared" ref="K99:K105" si="22">J99</f>
        <v>0</v>
      </c>
    </row>
    <row r="100" spans="1:11" s="53" customFormat="1" ht="15" customHeight="1">
      <c r="A100" s="54" t="s">
        <v>201</v>
      </c>
      <c r="B100" s="54" t="s">
        <v>202</v>
      </c>
      <c r="C100" s="55">
        <v>25000</v>
      </c>
      <c r="D100" s="55"/>
      <c r="E100" s="55">
        <v>0</v>
      </c>
      <c r="F100" s="55">
        <v>9000</v>
      </c>
      <c r="G100" s="55">
        <v>4200</v>
      </c>
      <c r="H100" s="55">
        <v>11800</v>
      </c>
      <c r="I100" s="55">
        <v>0</v>
      </c>
      <c r="J100" s="56">
        <v>0</v>
      </c>
      <c r="K100" s="56">
        <f t="shared" si="22"/>
        <v>0</v>
      </c>
    </row>
    <row r="101" spans="1:11" s="53" customFormat="1" ht="15" customHeight="1">
      <c r="A101" s="54" t="s">
        <v>203</v>
      </c>
      <c r="B101" s="54" t="s">
        <v>204</v>
      </c>
      <c r="C101" s="55">
        <v>124000</v>
      </c>
      <c r="D101" s="55"/>
      <c r="E101" s="55">
        <v>42000</v>
      </c>
      <c r="F101" s="55">
        <v>30000</v>
      </c>
      <c r="G101" s="55">
        <v>31000</v>
      </c>
      <c r="H101" s="55">
        <v>21000</v>
      </c>
      <c r="I101" s="55">
        <v>0</v>
      </c>
      <c r="J101" s="56">
        <v>0</v>
      </c>
      <c r="K101" s="56">
        <f t="shared" si="22"/>
        <v>0</v>
      </c>
    </row>
    <row r="102" spans="1:11" s="53" customFormat="1" ht="15" customHeight="1">
      <c r="A102" s="54" t="s">
        <v>263</v>
      </c>
      <c r="B102" s="54" t="s">
        <v>264</v>
      </c>
      <c r="C102" s="55">
        <v>29000</v>
      </c>
      <c r="D102" s="55"/>
      <c r="E102" s="55">
        <v>4500</v>
      </c>
      <c r="F102" s="55">
        <v>4500</v>
      </c>
      <c r="G102" s="55">
        <v>8000</v>
      </c>
      <c r="H102" s="55">
        <v>12000</v>
      </c>
      <c r="I102" s="55">
        <v>0</v>
      </c>
      <c r="J102" s="56">
        <f>I102</f>
        <v>0</v>
      </c>
      <c r="K102" s="56">
        <f t="shared" si="22"/>
        <v>0</v>
      </c>
    </row>
    <row r="103" spans="1:11" s="53" customFormat="1" ht="15" customHeight="1">
      <c r="A103" s="54" t="s">
        <v>265</v>
      </c>
      <c r="B103" s="54" t="s">
        <v>266</v>
      </c>
      <c r="C103" s="55">
        <v>90000</v>
      </c>
      <c r="D103" s="55"/>
      <c r="E103" s="55">
        <v>50000</v>
      </c>
      <c r="F103" s="55">
        <v>10000</v>
      </c>
      <c r="G103" s="55">
        <v>30000</v>
      </c>
      <c r="H103" s="55"/>
      <c r="I103" s="55">
        <v>0</v>
      </c>
      <c r="J103" s="56">
        <f>I103</f>
        <v>0</v>
      </c>
      <c r="K103" s="56">
        <f t="shared" si="22"/>
        <v>0</v>
      </c>
    </row>
    <row r="104" spans="1:11" s="53" customFormat="1" ht="15" customHeight="1">
      <c r="A104" s="54" t="s">
        <v>208</v>
      </c>
      <c r="B104" s="54" t="s">
        <v>209</v>
      </c>
      <c r="C104" s="55">
        <v>30000</v>
      </c>
      <c r="D104" s="55"/>
      <c r="E104" s="55">
        <v>7000</v>
      </c>
      <c r="F104" s="55">
        <v>8000</v>
      </c>
      <c r="G104" s="55">
        <v>7000</v>
      </c>
      <c r="H104" s="55">
        <v>8000</v>
      </c>
      <c r="I104" s="55">
        <v>0</v>
      </c>
      <c r="J104" s="56">
        <f>I104</f>
        <v>0</v>
      </c>
      <c r="K104" s="56">
        <f t="shared" si="22"/>
        <v>0</v>
      </c>
    </row>
    <row r="105" spans="1:11" s="53" customFormat="1" ht="24.75" customHeight="1">
      <c r="A105" s="54" t="s">
        <v>267</v>
      </c>
      <c r="B105" s="54" t="s">
        <v>210</v>
      </c>
      <c r="C105" s="55">
        <v>47000</v>
      </c>
      <c r="D105" s="55"/>
      <c r="E105" s="55">
        <v>12000</v>
      </c>
      <c r="F105" s="55">
        <v>12000</v>
      </c>
      <c r="G105" s="55">
        <v>12000</v>
      </c>
      <c r="H105" s="55">
        <v>11000</v>
      </c>
      <c r="I105" s="55">
        <v>0</v>
      </c>
      <c r="J105" s="56">
        <v>0</v>
      </c>
      <c r="K105" s="56">
        <f t="shared" si="22"/>
        <v>0</v>
      </c>
    </row>
    <row r="106" spans="1:11" s="53" customFormat="1" ht="23.25" customHeight="1">
      <c r="A106" s="54" t="s">
        <v>211</v>
      </c>
      <c r="B106" s="54" t="s">
        <v>212</v>
      </c>
      <c r="C106" s="55">
        <v>227000</v>
      </c>
      <c r="D106" s="55"/>
      <c r="E106" s="55">
        <v>56750</v>
      </c>
      <c r="F106" s="55">
        <v>56750</v>
      </c>
      <c r="G106" s="55">
        <v>55750</v>
      </c>
      <c r="H106" s="55">
        <v>57750</v>
      </c>
      <c r="I106" s="55">
        <v>0</v>
      </c>
      <c r="J106" s="56">
        <v>0</v>
      </c>
      <c r="K106" s="56">
        <v>0</v>
      </c>
    </row>
    <row r="107" spans="1:11" s="53" customFormat="1" ht="15" customHeight="1">
      <c r="A107" s="54" t="s">
        <v>215</v>
      </c>
      <c r="B107" s="54" t="s">
        <v>216</v>
      </c>
      <c r="C107" s="51">
        <f>C108</f>
        <v>30000</v>
      </c>
      <c r="D107" s="51"/>
      <c r="E107" s="51">
        <f>E108</f>
        <v>2000</v>
      </c>
      <c r="F107" s="51">
        <f>F108</f>
        <v>5000</v>
      </c>
      <c r="G107" s="51">
        <f>G108</f>
        <v>18000</v>
      </c>
      <c r="H107" s="51">
        <f>H108</f>
        <v>5000</v>
      </c>
      <c r="I107" s="51">
        <v>0</v>
      </c>
      <c r="J107" s="52">
        <f>I107</f>
        <v>0</v>
      </c>
      <c r="K107" s="52">
        <f>J107</f>
        <v>0</v>
      </c>
    </row>
    <row r="108" spans="1:11" s="53" customFormat="1" ht="15" customHeight="1">
      <c r="A108" s="54">
        <v>200530</v>
      </c>
      <c r="B108" s="54" t="s">
        <v>218</v>
      </c>
      <c r="C108" s="55">
        <v>30000</v>
      </c>
      <c r="D108" s="55"/>
      <c r="E108" s="55">
        <v>2000</v>
      </c>
      <c r="F108" s="55">
        <v>5000</v>
      </c>
      <c r="G108" s="55">
        <v>18000</v>
      </c>
      <c r="H108" s="55">
        <v>5000</v>
      </c>
      <c r="I108" s="55">
        <v>0</v>
      </c>
      <c r="J108" s="56">
        <v>0</v>
      </c>
      <c r="K108" s="56">
        <f>J108</f>
        <v>0</v>
      </c>
    </row>
    <row r="109" spans="1:11" s="53" customFormat="1" ht="15" customHeight="1">
      <c r="A109" s="54" t="s">
        <v>219</v>
      </c>
      <c r="B109" s="54" t="s">
        <v>248</v>
      </c>
      <c r="C109" s="51">
        <f>C110</f>
        <v>18000</v>
      </c>
      <c r="D109" s="51"/>
      <c r="E109" s="51">
        <f>E110</f>
        <v>2000</v>
      </c>
      <c r="F109" s="51">
        <f>F110</f>
        <v>2000</v>
      </c>
      <c r="G109" s="51">
        <f>G110</f>
        <v>11000</v>
      </c>
      <c r="H109" s="51">
        <f>H110</f>
        <v>3000</v>
      </c>
      <c r="I109" s="51">
        <v>0</v>
      </c>
      <c r="J109" s="52">
        <f>I109</f>
        <v>0</v>
      </c>
      <c r="K109" s="52">
        <f>J109</f>
        <v>0</v>
      </c>
    </row>
    <row r="110" spans="1:11" s="53" customFormat="1" ht="15" customHeight="1">
      <c r="A110" s="54" t="s">
        <v>221</v>
      </c>
      <c r="B110" s="54" t="s">
        <v>222</v>
      </c>
      <c r="C110" s="55">
        <v>18000</v>
      </c>
      <c r="D110" s="55"/>
      <c r="E110" s="55">
        <v>2000</v>
      </c>
      <c r="F110" s="55">
        <v>2000</v>
      </c>
      <c r="G110" s="55">
        <v>11000</v>
      </c>
      <c r="H110" s="55">
        <v>3000</v>
      </c>
      <c r="I110" s="55">
        <v>0</v>
      </c>
      <c r="J110" s="56">
        <v>0</v>
      </c>
      <c r="K110" s="56">
        <f>J110</f>
        <v>0</v>
      </c>
    </row>
    <row r="111" spans="1:11" s="53" customFormat="1" ht="24" customHeight="1">
      <c r="A111" s="54">
        <v>2011</v>
      </c>
      <c r="B111" s="54" t="s">
        <v>268</v>
      </c>
      <c r="C111" s="55">
        <v>0</v>
      </c>
      <c r="D111" s="55"/>
      <c r="E111" s="55"/>
      <c r="F111" s="55"/>
      <c r="G111" s="55">
        <v>0</v>
      </c>
      <c r="H111" s="55">
        <v>0</v>
      </c>
      <c r="I111" s="55"/>
      <c r="J111" s="56"/>
      <c r="K111" s="56"/>
    </row>
    <row r="112" spans="1:11" s="53" customFormat="1" ht="15" customHeight="1">
      <c r="A112" s="61">
        <v>2013</v>
      </c>
      <c r="B112" s="54" t="s">
        <v>269</v>
      </c>
      <c r="C112" s="55">
        <v>4000</v>
      </c>
      <c r="D112" s="55"/>
      <c r="E112" s="55">
        <v>2000</v>
      </c>
      <c r="F112" s="55">
        <v>1000</v>
      </c>
      <c r="G112" s="55">
        <v>1000</v>
      </c>
      <c r="H112" s="55">
        <v>0</v>
      </c>
      <c r="I112" s="55"/>
      <c r="J112" s="56"/>
      <c r="K112" s="56"/>
    </row>
    <row r="113" spans="1:11" s="53" customFormat="1" ht="15" customHeight="1">
      <c r="A113" s="54" t="s">
        <v>226</v>
      </c>
      <c r="B113" s="54" t="s">
        <v>227</v>
      </c>
      <c r="C113" s="55">
        <v>6000</v>
      </c>
      <c r="D113" s="55"/>
      <c r="E113" s="55">
        <v>0</v>
      </c>
      <c r="F113" s="55">
        <v>0</v>
      </c>
      <c r="G113" s="55">
        <v>0</v>
      </c>
      <c r="H113" s="55">
        <v>6000</v>
      </c>
      <c r="I113" s="55">
        <v>0</v>
      </c>
      <c r="J113" s="56">
        <v>0</v>
      </c>
      <c r="K113" s="56">
        <f>J113</f>
        <v>0</v>
      </c>
    </row>
    <row r="114" spans="1:11" s="53" customFormat="1" ht="15" customHeight="1">
      <c r="A114" s="54" t="s">
        <v>228</v>
      </c>
      <c r="B114" s="54" t="s">
        <v>229</v>
      </c>
      <c r="C114" s="55"/>
      <c r="D114" s="55"/>
      <c r="E114" s="55"/>
      <c r="F114" s="55"/>
      <c r="G114" s="55"/>
      <c r="H114" s="55"/>
      <c r="I114" s="55"/>
      <c r="J114" s="55"/>
      <c r="K114" s="56"/>
    </row>
    <row r="115" spans="1:11" s="53" customFormat="1" ht="15" customHeight="1">
      <c r="A115" s="57">
        <v>203003</v>
      </c>
      <c r="B115" s="54" t="s">
        <v>270</v>
      </c>
      <c r="C115" s="55"/>
      <c r="D115" s="55"/>
      <c r="E115" s="55"/>
      <c r="F115" s="55"/>
      <c r="G115" s="55"/>
      <c r="H115" s="55"/>
      <c r="I115" s="55"/>
      <c r="J115" s="56"/>
      <c r="K115" s="56"/>
    </row>
    <row r="116" spans="1:11" s="53" customFormat="1" ht="15" customHeight="1">
      <c r="A116" s="57">
        <v>203030</v>
      </c>
      <c r="B116" s="54" t="s">
        <v>271</v>
      </c>
      <c r="C116" s="55"/>
      <c r="D116" s="55"/>
      <c r="E116" s="55"/>
      <c r="F116" s="55"/>
      <c r="G116" s="55"/>
      <c r="H116" s="55"/>
      <c r="I116" s="55"/>
      <c r="J116" s="56"/>
      <c r="K116" s="56"/>
    </row>
    <row r="117" spans="1:11" s="53" customFormat="1" ht="15" customHeight="1">
      <c r="A117" s="57">
        <v>5940</v>
      </c>
      <c r="B117" s="54" t="s">
        <v>229</v>
      </c>
      <c r="C117" s="55"/>
      <c r="D117" s="55"/>
      <c r="E117" s="55"/>
      <c r="F117" s="55"/>
      <c r="G117" s="55"/>
      <c r="H117" s="55"/>
      <c r="I117" s="55"/>
      <c r="J117" s="56"/>
      <c r="K117" s="56"/>
    </row>
    <row r="118" spans="1:11" s="53" customFormat="1" ht="15" customHeight="1">
      <c r="A118" s="50" t="s">
        <v>272</v>
      </c>
      <c r="B118" s="50" t="s">
        <v>273</v>
      </c>
      <c r="C118" s="51">
        <f>C119</f>
        <v>101750</v>
      </c>
      <c r="D118" s="51"/>
      <c r="E118" s="51">
        <f t="shared" ref="E118:K118" si="23">E119</f>
        <v>26450</v>
      </c>
      <c r="F118" s="51">
        <f t="shared" si="23"/>
        <v>26450</v>
      </c>
      <c r="G118" s="51">
        <f t="shared" si="23"/>
        <v>26450</v>
      </c>
      <c r="H118" s="51">
        <f t="shared" si="23"/>
        <v>22400</v>
      </c>
      <c r="I118" s="51">
        <f t="shared" si="23"/>
        <v>101750</v>
      </c>
      <c r="J118" s="51">
        <f t="shared" si="23"/>
        <v>101750</v>
      </c>
      <c r="K118" s="51">
        <f t="shared" si="23"/>
        <v>101750</v>
      </c>
    </row>
    <row r="119" spans="1:11" s="53" customFormat="1" ht="15" customHeight="1">
      <c r="A119" s="54" t="s">
        <v>274</v>
      </c>
      <c r="B119" s="54" t="s">
        <v>275</v>
      </c>
      <c r="C119" s="55">
        <f>C121+C120</f>
        <v>101750</v>
      </c>
      <c r="D119" s="55"/>
      <c r="E119" s="55">
        <f t="shared" ref="E119:K119" si="24">E121+E120</f>
        <v>26450</v>
      </c>
      <c r="F119" s="55">
        <f t="shared" si="24"/>
        <v>26450</v>
      </c>
      <c r="G119" s="55">
        <f t="shared" si="24"/>
        <v>26450</v>
      </c>
      <c r="H119" s="55">
        <f t="shared" si="24"/>
        <v>22400</v>
      </c>
      <c r="I119" s="55">
        <f t="shared" si="24"/>
        <v>101750</v>
      </c>
      <c r="J119" s="55">
        <f t="shared" si="24"/>
        <v>101750</v>
      </c>
      <c r="K119" s="55">
        <f t="shared" si="24"/>
        <v>101750</v>
      </c>
    </row>
    <row r="120" spans="1:11" s="53" customFormat="1" ht="15" customHeight="1">
      <c r="A120" s="54">
        <v>570201</v>
      </c>
      <c r="B120" s="54" t="s">
        <v>275</v>
      </c>
      <c r="C120" s="55">
        <v>86000</v>
      </c>
      <c r="D120" s="55"/>
      <c r="E120" s="55">
        <v>22360</v>
      </c>
      <c r="F120" s="55">
        <v>22360</v>
      </c>
      <c r="G120" s="55">
        <v>22360</v>
      </c>
      <c r="H120" s="55">
        <v>18920</v>
      </c>
      <c r="I120" s="55">
        <v>86000</v>
      </c>
      <c r="J120" s="56">
        <v>86000</v>
      </c>
      <c r="K120" s="56">
        <v>86000</v>
      </c>
    </row>
    <row r="121" spans="1:11" s="53" customFormat="1" ht="15" customHeight="1">
      <c r="A121" s="57">
        <v>570203</v>
      </c>
      <c r="B121" s="54" t="s">
        <v>276</v>
      </c>
      <c r="C121" s="55">
        <v>15750</v>
      </c>
      <c r="D121" s="55"/>
      <c r="E121" s="55">
        <v>4090</v>
      </c>
      <c r="F121" s="55">
        <v>4090</v>
      </c>
      <c r="G121" s="55">
        <v>4090</v>
      </c>
      <c r="H121" s="55">
        <v>3480</v>
      </c>
      <c r="I121" s="55">
        <v>15750</v>
      </c>
      <c r="J121" s="56">
        <v>15750</v>
      </c>
      <c r="K121" s="56">
        <v>15750</v>
      </c>
    </row>
    <row r="122" spans="1:11" s="53" customFormat="1" ht="15" customHeight="1">
      <c r="A122" s="62">
        <v>59</v>
      </c>
      <c r="B122" s="50" t="s">
        <v>277</v>
      </c>
      <c r="C122" s="51">
        <f>C123</f>
        <v>309000</v>
      </c>
      <c r="D122" s="51"/>
      <c r="E122" s="51">
        <f t="shared" ref="E122:K122" si="25">E123</f>
        <v>80340</v>
      </c>
      <c r="F122" s="51">
        <f t="shared" si="25"/>
        <v>80340</v>
      </c>
      <c r="G122" s="51">
        <f t="shared" si="25"/>
        <v>80340</v>
      </c>
      <c r="H122" s="51">
        <f t="shared" si="25"/>
        <v>67980</v>
      </c>
      <c r="I122" s="51">
        <f t="shared" si="25"/>
        <v>309000</v>
      </c>
      <c r="J122" s="51">
        <f t="shared" si="25"/>
        <v>309000</v>
      </c>
      <c r="K122" s="51">
        <f t="shared" si="25"/>
        <v>309000</v>
      </c>
    </row>
    <row r="123" spans="1:11" s="53" customFormat="1" ht="15" customHeight="1">
      <c r="A123" s="61">
        <v>5901</v>
      </c>
      <c r="B123" s="58" t="s">
        <v>278</v>
      </c>
      <c r="C123" s="55">
        <v>309000</v>
      </c>
      <c r="D123" s="55"/>
      <c r="E123" s="55">
        <v>80340</v>
      </c>
      <c r="F123" s="55">
        <v>80340</v>
      </c>
      <c r="G123" s="55">
        <v>80340</v>
      </c>
      <c r="H123" s="55">
        <v>67980</v>
      </c>
      <c r="I123" s="55">
        <v>309000</v>
      </c>
      <c r="J123" s="56">
        <v>309000</v>
      </c>
      <c r="K123" s="56">
        <v>309000</v>
      </c>
    </row>
    <row r="124" spans="1:11" s="53" customFormat="1" ht="15" customHeight="1">
      <c r="A124" s="62">
        <v>70</v>
      </c>
      <c r="B124" s="50" t="s">
        <v>233</v>
      </c>
      <c r="C124" s="51">
        <f>C125</f>
        <v>5862066</v>
      </c>
      <c r="D124" s="51"/>
      <c r="E124" s="51">
        <f t="shared" ref="E124:K125" si="26">E125</f>
        <v>1444566</v>
      </c>
      <c r="F124" s="51">
        <f t="shared" si="26"/>
        <v>3651940</v>
      </c>
      <c r="G124" s="51">
        <f t="shared" si="26"/>
        <v>765560</v>
      </c>
      <c r="H124" s="51">
        <f t="shared" si="26"/>
        <v>0</v>
      </c>
      <c r="I124" s="51">
        <f t="shared" si="26"/>
        <v>0</v>
      </c>
      <c r="J124" s="51">
        <v>0</v>
      </c>
      <c r="K124" s="51">
        <f t="shared" si="26"/>
        <v>0</v>
      </c>
    </row>
    <row r="125" spans="1:11" s="53" customFormat="1" ht="15" customHeight="1">
      <c r="A125" s="61">
        <v>71</v>
      </c>
      <c r="B125" s="54" t="s">
        <v>279</v>
      </c>
      <c r="C125" s="55">
        <f>C126</f>
        <v>5862066</v>
      </c>
      <c r="D125" s="55"/>
      <c r="E125" s="55">
        <f t="shared" si="26"/>
        <v>1444566</v>
      </c>
      <c r="F125" s="55">
        <f t="shared" si="26"/>
        <v>3651940</v>
      </c>
      <c r="G125" s="55">
        <f t="shared" si="26"/>
        <v>765560</v>
      </c>
      <c r="H125" s="55">
        <f t="shared" si="26"/>
        <v>0</v>
      </c>
      <c r="I125" s="55">
        <f t="shared" si="26"/>
        <v>0</v>
      </c>
      <c r="J125" s="55">
        <f t="shared" si="26"/>
        <v>0</v>
      </c>
      <c r="K125" s="55">
        <f t="shared" si="26"/>
        <v>0</v>
      </c>
    </row>
    <row r="126" spans="1:11" s="53" customFormat="1" ht="15" customHeight="1">
      <c r="A126" s="61">
        <v>7101</v>
      </c>
      <c r="B126" s="54" t="s">
        <v>237</v>
      </c>
      <c r="C126" s="55">
        <f>C127+C128</f>
        <v>5862066</v>
      </c>
      <c r="D126" s="55"/>
      <c r="E126" s="55">
        <f>E127+E128</f>
        <v>1444566</v>
      </c>
      <c r="F126" s="55">
        <f>F127+F128</f>
        <v>3651940</v>
      </c>
      <c r="G126" s="55">
        <f>G127+G128</f>
        <v>765560</v>
      </c>
      <c r="H126" s="55">
        <f>H127+H128</f>
        <v>0</v>
      </c>
      <c r="I126" s="55">
        <v>0</v>
      </c>
      <c r="J126" s="55">
        <f>D126</f>
        <v>0</v>
      </c>
      <c r="K126" s="55">
        <v>0</v>
      </c>
    </row>
    <row r="127" spans="1:11" s="53" customFormat="1" ht="15" customHeight="1">
      <c r="A127" s="57">
        <v>710101</v>
      </c>
      <c r="B127" s="54" t="s">
        <v>238</v>
      </c>
      <c r="C127" s="55">
        <v>5802066</v>
      </c>
      <c r="D127" s="55"/>
      <c r="E127" s="55">
        <v>1404566</v>
      </c>
      <c r="F127" s="55">
        <v>3631940</v>
      </c>
      <c r="G127" s="55">
        <v>765560</v>
      </c>
      <c r="H127" s="55">
        <v>0</v>
      </c>
      <c r="I127" s="55">
        <v>0</v>
      </c>
      <c r="J127" s="55">
        <f>D127</f>
        <v>0</v>
      </c>
      <c r="K127" s="55">
        <v>0</v>
      </c>
    </row>
    <row r="128" spans="1:11" s="53" customFormat="1" ht="15" customHeight="1">
      <c r="A128" s="57">
        <v>710130</v>
      </c>
      <c r="B128" s="54" t="s">
        <v>280</v>
      </c>
      <c r="C128" s="55">
        <v>60000</v>
      </c>
      <c r="D128" s="55"/>
      <c r="E128" s="55">
        <v>40000</v>
      </c>
      <c r="F128" s="55">
        <v>20000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</row>
    <row r="129" spans="1:11" s="53" customFormat="1" ht="15" customHeight="1">
      <c r="A129" s="85">
        <v>5801</v>
      </c>
      <c r="B129" s="85" t="s">
        <v>307</v>
      </c>
      <c r="C129" s="83">
        <f>SUM(C130+C131+C132)</f>
        <v>0</v>
      </c>
      <c r="D129" s="55"/>
      <c r="E129" s="83">
        <f>SUM(E130+E131+E132)</f>
        <v>0</v>
      </c>
      <c r="F129" s="83">
        <f>SUM(F130+F131+F132)</f>
        <v>0</v>
      </c>
      <c r="G129" s="55"/>
      <c r="H129" s="83">
        <f>SUM(H130+H131+H132)</f>
        <v>0</v>
      </c>
      <c r="I129" s="55"/>
      <c r="J129" s="55"/>
      <c r="K129" s="55"/>
    </row>
    <row r="130" spans="1:11" s="53" customFormat="1" ht="15" customHeight="1">
      <c r="A130" s="54">
        <v>580101</v>
      </c>
      <c r="B130" s="54" t="s">
        <v>308</v>
      </c>
      <c r="C130" s="55"/>
      <c r="D130" s="55"/>
      <c r="E130" s="83"/>
      <c r="F130" s="55"/>
      <c r="G130" s="55"/>
      <c r="H130" s="55"/>
      <c r="I130" s="55"/>
      <c r="J130" s="55"/>
      <c r="K130" s="55"/>
    </row>
    <row r="131" spans="1:11" s="53" customFormat="1" ht="24" customHeight="1">
      <c r="A131" s="54">
        <v>580102</v>
      </c>
      <c r="B131" s="54" t="s">
        <v>346</v>
      </c>
      <c r="C131" s="55">
        <v>0</v>
      </c>
      <c r="D131" s="55"/>
      <c r="E131" s="55">
        <v>0</v>
      </c>
      <c r="F131" s="55"/>
      <c r="G131" s="55"/>
      <c r="H131" s="55"/>
      <c r="I131" s="55"/>
      <c r="J131" s="55"/>
      <c r="K131" s="55"/>
    </row>
    <row r="132" spans="1:11" s="53" customFormat="1" ht="15" customHeight="1">
      <c r="A132" s="54">
        <v>580103</v>
      </c>
      <c r="B132" s="54" t="s">
        <v>310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s="53" customFormat="1" ht="15" customHeight="1">
      <c r="A133" s="57"/>
      <c r="B133" s="54" t="s">
        <v>281</v>
      </c>
      <c r="C133" s="48">
        <f>C134+C137+C140</f>
        <v>0</v>
      </c>
      <c r="D133" s="48"/>
      <c r="E133" s="48">
        <f t="shared" ref="E133:K133" si="27">E134+E137+E140</f>
        <v>0</v>
      </c>
      <c r="F133" s="48">
        <f t="shared" si="27"/>
        <v>0</v>
      </c>
      <c r="G133" s="48">
        <f t="shared" si="27"/>
        <v>0</v>
      </c>
      <c r="H133" s="48">
        <f t="shared" si="27"/>
        <v>0</v>
      </c>
      <c r="I133" s="48">
        <f t="shared" si="27"/>
        <v>0</v>
      </c>
      <c r="J133" s="48">
        <f t="shared" si="27"/>
        <v>0</v>
      </c>
      <c r="K133" s="48">
        <f t="shared" si="27"/>
        <v>0</v>
      </c>
    </row>
    <row r="134" spans="1:11" s="53" customFormat="1" ht="15" customHeight="1">
      <c r="A134" s="54">
        <v>650203</v>
      </c>
      <c r="B134" s="54" t="s">
        <v>282</v>
      </c>
      <c r="C134" s="55">
        <v>0</v>
      </c>
      <c r="D134" s="55"/>
      <c r="E134" s="55">
        <f>E135+E136</f>
        <v>0</v>
      </c>
      <c r="F134" s="55">
        <f>F135+F136</f>
        <v>0</v>
      </c>
      <c r="G134" s="55">
        <f>G135+G136</f>
        <v>0</v>
      </c>
      <c r="H134" s="55">
        <f>H135+H136</f>
        <v>0</v>
      </c>
      <c r="I134" s="55">
        <f>I135+I136</f>
        <v>0</v>
      </c>
      <c r="J134" s="55">
        <v>0</v>
      </c>
      <c r="K134" s="55">
        <v>0</v>
      </c>
    </row>
    <row r="135" spans="1:11" s="53" customFormat="1" ht="15" customHeight="1">
      <c r="A135" s="54">
        <v>65020301</v>
      </c>
      <c r="B135" s="54" t="s">
        <v>283</v>
      </c>
      <c r="C135" s="55">
        <v>0</v>
      </c>
      <c r="D135" s="55"/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</row>
    <row r="136" spans="1:11" s="53" customFormat="1" ht="15" customHeight="1">
      <c r="A136" s="54">
        <v>65020302</v>
      </c>
      <c r="B136" s="54" t="s">
        <v>284</v>
      </c>
      <c r="C136" s="55">
        <v>0</v>
      </c>
      <c r="D136" s="55"/>
      <c r="E136" s="55">
        <v>0</v>
      </c>
      <c r="F136" s="55">
        <v>0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</row>
    <row r="137" spans="1:11" s="53" customFormat="1" ht="15" customHeight="1">
      <c r="A137" s="54">
        <v>650204</v>
      </c>
      <c r="B137" s="54" t="s">
        <v>285</v>
      </c>
      <c r="C137" s="55">
        <v>0</v>
      </c>
      <c r="D137" s="55"/>
      <c r="E137" s="55">
        <f t="shared" ref="E137:K137" si="28">E139+E138</f>
        <v>0</v>
      </c>
      <c r="F137" s="55">
        <f t="shared" si="28"/>
        <v>0</v>
      </c>
      <c r="G137" s="55">
        <f t="shared" si="28"/>
        <v>0</v>
      </c>
      <c r="H137" s="55">
        <v>0</v>
      </c>
      <c r="I137" s="55">
        <f t="shared" si="28"/>
        <v>0</v>
      </c>
      <c r="J137" s="55">
        <f t="shared" si="28"/>
        <v>0</v>
      </c>
      <c r="K137" s="55">
        <f t="shared" si="28"/>
        <v>0</v>
      </c>
    </row>
    <row r="138" spans="1:11" s="53" customFormat="1" ht="15" customHeight="1">
      <c r="A138" s="54">
        <v>65020401</v>
      </c>
      <c r="B138" s="54" t="s">
        <v>286</v>
      </c>
      <c r="C138" s="55">
        <v>0</v>
      </c>
      <c r="D138" s="55"/>
      <c r="E138" s="55">
        <v>0</v>
      </c>
      <c r="F138" s="55"/>
      <c r="G138" s="55"/>
      <c r="H138" s="55"/>
      <c r="I138" s="55"/>
      <c r="J138" s="55"/>
      <c r="K138" s="55"/>
    </row>
    <row r="139" spans="1:11" s="53" customFormat="1" ht="15" customHeight="1">
      <c r="A139" s="54">
        <v>65020402</v>
      </c>
      <c r="B139" s="54" t="s">
        <v>287</v>
      </c>
      <c r="C139" s="55">
        <v>0</v>
      </c>
      <c r="D139" s="55"/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</row>
    <row r="140" spans="1:11" s="53" customFormat="1" ht="15" customHeight="1">
      <c r="A140" s="54">
        <v>650250</v>
      </c>
      <c r="B140" s="54" t="s">
        <v>288</v>
      </c>
      <c r="C140" s="55">
        <v>0</v>
      </c>
      <c r="D140" s="55"/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</row>
    <row r="141" spans="1:11" s="53" customFormat="1" ht="15" customHeight="1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s="53" customFormat="1" ht="15" customHeight="1">
      <c r="A142" s="50">
        <v>6602</v>
      </c>
      <c r="B142" s="50" t="s">
        <v>289</v>
      </c>
      <c r="C142" s="48">
        <f>C143+C187+C183</f>
        <v>70450</v>
      </c>
      <c r="D142" s="55"/>
      <c r="E142" s="48">
        <f>E143+E187+E183</f>
        <v>19200</v>
      </c>
      <c r="F142" s="48">
        <f>F143+F187+F183</f>
        <v>16750</v>
      </c>
      <c r="G142" s="48">
        <f>G143+G187+G183</f>
        <v>22750</v>
      </c>
      <c r="H142" s="48">
        <f>H143+H187+H183</f>
        <v>11750</v>
      </c>
      <c r="I142" s="48">
        <f>I143+I187+I183</f>
        <v>67000</v>
      </c>
      <c r="J142" s="48">
        <f t="shared" ref="J142:K142" si="29">J143+J187+J183</f>
        <v>67000</v>
      </c>
      <c r="K142" s="48">
        <f t="shared" si="29"/>
        <v>67000</v>
      </c>
    </row>
    <row r="143" spans="1:11" s="53" customFormat="1" ht="15" customHeight="1">
      <c r="A143" s="50" t="s">
        <v>172</v>
      </c>
      <c r="B143" s="50" t="s">
        <v>173</v>
      </c>
      <c r="C143" s="51">
        <f>C144+C151</f>
        <v>70450</v>
      </c>
      <c r="D143" s="55"/>
      <c r="E143" s="51">
        <f>E144+E151</f>
        <v>19200</v>
      </c>
      <c r="F143" s="51">
        <f>F144+F151</f>
        <v>16750</v>
      </c>
      <c r="G143" s="51">
        <f>G144+G151</f>
        <v>22750</v>
      </c>
      <c r="H143" s="51">
        <f>H144+H151</f>
        <v>11750</v>
      </c>
      <c r="I143" s="51">
        <f>I144+I151</f>
        <v>67000</v>
      </c>
      <c r="J143" s="51">
        <f t="shared" ref="J143:K143" si="30">J144+J151</f>
        <v>67000</v>
      </c>
      <c r="K143" s="51">
        <f t="shared" si="30"/>
        <v>67000</v>
      </c>
    </row>
    <row r="144" spans="1:11" s="53" customFormat="1" ht="15" customHeight="1">
      <c r="A144" s="50" t="s">
        <v>174</v>
      </c>
      <c r="B144" s="50" t="s">
        <v>175</v>
      </c>
      <c r="C144" s="51">
        <f>C145+C147+C149</f>
        <v>65450</v>
      </c>
      <c r="D144" s="55"/>
      <c r="E144" s="51">
        <f>E145+E147+E149</f>
        <v>17950</v>
      </c>
      <c r="F144" s="51">
        <f>F145+F149</f>
        <v>15500</v>
      </c>
      <c r="G144" s="51">
        <f>G145+G149</f>
        <v>21500</v>
      </c>
      <c r="H144" s="51">
        <f>H145+H149</f>
        <v>10500</v>
      </c>
      <c r="I144" s="51">
        <f>I145+I147+I149</f>
        <v>67000</v>
      </c>
      <c r="J144" s="51">
        <f t="shared" ref="J144:K144" si="31">J145+J147+J149</f>
        <v>67000</v>
      </c>
      <c r="K144" s="51">
        <f t="shared" si="31"/>
        <v>67000</v>
      </c>
    </row>
    <row r="145" spans="1:11" s="53" customFormat="1" ht="15" customHeight="1">
      <c r="A145" s="54" t="s">
        <v>176</v>
      </c>
      <c r="B145" s="54" t="s">
        <v>177</v>
      </c>
      <c r="C145" s="55">
        <v>62000</v>
      </c>
      <c r="D145" s="55"/>
      <c r="E145" s="55">
        <v>15500</v>
      </c>
      <c r="F145" s="55">
        <v>15500</v>
      </c>
      <c r="G145" s="55">
        <v>20500</v>
      </c>
      <c r="H145" s="55">
        <v>10500</v>
      </c>
      <c r="I145" s="55">
        <v>65000</v>
      </c>
      <c r="J145" s="55">
        <v>65000</v>
      </c>
      <c r="K145" s="55">
        <v>65000</v>
      </c>
    </row>
    <row r="146" spans="1:11" s="53" customFormat="1" ht="15" customHeight="1">
      <c r="A146" s="57" t="s">
        <v>178</v>
      </c>
      <c r="B146" s="54" t="s">
        <v>179</v>
      </c>
      <c r="C146" s="55">
        <v>62000</v>
      </c>
      <c r="D146" s="55"/>
      <c r="E146" s="55">
        <v>15500</v>
      </c>
      <c r="F146" s="55">
        <v>15500</v>
      </c>
      <c r="G146" s="55">
        <v>20500</v>
      </c>
      <c r="H146" s="55">
        <v>10500</v>
      </c>
      <c r="I146" s="55">
        <v>65000</v>
      </c>
      <c r="J146" s="55">
        <v>65000</v>
      </c>
      <c r="K146" s="55">
        <v>65000</v>
      </c>
    </row>
    <row r="147" spans="1:11" s="53" customFormat="1" ht="15" customHeight="1">
      <c r="A147" s="57">
        <v>1002</v>
      </c>
      <c r="B147" s="54" t="s">
        <v>363</v>
      </c>
      <c r="C147" s="55">
        <f>C148</f>
        <v>1450</v>
      </c>
      <c r="D147" s="55"/>
      <c r="E147" s="55">
        <f>E148</f>
        <v>1450</v>
      </c>
      <c r="F147" s="55"/>
      <c r="G147" s="55"/>
      <c r="H147" s="55"/>
      <c r="I147" s="55"/>
      <c r="J147" s="55"/>
      <c r="K147" s="55"/>
    </row>
    <row r="148" spans="1:11" s="53" customFormat="1" ht="15" customHeight="1">
      <c r="A148" s="57">
        <v>100206</v>
      </c>
      <c r="B148" s="54" t="s">
        <v>364</v>
      </c>
      <c r="C148" s="55">
        <v>1450</v>
      </c>
      <c r="D148" s="55"/>
      <c r="E148" s="55">
        <v>1450</v>
      </c>
      <c r="F148" s="55"/>
      <c r="G148" s="55"/>
      <c r="H148" s="55"/>
      <c r="I148" s="55"/>
      <c r="J148" s="55"/>
      <c r="K148" s="55"/>
    </row>
    <row r="149" spans="1:11" s="53" customFormat="1" ht="15" customHeight="1">
      <c r="A149" s="54" t="s">
        <v>182</v>
      </c>
      <c r="B149" s="54" t="s">
        <v>183</v>
      </c>
      <c r="C149" s="55">
        <v>2000</v>
      </c>
      <c r="D149" s="55"/>
      <c r="E149" s="55">
        <v>1000</v>
      </c>
      <c r="F149" s="55">
        <v>0</v>
      </c>
      <c r="G149" s="55">
        <v>1000</v>
      </c>
      <c r="H149" s="55">
        <v>0</v>
      </c>
      <c r="I149" s="55">
        <v>2000</v>
      </c>
      <c r="J149" s="55">
        <v>2000</v>
      </c>
      <c r="K149" s="55">
        <v>2000</v>
      </c>
    </row>
    <row r="150" spans="1:11" s="53" customFormat="1" ht="15" customHeight="1">
      <c r="A150" s="57">
        <v>100307</v>
      </c>
      <c r="B150" s="54" t="s">
        <v>246</v>
      </c>
      <c r="C150" s="55">
        <v>2000</v>
      </c>
      <c r="D150" s="55"/>
      <c r="E150" s="55">
        <v>1000</v>
      </c>
      <c r="F150" s="55">
        <v>0</v>
      </c>
      <c r="G150" s="55">
        <v>1000</v>
      </c>
      <c r="H150" s="55">
        <v>0</v>
      </c>
      <c r="I150" s="55">
        <v>2000</v>
      </c>
      <c r="J150" s="55">
        <v>2000</v>
      </c>
      <c r="K150" s="55">
        <v>2000</v>
      </c>
    </row>
    <row r="151" spans="1:11" s="53" customFormat="1" ht="15" customHeight="1">
      <c r="A151" s="50" t="s">
        <v>195</v>
      </c>
      <c r="B151" s="50" t="s">
        <v>196</v>
      </c>
      <c r="C151" s="51">
        <f>SUM(C152+C160+C165+C167+C169)</f>
        <v>5000</v>
      </c>
      <c r="D151" s="55"/>
      <c r="E151" s="51">
        <f>SUM(E152+E160+E165+E167+E169)</f>
        <v>1250</v>
      </c>
      <c r="F151" s="51">
        <f>SUM(F152+F160+F165+F167+F169)</f>
        <v>1250</v>
      </c>
      <c r="G151" s="51">
        <f>SUM(G152+G160+G165+G167+G169)</f>
        <v>1250</v>
      </c>
      <c r="H151" s="51">
        <f>SUM(H152+H160+H165+H167+H169)</f>
        <v>1250</v>
      </c>
      <c r="I151" s="48">
        <v>0</v>
      </c>
      <c r="J151" s="48">
        <v>0</v>
      </c>
      <c r="K151" s="48">
        <v>0</v>
      </c>
    </row>
    <row r="152" spans="1:11" s="53" customFormat="1" ht="15" customHeight="1">
      <c r="A152" s="54" t="s">
        <v>197</v>
      </c>
      <c r="B152" s="54" t="s">
        <v>198</v>
      </c>
      <c r="C152" s="60">
        <f>C153+C154+C155+C156+C157+C158+C159+C165+C166</f>
        <v>0</v>
      </c>
      <c r="D152" s="55"/>
      <c r="E152" s="60">
        <f>E153+E154+E155+E156+E157+E158+E159+E165+E166</f>
        <v>0</v>
      </c>
      <c r="F152" s="60">
        <v>0</v>
      </c>
      <c r="G152" s="60">
        <f>G153+G154+G155+G156+G157+G158+G159+G165+G166</f>
        <v>0</v>
      </c>
      <c r="H152" s="60">
        <f>H153+H154+H155+H156+H157+H158+H159+H165+H166</f>
        <v>0</v>
      </c>
      <c r="I152" s="55">
        <v>0</v>
      </c>
      <c r="J152" s="55">
        <v>0</v>
      </c>
      <c r="K152" s="55">
        <v>0</v>
      </c>
    </row>
    <row r="153" spans="1:11" s="53" customFormat="1" ht="15" customHeight="1">
      <c r="A153" s="63">
        <v>200101</v>
      </c>
      <c r="B153" s="54" t="s">
        <v>200</v>
      </c>
      <c r="C153" s="60">
        <v>0</v>
      </c>
      <c r="D153" s="55"/>
      <c r="E153" s="55">
        <v>0</v>
      </c>
      <c r="F153" s="55">
        <v>0</v>
      </c>
      <c r="G153" s="55">
        <v>0</v>
      </c>
      <c r="H153" s="55">
        <v>0</v>
      </c>
      <c r="I153" s="55">
        <v>0</v>
      </c>
      <c r="J153" s="55">
        <v>0</v>
      </c>
      <c r="K153" s="55">
        <v>0</v>
      </c>
    </row>
    <row r="154" spans="1:11" s="53" customFormat="1" ht="15" customHeight="1">
      <c r="A154" s="57" t="s">
        <v>201</v>
      </c>
      <c r="B154" s="54" t="s">
        <v>202</v>
      </c>
      <c r="C154" s="55">
        <v>0</v>
      </c>
      <c r="D154" s="55"/>
      <c r="E154" s="55">
        <v>0</v>
      </c>
      <c r="F154" s="55">
        <v>0</v>
      </c>
      <c r="G154" s="55">
        <v>0</v>
      </c>
      <c r="H154" s="55">
        <v>0</v>
      </c>
      <c r="I154" s="55">
        <v>0</v>
      </c>
      <c r="J154" s="55">
        <v>0</v>
      </c>
      <c r="K154" s="55">
        <v>0</v>
      </c>
    </row>
    <row r="155" spans="1:11" s="53" customFormat="1" ht="15" customHeight="1">
      <c r="A155" s="57" t="s">
        <v>203</v>
      </c>
      <c r="B155" s="54" t="s">
        <v>204</v>
      </c>
      <c r="C155" s="55">
        <v>0</v>
      </c>
      <c r="D155" s="55"/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</row>
    <row r="156" spans="1:11" s="53" customFormat="1" ht="15" customHeight="1">
      <c r="A156" s="57" t="s">
        <v>263</v>
      </c>
      <c r="B156" s="54" t="s">
        <v>264</v>
      </c>
      <c r="C156" s="55">
        <v>0</v>
      </c>
      <c r="D156" s="55"/>
      <c r="E156" s="55">
        <v>0</v>
      </c>
      <c r="F156" s="55">
        <v>0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</row>
    <row r="157" spans="1:11" s="53" customFormat="1" ht="15" customHeight="1">
      <c r="A157" s="57" t="s">
        <v>208</v>
      </c>
      <c r="B157" s="54" t="s">
        <v>209</v>
      </c>
      <c r="C157" s="55">
        <v>0</v>
      </c>
      <c r="D157" s="55"/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</row>
    <row r="158" spans="1:11" s="53" customFormat="1" ht="23.25" customHeight="1">
      <c r="A158" s="57">
        <v>200109</v>
      </c>
      <c r="B158" s="54" t="s">
        <v>290</v>
      </c>
      <c r="C158" s="55">
        <v>0</v>
      </c>
      <c r="D158" s="55"/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</row>
    <row r="159" spans="1:11" s="53" customFormat="1" ht="15" customHeight="1">
      <c r="A159" s="57">
        <v>200130</v>
      </c>
      <c r="B159" s="54" t="s">
        <v>291</v>
      </c>
      <c r="C159" s="55">
        <v>0</v>
      </c>
      <c r="D159" s="55"/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</row>
    <row r="160" spans="1:11" s="53" customFormat="1" ht="15" customHeight="1">
      <c r="A160" s="61">
        <v>2004</v>
      </c>
      <c r="B160" s="58" t="s">
        <v>292</v>
      </c>
      <c r="C160" s="55">
        <f>SUM(C161+C162+C163+C164)</f>
        <v>0</v>
      </c>
      <c r="D160" s="55"/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</row>
    <row r="161" spans="1:11" s="53" customFormat="1" ht="15" customHeight="1">
      <c r="A161" s="57">
        <v>200401</v>
      </c>
      <c r="B161" s="58" t="s">
        <v>293</v>
      </c>
      <c r="C161" s="55">
        <v>0</v>
      </c>
      <c r="D161" s="55"/>
      <c r="E161" s="55">
        <v>0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</row>
    <row r="162" spans="1:11" s="53" customFormat="1" ht="15" customHeight="1">
      <c r="A162" s="57">
        <v>200402</v>
      </c>
      <c r="B162" s="58" t="s">
        <v>294</v>
      </c>
      <c r="C162" s="55">
        <v>0</v>
      </c>
      <c r="D162" s="55"/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</row>
    <row r="163" spans="1:11" s="53" customFormat="1" ht="15" customHeight="1">
      <c r="A163" s="57">
        <v>200403</v>
      </c>
      <c r="B163" s="58" t="s">
        <v>295</v>
      </c>
      <c r="C163" s="55">
        <v>0</v>
      </c>
      <c r="D163" s="55"/>
      <c r="E163" s="55">
        <v>0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</row>
    <row r="164" spans="1:11" s="53" customFormat="1" ht="15" customHeight="1">
      <c r="A164" s="57">
        <v>200404</v>
      </c>
      <c r="B164" s="58" t="s">
        <v>296</v>
      </c>
      <c r="C164" s="55">
        <v>0</v>
      </c>
      <c r="D164" s="55"/>
      <c r="E164" s="55">
        <v>0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</row>
    <row r="165" spans="1:11" s="53" customFormat="1" ht="15" customHeight="1">
      <c r="A165" s="61">
        <v>2005</v>
      </c>
      <c r="B165" s="54" t="s">
        <v>297</v>
      </c>
      <c r="C165" s="55">
        <f>C166</f>
        <v>0</v>
      </c>
      <c r="D165" s="55"/>
      <c r="E165" s="55"/>
      <c r="F165" s="55"/>
      <c r="G165" s="55"/>
      <c r="H165" s="55"/>
      <c r="I165" s="55"/>
      <c r="J165" s="55"/>
      <c r="K165" s="55"/>
    </row>
    <row r="166" spans="1:11" s="53" customFormat="1" ht="15" customHeight="1">
      <c r="A166" s="57">
        <v>200530</v>
      </c>
      <c r="B166" s="54" t="s">
        <v>218</v>
      </c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s="53" customFormat="1" ht="15" customHeight="1">
      <c r="A167" s="61">
        <v>2006</v>
      </c>
      <c r="B167" s="54" t="s">
        <v>220</v>
      </c>
      <c r="C167" s="55">
        <v>5000</v>
      </c>
      <c r="D167" s="55"/>
      <c r="E167" s="55">
        <v>1250</v>
      </c>
      <c r="F167" s="55">
        <v>1250</v>
      </c>
      <c r="G167" s="55">
        <v>1250</v>
      </c>
      <c r="H167" s="55">
        <v>1250</v>
      </c>
      <c r="I167" s="55">
        <v>0</v>
      </c>
      <c r="J167" s="55">
        <v>0</v>
      </c>
      <c r="K167" s="55">
        <v>0</v>
      </c>
    </row>
    <row r="168" spans="1:11" s="53" customFormat="1" ht="15" customHeight="1">
      <c r="A168" s="57">
        <v>200601</v>
      </c>
      <c r="B168" s="54" t="s">
        <v>298</v>
      </c>
      <c r="C168" s="55">
        <v>5000</v>
      </c>
      <c r="D168" s="55"/>
      <c r="E168" s="55">
        <v>1250</v>
      </c>
      <c r="F168" s="55">
        <v>1250</v>
      </c>
      <c r="G168" s="55">
        <v>1250</v>
      </c>
      <c r="H168" s="55">
        <v>1250</v>
      </c>
      <c r="I168" s="55">
        <v>0</v>
      </c>
      <c r="J168" s="55">
        <v>0</v>
      </c>
      <c r="K168" s="55">
        <v>0</v>
      </c>
    </row>
    <row r="169" spans="1:11" s="53" customFormat="1" ht="15" customHeight="1">
      <c r="A169" s="57" t="s">
        <v>299</v>
      </c>
      <c r="B169" s="54" t="s">
        <v>271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s="53" customFormat="1" ht="15" customHeight="1">
      <c r="A170" s="57">
        <v>66025050</v>
      </c>
      <c r="B170" s="54" t="s">
        <v>300</v>
      </c>
      <c r="C170" s="55">
        <v>0</v>
      </c>
      <c r="D170" s="55"/>
      <c r="E170" s="55">
        <v>0</v>
      </c>
      <c r="F170" s="55">
        <v>0</v>
      </c>
      <c r="G170" s="55">
        <v>0</v>
      </c>
      <c r="H170" s="55">
        <v>0</v>
      </c>
      <c r="I170" s="55"/>
      <c r="J170" s="55"/>
      <c r="K170" s="55"/>
    </row>
    <row r="171" spans="1:11" s="49" customFormat="1" ht="15" customHeight="1">
      <c r="A171" s="47" t="s">
        <v>301</v>
      </c>
      <c r="B171" s="47" t="s">
        <v>302</v>
      </c>
      <c r="C171" s="48">
        <f>C172+C209+C205+C214</f>
        <v>7498683</v>
      </c>
      <c r="D171" s="48"/>
      <c r="E171" s="48">
        <f>E172+E209+E205+E214</f>
        <v>6879683</v>
      </c>
      <c r="F171" s="48">
        <f t="shared" ref="F171:K171" si="32">F172+F209+F205</f>
        <v>261000</v>
      </c>
      <c r="G171" s="48">
        <f t="shared" si="32"/>
        <v>246000</v>
      </c>
      <c r="H171" s="48">
        <f t="shared" si="32"/>
        <v>112000</v>
      </c>
      <c r="I171" s="48">
        <f t="shared" si="32"/>
        <v>578000</v>
      </c>
      <c r="J171" s="48">
        <f t="shared" si="32"/>
        <v>578000</v>
      </c>
      <c r="K171" s="48">
        <f t="shared" si="32"/>
        <v>578000</v>
      </c>
    </row>
    <row r="172" spans="1:11" s="53" customFormat="1" ht="12">
      <c r="A172" s="50" t="s">
        <v>172</v>
      </c>
      <c r="B172" s="50" t="s">
        <v>173</v>
      </c>
      <c r="C172" s="51">
        <f>C173+C185+C203</f>
        <v>659378</v>
      </c>
      <c r="D172" s="51"/>
      <c r="E172" s="51">
        <f t="shared" ref="E172:K172" si="33">E173+E185+E203</f>
        <v>160378</v>
      </c>
      <c r="F172" s="51">
        <f t="shared" si="33"/>
        <v>141000</v>
      </c>
      <c r="G172" s="51">
        <f t="shared" si="33"/>
        <v>246000</v>
      </c>
      <c r="H172" s="51">
        <f t="shared" si="33"/>
        <v>112000</v>
      </c>
      <c r="I172" s="51">
        <f t="shared" si="33"/>
        <v>578000</v>
      </c>
      <c r="J172" s="51">
        <f t="shared" si="33"/>
        <v>578000</v>
      </c>
      <c r="K172" s="51">
        <f t="shared" si="33"/>
        <v>578000</v>
      </c>
    </row>
    <row r="173" spans="1:11" s="53" customFormat="1" ht="15" customHeight="1">
      <c r="A173" s="50" t="s">
        <v>174</v>
      </c>
      <c r="B173" s="50" t="s">
        <v>175</v>
      </c>
      <c r="C173" s="51">
        <f>C174+C176+C178</f>
        <v>191350</v>
      </c>
      <c r="D173" s="51"/>
      <c r="E173" s="51">
        <f>E174+E176+E178</f>
        <v>49350</v>
      </c>
      <c r="F173" s="51">
        <f>F174+F178</f>
        <v>54000</v>
      </c>
      <c r="G173" s="51">
        <f>G174+G178</f>
        <v>49000</v>
      </c>
      <c r="H173" s="51">
        <f>H174+H178</f>
        <v>39000</v>
      </c>
      <c r="I173" s="51">
        <f>I174+I178</f>
        <v>205000</v>
      </c>
      <c r="J173" s="52">
        <f>I173</f>
        <v>205000</v>
      </c>
      <c r="K173" s="52">
        <f>J173</f>
        <v>205000</v>
      </c>
    </row>
    <row r="174" spans="1:11" s="53" customFormat="1" ht="15" customHeight="1">
      <c r="A174" s="54" t="s">
        <v>176</v>
      </c>
      <c r="B174" s="54" t="s">
        <v>177</v>
      </c>
      <c r="C174" s="55">
        <f>C175</f>
        <v>182000</v>
      </c>
      <c r="D174" s="55"/>
      <c r="E174" s="55">
        <f t="shared" ref="E174:J174" si="34">E175</f>
        <v>43000</v>
      </c>
      <c r="F174" s="55">
        <f t="shared" si="34"/>
        <v>53000</v>
      </c>
      <c r="G174" s="55">
        <f t="shared" si="34"/>
        <v>48000</v>
      </c>
      <c r="H174" s="55">
        <f t="shared" si="34"/>
        <v>38000</v>
      </c>
      <c r="I174" s="55">
        <f t="shared" si="34"/>
        <v>200000</v>
      </c>
      <c r="J174" s="55">
        <f t="shared" si="34"/>
        <v>200000</v>
      </c>
      <c r="K174" s="56">
        <f>J174</f>
        <v>200000</v>
      </c>
    </row>
    <row r="175" spans="1:11" s="53" customFormat="1" ht="15" customHeight="1">
      <c r="A175" s="54" t="s">
        <v>178</v>
      </c>
      <c r="B175" s="54" t="s">
        <v>179</v>
      </c>
      <c r="C175" s="55">
        <v>182000</v>
      </c>
      <c r="D175" s="55"/>
      <c r="E175" s="55">
        <v>43000</v>
      </c>
      <c r="F175" s="55">
        <v>53000</v>
      </c>
      <c r="G175" s="55">
        <v>48000</v>
      </c>
      <c r="H175" s="55">
        <v>38000</v>
      </c>
      <c r="I175" s="55">
        <v>200000</v>
      </c>
      <c r="J175" s="56">
        <v>200000</v>
      </c>
      <c r="K175" s="56">
        <v>200000</v>
      </c>
    </row>
    <row r="176" spans="1:11" s="53" customFormat="1" ht="15" customHeight="1">
      <c r="A176" s="57">
        <v>1002</v>
      </c>
      <c r="B176" s="54" t="s">
        <v>363</v>
      </c>
      <c r="C176" s="55">
        <f>C177</f>
        <v>4350</v>
      </c>
      <c r="D176" s="55"/>
      <c r="E176" s="55">
        <f>E177</f>
        <v>4350</v>
      </c>
      <c r="F176" s="55"/>
      <c r="G176" s="55"/>
      <c r="H176" s="55"/>
      <c r="I176" s="55"/>
      <c r="J176" s="56"/>
      <c r="K176" s="56"/>
    </row>
    <row r="177" spans="1:11" s="53" customFormat="1" ht="15" customHeight="1">
      <c r="A177" s="57">
        <v>100206</v>
      </c>
      <c r="B177" s="54" t="s">
        <v>364</v>
      </c>
      <c r="C177" s="55">
        <v>4350</v>
      </c>
      <c r="D177" s="55"/>
      <c r="E177" s="55">
        <v>4350</v>
      </c>
      <c r="F177" s="55"/>
      <c r="G177" s="55"/>
      <c r="H177" s="55"/>
      <c r="I177" s="55"/>
      <c r="J177" s="56"/>
      <c r="K177" s="56"/>
    </row>
    <row r="178" spans="1:11" s="53" customFormat="1" ht="15" customHeight="1">
      <c r="A178" s="54" t="s">
        <v>182</v>
      </c>
      <c r="B178" s="54" t="s">
        <v>183</v>
      </c>
      <c r="C178" s="55">
        <f>C179+C180+C181+C182+C183+C184</f>
        <v>5000</v>
      </c>
      <c r="D178" s="55"/>
      <c r="E178" s="55">
        <f>E179+E180+E181+E182+E183+E184</f>
        <v>2000</v>
      </c>
      <c r="F178" s="55">
        <f>F179+F180+F181+F182+F183+F184</f>
        <v>1000</v>
      </c>
      <c r="G178" s="55">
        <f>G179+G180+G181+G182+G183+G184</f>
        <v>1000</v>
      </c>
      <c r="H178" s="55">
        <f>H179+H180+H181+H182+H183+H184</f>
        <v>1000</v>
      </c>
      <c r="I178" s="55">
        <f>C178</f>
        <v>5000</v>
      </c>
      <c r="J178" s="56">
        <f>I178</f>
        <v>5000</v>
      </c>
      <c r="K178" s="56">
        <f>J178</f>
        <v>5000</v>
      </c>
    </row>
    <row r="179" spans="1:11" s="53" customFormat="1" ht="15" customHeight="1">
      <c r="A179" s="57" t="s">
        <v>184</v>
      </c>
      <c r="B179" s="54" t="s">
        <v>185</v>
      </c>
      <c r="C179" s="55"/>
      <c r="D179" s="55"/>
      <c r="E179" s="55"/>
      <c r="F179" s="55"/>
      <c r="G179" s="55"/>
      <c r="H179" s="55"/>
      <c r="I179" s="55"/>
      <c r="J179" s="56"/>
      <c r="K179" s="56"/>
    </row>
    <row r="180" spans="1:11" s="53" customFormat="1" ht="15" customHeight="1">
      <c r="A180" s="57" t="s">
        <v>186</v>
      </c>
      <c r="B180" s="54" t="s">
        <v>187</v>
      </c>
      <c r="C180" s="55"/>
      <c r="D180" s="55"/>
      <c r="E180" s="55"/>
      <c r="F180" s="55"/>
      <c r="G180" s="55"/>
      <c r="H180" s="55"/>
      <c r="I180" s="55"/>
      <c r="J180" s="56"/>
      <c r="K180" s="56"/>
    </row>
    <row r="181" spans="1:11" s="53" customFormat="1" ht="24.75" customHeight="1">
      <c r="A181" s="57" t="s">
        <v>188</v>
      </c>
      <c r="B181" s="54" t="s">
        <v>189</v>
      </c>
      <c r="C181" s="55"/>
      <c r="D181" s="55"/>
      <c r="E181" s="55"/>
      <c r="F181" s="55"/>
      <c r="G181" s="55"/>
      <c r="H181" s="55"/>
      <c r="I181" s="55"/>
      <c r="J181" s="56"/>
      <c r="K181" s="56"/>
    </row>
    <row r="182" spans="1:11" s="53" customFormat="1" ht="34.5" customHeight="1">
      <c r="A182" s="57" t="s">
        <v>190</v>
      </c>
      <c r="B182" s="54" t="s">
        <v>191</v>
      </c>
      <c r="C182" s="55"/>
      <c r="D182" s="55"/>
      <c r="E182" s="55"/>
      <c r="F182" s="55"/>
      <c r="G182" s="55"/>
      <c r="H182" s="55"/>
      <c r="I182" s="55"/>
      <c r="J182" s="56"/>
      <c r="K182" s="56"/>
    </row>
    <row r="183" spans="1:11" s="53" customFormat="1" ht="26.25" customHeight="1">
      <c r="A183" s="57" t="s">
        <v>192</v>
      </c>
      <c r="B183" s="54" t="s">
        <v>193</v>
      </c>
      <c r="C183" s="55"/>
      <c r="D183" s="55"/>
      <c r="E183" s="55"/>
      <c r="F183" s="55"/>
      <c r="G183" s="55"/>
      <c r="H183" s="55"/>
      <c r="I183" s="55"/>
      <c r="J183" s="56"/>
      <c r="K183" s="56"/>
    </row>
    <row r="184" spans="1:11" s="53" customFormat="1" ht="26.25" customHeight="1">
      <c r="A184" s="57">
        <v>100307</v>
      </c>
      <c r="B184" s="54" t="s">
        <v>246</v>
      </c>
      <c r="C184" s="55">
        <v>5000</v>
      </c>
      <c r="D184" s="55"/>
      <c r="E184" s="55">
        <v>2000</v>
      </c>
      <c r="F184" s="55">
        <v>1000</v>
      </c>
      <c r="G184" s="55">
        <v>1000</v>
      </c>
      <c r="H184" s="55">
        <v>1000</v>
      </c>
      <c r="I184" s="55">
        <v>5000</v>
      </c>
      <c r="J184" s="56">
        <v>5000</v>
      </c>
      <c r="K184" s="56">
        <v>5000</v>
      </c>
    </row>
    <row r="185" spans="1:11" s="53" customFormat="1" ht="15" customHeight="1">
      <c r="A185" s="50" t="s">
        <v>195</v>
      </c>
      <c r="B185" s="50" t="s">
        <v>196</v>
      </c>
      <c r="C185" s="51">
        <f>C186+C194+C196+C198+C199+C200</f>
        <v>418028</v>
      </c>
      <c r="D185" s="51"/>
      <c r="E185" s="51">
        <f>E186+E194+E196+E198+E199+E200</f>
        <v>111028</v>
      </c>
      <c r="F185" s="51">
        <f>F186+F194+F196+F198+F199+F200</f>
        <v>87000</v>
      </c>
      <c r="G185" s="51">
        <f>G186+G194+G196+G198+G199+G200</f>
        <v>147000</v>
      </c>
      <c r="H185" s="51">
        <f>H186+H194+H196+H198+H199+H200</f>
        <v>73000</v>
      </c>
      <c r="I185" s="51">
        <f>I186+I196+I198+I199+I200</f>
        <v>373000</v>
      </c>
      <c r="J185" s="51">
        <f>J186+J196+J198+J199+J200</f>
        <v>373000</v>
      </c>
      <c r="K185" s="51">
        <f>K186+K196+K198+K199+K200</f>
        <v>373000</v>
      </c>
    </row>
    <row r="186" spans="1:11" s="53" customFormat="1" ht="15" customHeight="1">
      <c r="A186" s="54" t="s">
        <v>197</v>
      </c>
      <c r="B186" s="54" t="s">
        <v>198</v>
      </c>
      <c r="C186" s="51">
        <f>C187+C188+C189+C190+C191+C192+C193</f>
        <v>327028</v>
      </c>
      <c r="D186" s="51"/>
      <c r="E186" s="51">
        <f>E187+E188+E189+E190+E191+E192+E193</f>
        <v>85028</v>
      </c>
      <c r="F186" s="51">
        <f>F187+F188+F189+F190+F191+F192+F193</f>
        <v>77000</v>
      </c>
      <c r="G186" s="51">
        <f>G187+G188+G189+G190+G191+G192+G193</f>
        <v>122000</v>
      </c>
      <c r="H186" s="51">
        <f>H187+H188+H189+H190+H191+H192+H193</f>
        <v>43000</v>
      </c>
      <c r="I186" s="51">
        <v>218000</v>
      </c>
      <c r="J186" s="52">
        <f>I186</f>
        <v>218000</v>
      </c>
      <c r="K186" s="52">
        <f>J186</f>
        <v>218000</v>
      </c>
    </row>
    <row r="187" spans="1:11" s="53" customFormat="1" ht="15" customHeight="1">
      <c r="A187" s="63">
        <v>200101</v>
      </c>
      <c r="B187" s="54" t="s">
        <v>200</v>
      </c>
      <c r="C187" s="55"/>
      <c r="D187" s="55"/>
      <c r="E187" s="55"/>
      <c r="F187" s="55"/>
      <c r="G187" s="55"/>
      <c r="H187" s="55"/>
      <c r="I187" s="55">
        <f>C187</f>
        <v>0</v>
      </c>
      <c r="J187" s="55">
        <f>C187</f>
        <v>0</v>
      </c>
      <c r="K187" s="55">
        <f>E187</f>
        <v>0</v>
      </c>
    </row>
    <row r="188" spans="1:11" s="53" customFormat="1" ht="15" customHeight="1">
      <c r="A188" s="63" t="s">
        <v>201</v>
      </c>
      <c r="B188" s="54" t="s">
        <v>202</v>
      </c>
      <c r="C188" s="55">
        <v>6000</v>
      </c>
      <c r="D188" s="55"/>
      <c r="E188" s="55">
        <v>3000</v>
      </c>
      <c r="F188" s="55">
        <v>0</v>
      </c>
      <c r="G188" s="55">
        <v>1000</v>
      </c>
      <c r="H188" s="55">
        <v>2000</v>
      </c>
      <c r="I188" s="55">
        <v>10000</v>
      </c>
      <c r="J188" s="56">
        <f t="shared" ref="J188:K191" si="35">I188</f>
        <v>10000</v>
      </c>
      <c r="K188" s="56">
        <f t="shared" si="35"/>
        <v>10000</v>
      </c>
    </row>
    <row r="189" spans="1:11" s="53" customFormat="1" ht="15" customHeight="1">
      <c r="A189" s="63" t="s">
        <v>203</v>
      </c>
      <c r="B189" s="54" t="s">
        <v>204</v>
      </c>
      <c r="C189" s="55">
        <v>116028</v>
      </c>
      <c r="D189" s="55"/>
      <c r="E189" s="55">
        <v>31028</v>
      </c>
      <c r="F189" s="55">
        <v>51000</v>
      </c>
      <c r="G189" s="55">
        <v>20000</v>
      </c>
      <c r="H189" s="55">
        <v>14000</v>
      </c>
      <c r="I189" s="55">
        <v>100000</v>
      </c>
      <c r="J189" s="56">
        <f t="shared" si="35"/>
        <v>100000</v>
      </c>
      <c r="K189" s="56">
        <f t="shared" si="35"/>
        <v>100000</v>
      </c>
    </row>
    <row r="190" spans="1:11" s="53" customFormat="1" ht="15" customHeight="1">
      <c r="A190" s="63" t="s">
        <v>263</v>
      </c>
      <c r="B190" s="54" t="s">
        <v>264</v>
      </c>
      <c r="C190" s="55">
        <v>90000</v>
      </c>
      <c r="D190" s="55"/>
      <c r="E190" s="55">
        <v>15000</v>
      </c>
      <c r="F190" s="55">
        <v>5000</v>
      </c>
      <c r="G190" s="55">
        <v>55000</v>
      </c>
      <c r="H190" s="55">
        <v>15000</v>
      </c>
      <c r="I190" s="55">
        <v>150000</v>
      </c>
      <c r="J190" s="56">
        <f t="shared" si="35"/>
        <v>150000</v>
      </c>
      <c r="K190" s="56">
        <f t="shared" si="35"/>
        <v>150000</v>
      </c>
    </row>
    <row r="191" spans="1:11" s="53" customFormat="1" ht="15" customHeight="1">
      <c r="A191" s="63" t="s">
        <v>208</v>
      </c>
      <c r="B191" s="54" t="s">
        <v>209</v>
      </c>
      <c r="C191" s="55">
        <v>4000</v>
      </c>
      <c r="D191" s="55"/>
      <c r="E191" s="55">
        <v>1000</v>
      </c>
      <c r="F191" s="55">
        <v>1000</v>
      </c>
      <c r="G191" s="55">
        <v>1000</v>
      </c>
      <c r="H191" s="55">
        <v>1000</v>
      </c>
      <c r="I191" s="55">
        <f>C191</f>
        <v>4000</v>
      </c>
      <c r="J191" s="56">
        <f t="shared" si="35"/>
        <v>4000</v>
      </c>
      <c r="K191" s="56">
        <f t="shared" si="35"/>
        <v>4000</v>
      </c>
    </row>
    <row r="192" spans="1:11" s="53" customFormat="1" ht="27.75" customHeight="1">
      <c r="A192" s="57">
        <v>200109</v>
      </c>
      <c r="B192" s="54" t="s">
        <v>290</v>
      </c>
      <c r="C192" s="55">
        <v>37000</v>
      </c>
      <c r="D192" s="55"/>
      <c r="E192" s="55">
        <v>15000</v>
      </c>
      <c r="F192" s="55">
        <v>0</v>
      </c>
      <c r="G192" s="55">
        <v>11000</v>
      </c>
      <c r="H192" s="55">
        <v>11000</v>
      </c>
      <c r="I192" s="55">
        <v>40000</v>
      </c>
      <c r="J192" s="55">
        <v>40000</v>
      </c>
      <c r="K192" s="55">
        <v>40000</v>
      </c>
    </row>
    <row r="193" spans="1:11" s="53" customFormat="1" ht="15" customHeight="1">
      <c r="A193" s="57">
        <v>200130</v>
      </c>
      <c r="B193" s="54" t="s">
        <v>291</v>
      </c>
      <c r="C193" s="55">
        <v>74000</v>
      </c>
      <c r="D193" s="55"/>
      <c r="E193" s="55">
        <v>20000</v>
      </c>
      <c r="F193" s="55">
        <v>20000</v>
      </c>
      <c r="G193" s="55">
        <v>34000</v>
      </c>
      <c r="H193" s="55">
        <v>0</v>
      </c>
      <c r="I193" s="55">
        <v>120000</v>
      </c>
      <c r="J193" s="56">
        <f>I193</f>
        <v>120000</v>
      </c>
      <c r="K193" s="56">
        <f>J193</f>
        <v>120000</v>
      </c>
    </row>
    <row r="194" spans="1:11" s="53" customFormat="1" ht="15" customHeight="1">
      <c r="A194" s="57">
        <v>2005</v>
      </c>
      <c r="B194" s="54" t="s">
        <v>297</v>
      </c>
      <c r="C194" s="55">
        <f>C195</f>
        <v>0</v>
      </c>
      <c r="D194" s="55"/>
      <c r="E194" s="55">
        <f>E195</f>
        <v>0</v>
      </c>
      <c r="F194" s="55">
        <f>F195</f>
        <v>0</v>
      </c>
      <c r="G194" s="55">
        <f>G195</f>
        <v>0</v>
      </c>
      <c r="H194" s="55">
        <v>0</v>
      </c>
      <c r="I194" s="55">
        <v>0</v>
      </c>
      <c r="J194" s="56">
        <v>0</v>
      </c>
      <c r="K194" s="56">
        <f>J194</f>
        <v>0</v>
      </c>
    </row>
    <row r="195" spans="1:11" s="53" customFormat="1" ht="15" customHeight="1">
      <c r="A195" s="57">
        <v>200530</v>
      </c>
      <c r="B195" s="54" t="s">
        <v>218</v>
      </c>
      <c r="C195" s="55"/>
      <c r="D195" s="55"/>
      <c r="E195" s="55"/>
      <c r="F195" s="55"/>
      <c r="G195" s="55"/>
      <c r="H195" s="55"/>
      <c r="I195" s="55"/>
      <c r="J195" s="56"/>
      <c r="K195" s="56"/>
    </row>
    <row r="196" spans="1:11" s="53" customFormat="1" ht="15" customHeight="1">
      <c r="A196" s="61">
        <v>2006</v>
      </c>
      <c r="B196" s="54" t="s">
        <v>220</v>
      </c>
      <c r="C196" s="51">
        <f>C197</f>
        <v>1000</v>
      </c>
      <c r="D196" s="51"/>
      <c r="E196" s="51">
        <f t="shared" ref="E196:K196" si="36">E197</f>
        <v>1000</v>
      </c>
      <c r="F196" s="51">
        <f t="shared" si="36"/>
        <v>0</v>
      </c>
      <c r="G196" s="51">
        <f t="shared" si="36"/>
        <v>0</v>
      </c>
      <c r="H196" s="51">
        <f t="shared" si="36"/>
        <v>0</v>
      </c>
      <c r="I196" s="51">
        <f t="shared" si="36"/>
        <v>1000</v>
      </c>
      <c r="J196" s="51">
        <f t="shared" si="36"/>
        <v>1000</v>
      </c>
      <c r="K196" s="51">
        <f t="shared" si="36"/>
        <v>1000</v>
      </c>
    </row>
    <row r="197" spans="1:11" s="53" customFormat="1" ht="15" customHeight="1">
      <c r="A197" s="57">
        <v>200601</v>
      </c>
      <c r="B197" s="54" t="s">
        <v>298</v>
      </c>
      <c r="C197" s="55">
        <v>1000</v>
      </c>
      <c r="D197" s="55"/>
      <c r="E197" s="55">
        <v>1000</v>
      </c>
      <c r="F197" s="55">
        <v>0</v>
      </c>
      <c r="G197" s="55">
        <v>0</v>
      </c>
      <c r="H197" s="55">
        <v>0</v>
      </c>
      <c r="I197" s="55">
        <f>C197</f>
        <v>1000</v>
      </c>
      <c r="J197" s="56">
        <f>I197</f>
        <v>1000</v>
      </c>
      <c r="K197" s="56">
        <f>J197</f>
        <v>1000</v>
      </c>
    </row>
    <row r="198" spans="1:11" s="53" customFormat="1" ht="15" customHeight="1">
      <c r="A198" s="61">
        <v>2011</v>
      </c>
      <c r="B198" s="54" t="s">
        <v>303</v>
      </c>
      <c r="C198" s="55">
        <v>5000</v>
      </c>
      <c r="D198" s="55"/>
      <c r="E198" s="55">
        <v>0</v>
      </c>
      <c r="F198" s="55">
        <v>0</v>
      </c>
      <c r="G198" s="55">
        <v>0</v>
      </c>
      <c r="H198" s="55">
        <v>5000</v>
      </c>
      <c r="I198" s="55">
        <v>0</v>
      </c>
      <c r="J198" s="56">
        <v>0</v>
      </c>
      <c r="K198" s="56">
        <f>J198</f>
        <v>0</v>
      </c>
    </row>
    <row r="199" spans="1:11" s="53" customFormat="1" ht="15" customHeight="1">
      <c r="A199" s="61">
        <v>2014</v>
      </c>
      <c r="B199" s="54" t="s">
        <v>304</v>
      </c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1:11" s="53" customFormat="1" ht="15" customHeight="1">
      <c r="A200" s="54" t="s">
        <v>228</v>
      </c>
      <c r="B200" s="54" t="s">
        <v>229</v>
      </c>
      <c r="C200" s="51">
        <f>C201+C202</f>
        <v>85000</v>
      </c>
      <c r="D200" s="51"/>
      <c r="E200" s="51">
        <f>E201+E202</f>
        <v>25000</v>
      </c>
      <c r="F200" s="51">
        <f>F201+F202</f>
        <v>10000</v>
      </c>
      <c r="G200" s="51">
        <f>G201+G202</f>
        <v>25000</v>
      </c>
      <c r="H200" s="51">
        <f>H201+H202</f>
        <v>25000</v>
      </c>
      <c r="I200" s="51">
        <v>154000</v>
      </c>
      <c r="J200" s="52">
        <v>154000</v>
      </c>
      <c r="K200" s="52">
        <f>J200</f>
        <v>154000</v>
      </c>
    </row>
    <row r="201" spans="1:11" s="53" customFormat="1" ht="15" customHeight="1">
      <c r="A201" s="57">
        <v>203003</v>
      </c>
      <c r="B201" s="54" t="s">
        <v>270</v>
      </c>
      <c r="C201" s="55"/>
      <c r="D201" s="55"/>
      <c r="E201" s="55"/>
      <c r="F201" s="55"/>
      <c r="G201" s="55"/>
      <c r="H201" s="55"/>
      <c r="I201" s="55"/>
      <c r="J201" s="56"/>
      <c r="K201" s="56"/>
    </row>
    <row r="202" spans="1:11" s="53" customFormat="1" ht="15" customHeight="1">
      <c r="A202" s="54" t="s">
        <v>299</v>
      </c>
      <c r="B202" s="54" t="s">
        <v>271</v>
      </c>
      <c r="C202" s="55">
        <v>85000</v>
      </c>
      <c r="D202" s="55"/>
      <c r="E202" s="55">
        <v>25000</v>
      </c>
      <c r="F202" s="55">
        <v>10000</v>
      </c>
      <c r="G202" s="55">
        <v>25000</v>
      </c>
      <c r="H202" s="55">
        <v>25000</v>
      </c>
      <c r="I202" s="55">
        <v>140000</v>
      </c>
      <c r="J202" s="56">
        <f>I202</f>
        <v>140000</v>
      </c>
      <c r="K202" s="56">
        <f>J202</f>
        <v>140000</v>
      </c>
    </row>
    <row r="203" spans="1:11" s="53" customFormat="1" ht="15" customHeight="1">
      <c r="A203" s="54">
        <v>5101</v>
      </c>
      <c r="B203" s="54" t="s">
        <v>305</v>
      </c>
      <c r="C203" s="55">
        <f>C204</f>
        <v>50000</v>
      </c>
      <c r="D203" s="55"/>
      <c r="E203" s="55">
        <f>E204</f>
        <v>0</v>
      </c>
      <c r="F203" s="55">
        <f>F204</f>
        <v>0</v>
      </c>
      <c r="G203" s="55">
        <f>G204</f>
        <v>50000</v>
      </c>
      <c r="H203" s="55">
        <f>H204</f>
        <v>0</v>
      </c>
      <c r="I203" s="55">
        <v>0</v>
      </c>
      <c r="J203" s="56">
        <v>0</v>
      </c>
      <c r="K203" s="56">
        <v>0</v>
      </c>
    </row>
    <row r="204" spans="1:11" s="53" customFormat="1" ht="15" customHeight="1">
      <c r="A204" s="54">
        <v>510101</v>
      </c>
      <c r="B204" s="54" t="s">
        <v>306</v>
      </c>
      <c r="C204" s="55">
        <v>50000</v>
      </c>
      <c r="D204" s="55"/>
      <c r="E204" s="55">
        <v>0</v>
      </c>
      <c r="F204" s="55">
        <v>0</v>
      </c>
      <c r="G204" s="55">
        <v>50000</v>
      </c>
      <c r="H204" s="55">
        <v>0</v>
      </c>
      <c r="I204" s="55">
        <v>0</v>
      </c>
      <c r="J204" s="56">
        <v>0</v>
      </c>
      <c r="K204" s="56">
        <v>0</v>
      </c>
    </row>
    <row r="205" spans="1:11" s="53" customFormat="1" ht="15" customHeight="1">
      <c r="A205" s="54">
        <v>5801</v>
      </c>
      <c r="B205" s="54" t="s">
        <v>307</v>
      </c>
      <c r="C205" s="55">
        <f>C206+C207+C208</f>
        <v>6497333</v>
      </c>
      <c r="D205" s="55"/>
      <c r="E205" s="55">
        <f>E206+E207+E208</f>
        <v>6497333</v>
      </c>
      <c r="F205" s="55">
        <f>F206+F207+F208</f>
        <v>0</v>
      </c>
      <c r="G205" s="55">
        <f>G206+G207+G208</f>
        <v>0</v>
      </c>
      <c r="H205" s="55">
        <f>H206+H207+H208</f>
        <v>0</v>
      </c>
      <c r="I205" s="55">
        <v>0</v>
      </c>
      <c r="J205" s="56">
        <v>0</v>
      </c>
      <c r="K205" s="56">
        <v>0</v>
      </c>
    </row>
    <row r="206" spans="1:11" s="53" customFormat="1" ht="15" customHeight="1">
      <c r="A206" s="54">
        <v>580101</v>
      </c>
      <c r="B206" s="54" t="s">
        <v>308</v>
      </c>
      <c r="C206" s="55"/>
      <c r="D206" s="55"/>
      <c r="E206" s="55"/>
      <c r="F206" s="55"/>
      <c r="G206" s="55"/>
      <c r="H206" s="55"/>
      <c r="I206" s="55"/>
      <c r="J206" s="56"/>
      <c r="K206" s="56"/>
    </row>
    <row r="207" spans="1:11" s="53" customFormat="1" ht="27" customHeight="1">
      <c r="A207" s="54">
        <v>580102</v>
      </c>
      <c r="B207" s="54" t="s">
        <v>309</v>
      </c>
      <c r="C207" s="55">
        <v>6497333</v>
      </c>
      <c r="D207" s="55"/>
      <c r="E207" s="55">
        <v>6497333</v>
      </c>
      <c r="F207" s="55"/>
      <c r="G207" s="55"/>
      <c r="H207" s="55"/>
      <c r="I207" s="55"/>
      <c r="J207" s="56"/>
      <c r="K207" s="56"/>
    </row>
    <row r="208" spans="1:11" s="53" customFormat="1" ht="15" customHeight="1">
      <c r="A208" s="54">
        <v>580103</v>
      </c>
      <c r="B208" s="54" t="s">
        <v>310</v>
      </c>
      <c r="C208" s="55"/>
      <c r="D208" s="55"/>
      <c r="E208" s="55"/>
      <c r="F208" s="55"/>
      <c r="G208" s="55"/>
      <c r="H208" s="55"/>
      <c r="I208" s="55"/>
      <c r="J208" s="56"/>
      <c r="K208" s="56"/>
    </row>
    <row r="209" spans="1:11" s="53" customFormat="1" ht="15" customHeight="1">
      <c r="A209" s="50" t="s">
        <v>232</v>
      </c>
      <c r="B209" s="50" t="s">
        <v>233</v>
      </c>
      <c r="C209" s="51">
        <f>C210</f>
        <v>345000</v>
      </c>
      <c r="D209" s="51"/>
      <c r="E209" s="51">
        <f t="shared" ref="E209:H210" si="37">E210</f>
        <v>225000</v>
      </c>
      <c r="F209" s="51">
        <f t="shared" si="37"/>
        <v>120000</v>
      </c>
      <c r="G209" s="51">
        <f t="shared" si="37"/>
        <v>0</v>
      </c>
      <c r="H209" s="51">
        <f t="shared" si="37"/>
        <v>0</v>
      </c>
      <c r="I209" s="51">
        <v>0</v>
      </c>
      <c r="J209" s="52">
        <f>I209</f>
        <v>0</v>
      </c>
      <c r="K209" s="52">
        <f>J209</f>
        <v>0</v>
      </c>
    </row>
    <row r="210" spans="1:11" s="53" customFormat="1" ht="15" customHeight="1">
      <c r="A210" s="54" t="s">
        <v>234</v>
      </c>
      <c r="B210" s="54" t="s">
        <v>235</v>
      </c>
      <c r="C210" s="55">
        <f>C211</f>
        <v>345000</v>
      </c>
      <c r="D210" s="55"/>
      <c r="E210" s="55">
        <f t="shared" si="37"/>
        <v>225000</v>
      </c>
      <c r="F210" s="55">
        <f t="shared" si="37"/>
        <v>120000</v>
      </c>
      <c r="G210" s="55">
        <f t="shared" si="37"/>
        <v>0</v>
      </c>
      <c r="H210" s="55">
        <f t="shared" si="37"/>
        <v>0</v>
      </c>
      <c r="I210" s="55">
        <v>0</v>
      </c>
      <c r="J210" s="56">
        <f>I210</f>
        <v>0</v>
      </c>
      <c r="K210" s="56">
        <f>J210</f>
        <v>0</v>
      </c>
    </row>
    <row r="211" spans="1:11" s="53" customFormat="1" ht="15" customHeight="1">
      <c r="A211" s="54" t="s">
        <v>236</v>
      </c>
      <c r="B211" s="54" t="s">
        <v>237</v>
      </c>
      <c r="C211" s="55">
        <f>C212+C213</f>
        <v>345000</v>
      </c>
      <c r="D211" s="55"/>
      <c r="E211" s="55">
        <f t="shared" ref="E211:K211" si="38">E212+E213</f>
        <v>225000</v>
      </c>
      <c r="F211" s="55">
        <f t="shared" si="38"/>
        <v>120000</v>
      </c>
      <c r="G211" s="55">
        <f t="shared" si="38"/>
        <v>0</v>
      </c>
      <c r="H211" s="55">
        <f t="shared" si="38"/>
        <v>0</v>
      </c>
      <c r="I211" s="55">
        <f t="shared" si="38"/>
        <v>0</v>
      </c>
      <c r="J211" s="55">
        <f t="shared" si="38"/>
        <v>0</v>
      </c>
      <c r="K211" s="55">
        <f t="shared" si="38"/>
        <v>0</v>
      </c>
    </row>
    <row r="212" spans="1:11" s="53" customFormat="1" ht="15" customHeight="1">
      <c r="A212" s="54" t="s">
        <v>311</v>
      </c>
      <c r="B212" s="54" t="s">
        <v>238</v>
      </c>
      <c r="C212" s="55">
        <v>165000</v>
      </c>
      <c r="D212" s="55"/>
      <c r="E212" s="55">
        <v>165000</v>
      </c>
      <c r="F212" s="55"/>
      <c r="G212" s="55">
        <v>0</v>
      </c>
      <c r="H212" s="55">
        <v>0</v>
      </c>
      <c r="I212" s="55">
        <v>0</v>
      </c>
      <c r="J212" s="56">
        <v>0</v>
      </c>
      <c r="K212" s="56">
        <f>J212</f>
        <v>0</v>
      </c>
    </row>
    <row r="213" spans="1:11" s="53" customFormat="1" ht="15" customHeight="1">
      <c r="A213" s="57">
        <v>710130</v>
      </c>
      <c r="B213" s="54" t="s">
        <v>280</v>
      </c>
      <c r="C213" s="55">
        <v>180000</v>
      </c>
      <c r="D213" s="55"/>
      <c r="E213" s="55">
        <v>60000</v>
      </c>
      <c r="F213" s="55">
        <v>120000</v>
      </c>
      <c r="G213" s="55"/>
      <c r="H213" s="55">
        <v>0</v>
      </c>
      <c r="I213" s="55">
        <v>0</v>
      </c>
      <c r="J213" s="56">
        <v>0</v>
      </c>
      <c r="K213" s="56">
        <v>0</v>
      </c>
    </row>
    <row r="214" spans="1:11" s="53" customFormat="1" ht="27" customHeight="1">
      <c r="A214" s="57">
        <v>850101</v>
      </c>
      <c r="B214" s="54" t="s">
        <v>243</v>
      </c>
      <c r="C214" s="55">
        <v>-3028</v>
      </c>
      <c r="D214" s="55"/>
      <c r="E214" s="55">
        <v>-3028</v>
      </c>
      <c r="F214" s="55"/>
      <c r="G214" s="55"/>
      <c r="H214" s="55"/>
      <c r="I214" s="55"/>
      <c r="J214" s="56"/>
      <c r="K214" s="56"/>
    </row>
    <row r="215" spans="1:11" s="53" customFormat="1" ht="15" customHeight="1">
      <c r="A215" s="57"/>
      <c r="B215" s="54" t="s">
        <v>312</v>
      </c>
      <c r="C215" s="48">
        <f>C216+C221+C220</f>
        <v>0</v>
      </c>
      <c r="D215" s="48"/>
      <c r="E215" s="48">
        <f>E216+E221+E220</f>
        <v>0</v>
      </c>
      <c r="F215" s="48">
        <f>F216+F221+F220</f>
        <v>0</v>
      </c>
      <c r="G215" s="48">
        <f>G216+G221+G220</f>
        <v>0</v>
      </c>
      <c r="H215" s="48">
        <f>H216+H221+H220</f>
        <v>0</v>
      </c>
      <c r="I215" s="48">
        <f t="shared" ref="I215:K215" si="39">I216+I221</f>
        <v>0</v>
      </c>
      <c r="J215" s="48">
        <f t="shared" si="39"/>
        <v>0</v>
      </c>
      <c r="K215" s="48">
        <f t="shared" si="39"/>
        <v>0</v>
      </c>
    </row>
    <row r="216" spans="1:11" s="53" customFormat="1" ht="15" customHeight="1">
      <c r="A216" s="57">
        <v>670203</v>
      </c>
      <c r="B216" s="54" t="s">
        <v>313</v>
      </c>
      <c r="C216" s="55">
        <f>C217+C218+C219</f>
        <v>0</v>
      </c>
      <c r="D216" s="55"/>
      <c r="E216" s="55">
        <f t="shared" ref="E216:K216" si="40">E217+E218+E219</f>
        <v>0</v>
      </c>
      <c r="F216" s="55">
        <f t="shared" si="40"/>
        <v>0</v>
      </c>
      <c r="G216" s="55">
        <f t="shared" si="40"/>
        <v>0</v>
      </c>
      <c r="H216" s="55">
        <f t="shared" si="40"/>
        <v>0</v>
      </c>
      <c r="I216" s="55">
        <f t="shared" si="40"/>
        <v>0</v>
      </c>
      <c r="J216" s="55">
        <f t="shared" si="40"/>
        <v>0</v>
      </c>
      <c r="K216" s="55">
        <f t="shared" si="40"/>
        <v>0</v>
      </c>
    </row>
    <row r="217" spans="1:11" s="53" customFormat="1" ht="15" customHeight="1">
      <c r="A217" s="57">
        <v>67020302</v>
      </c>
      <c r="B217" s="54" t="s">
        <v>314</v>
      </c>
      <c r="C217" s="55">
        <v>0</v>
      </c>
      <c r="D217" s="55"/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0</v>
      </c>
      <c r="K217" s="55">
        <v>0</v>
      </c>
    </row>
    <row r="218" spans="1:11" s="53" customFormat="1" ht="15" customHeight="1">
      <c r="A218" s="57">
        <v>67020306</v>
      </c>
      <c r="B218" s="54" t="s">
        <v>315</v>
      </c>
      <c r="C218" s="55">
        <v>0</v>
      </c>
      <c r="D218" s="55"/>
      <c r="E218" s="55">
        <v>0</v>
      </c>
      <c r="F218" s="55">
        <v>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</row>
    <row r="219" spans="1:11" s="53" customFormat="1" ht="15" customHeight="1">
      <c r="A219" s="57">
        <v>67020307</v>
      </c>
      <c r="B219" s="54" t="s">
        <v>316</v>
      </c>
      <c r="C219" s="55">
        <v>0</v>
      </c>
      <c r="D219" s="55"/>
      <c r="E219" s="55">
        <v>0</v>
      </c>
      <c r="F219" s="55">
        <v>0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</row>
    <row r="220" spans="1:11" s="53" customFormat="1" ht="15" customHeight="1">
      <c r="A220" s="57">
        <v>670501</v>
      </c>
      <c r="B220" s="54" t="s">
        <v>317</v>
      </c>
      <c r="C220" s="55">
        <v>0</v>
      </c>
      <c r="D220" s="55"/>
      <c r="E220" s="55">
        <v>0</v>
      </c>
      <c r="F220" s="55">
        <v>0</v>
      </c>
      <c r="G220" s="55">
        <v>0</v>
      </c>
      <c r="H220" s="55">
        <v>0</v>
      </c>
      <c r="I220" s="55"/>
      <c r="J220" s="55">
        <v>0</v>
      </c>
      <c r="K220" s="55">
        <v>0</v>
      </c>
    </row>
    <row r="221" spans="1:11" s="53" customFormat="1" ht="15" customHeight="1">
      <c r="A221" s="57">
        <v>6750</v>
      </c>
      <c r="B221" s="54" t="s">
        <v>318</v>
      </c>
      <c r="C221" s="55">
        <v>0</v>
      </c>
      <c r="D221" s="55"/>
      <c r="E221" s="55">
        <v>0</v>
      </c>
      <c r="F221" s="55">
        <v>0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</row>
    <row r="222" spans="1:11" s="53" customFormat="1" ht="15" customHeight="1">
      <c r="A222" s="54"/>
      <c r="B222" s="54"/>
      <c r="C222" s="55"/>
      <c r="D222" s="55"/>
      <c r="E222" s="55"/>
      <c r="F222" s="55"/>
      <c r="G222" s="55"/>
      <c r="H222" s="55"/>
      <c r="I222" s="55"/>
      <c r="J222" s="56"/>
      <c r="K222" s="56"/>
    </row>
    <row r="223" spans="1:11" s="49" customFormat="1" ht="12">
      <c r="A223" s="47" t="s">
        <v>319</v>
      </c>
      <c r="B223" s="50" t="s">
        <v>320</v>
      </c>
      <c r="C223" s="48">
        <f>C224+C240</f>
        <v>1500450</v>
      </c>
      <c r="D223" s="48"/>
      <c r="E223" s="48">
        <f>E224+E240</f>
        <v>397950</v>
      </c>
      <c r="F223" s="48">
        <f>F224+F240</f>
        <v>367500</v>
      </c>
      <c r="G223" s="48">
        <f>G224+G240</f>
        <v>367500</v>
      </c>
      <c r="H223" s="48">
        <f>H224+H240</f>
        <v>367500</v>
      </c>
      <c r="I223" s="48">
        <f>I242</f>
        <v>1510000</v>
      </c>
      <c r="J223" s="48">
        <f>J242</f>
        <v>1306000</v>
      </c>
      <c r="K223" s="48">
        <f>K242</f>
        <v>1306000</v>
      </c>
    </row>
    <row r="224" spans="1:11" s="53" customFormat="1" ht="12">
      <c r="A224" s="50" t="s">
        <v>172</v>
      </c>
      <c r="B224" s="50" t="s">
        <v>173</v>
      </c>
      <c r="C224" s="51">
        <f>C225+C237</f>
        <v>1500450</v>
      </c>
      <c r="D224" s="51"/>
      <c r="E224" s="51">
        <f t="shared" ref="E224:K224" si="41">E225+E237</f>
        <v>397950</v>
      </c>
      <c r="F224" s="51">
        <f t="shared" si="41"/>
        <v>367500</v>
      </c>
      <c r="G224" s="51">
        <f t="shared" si="41"/>
        <v>367500</v>
      </c>
      <c r="H224" s="51">
        <f t="shared" si="41"/>
        <v>367500</v>
      </c>
      <c r="I224" s="51">
        <f t="shared" si="41"/>
        <v>1290000</v>
      </c>
      <c r="J224" s="51">
        <f t="shared" si="41"/>
        <v>1290000</v>
      </c>
      <c r="K224" s="51">
        <f t="shared" si="41"/>
        <v>1290000</v>
      </c>
    </row>
    <row r="225" spans="1:11" s="53" customFormat="1" ht="15" customHeight="1">
      <c r="A225" s="50" t="s">
        <v>174</v>
      </c>
      <c r="B225" s="50" t="s">
        <v>175</v>
      </c>
      <c r="C225" s="51">
        <f>C226+C228+C230</f>
        <v>900450</v>
      </c>
      <c r="D225" s="51"/>
      <c r="E225" s="51">
        <f>E226+E228+E230</f>
        <v>247950</v>
      </c>
      <c r="F225" s="51">
        <f t="shared" ref="F225:K225" si="42">F226+F230</f>
        <v>217500</v>
      </c>
      <c r="G225" s="51">
        <f t="shared" si="42"/>
        <v>217500</v>
      </c>
      <c r="H225" s="51">
        <f t="shared" si="42"/>
        <v>217500</v>
      </c>
      <c r="I225" s="51">
        <f t="shared" si="42"/>
        <v>920000</v>
      </c>
      <c r="J225" s="51">
        <f t="shared" si="42"/>
        <v>920000</v>
      </c>
      <c r="K225" s="51">
        <f t="shared" si="42"/>
        <v>920000</v>
      </c>
    </row>
    <row r="226" spans="1:11" s="53" customFormat="1" ht="15" customHeight="1">
      <c r="A226" s="54" t="s">
        <v>176</v>
      </c>
      <c r="B226" s="54" t="s">
        <v>177</v>
      </c>
      <c r="C226" s="51">
        <f>C227</f>
        <v>850000</v>
      </c>
      <c r="D226" s="51"/>
      <c r="E226" s="51">
        <f t="shared" ref="E226:K226" si="43">E227</f>
        <v>212500</v>
      </c>
      <c r="F226" s="51">
        <f t="shared" si="43"/>
        <v>212500</v>
      </c>
      <c r="G226" s="51">
        <f t="shared" si="43"/>
        <v>212500</v>
      </c>
      <c r="H226" s="51">
        <f t="shared" si="43"/>
        <v>212500</v>
      </c>
      <c r="I226" s="51">
        <f t="shared" si="43"/>
        <v>900000</v>
      </c>
      <c r="J226" s="51">
        <f t="shared" si="43"/>
        <v>900000</v>
      </c>
      <c r="K226" s="51">
        <f t="shared" si="43"/>
        <v>900000</v>
      </c>
    </row>
    <row r="227" spans="1:11" s="53" customFormat="1" ht="15" customHeight="1">
      <c r="A227" s="54" t="s">
        <v>178</v>
      </c>
      <c r="B227" s="54" t="s">
        <v>179</v>
      </c>
      <c r="C227" s="55">
        <v>850000</v>
      </c>
      <c r="D227" s="55"/>
      <c r="E227" s="55">
        <v>212500</v>
      </c>
      <c r="F227" s="55">
        <v>212500</v>
      </c>
      <c r="G227" s="55">
        <v>212500</v>
      </c>
      <c r="H227" s="55">
        <v>212500</v>
      </c>
      <c r="I227" s="55">
        <v>900000</v>
      </c>
      <c r="J227" s="56">
        <v>900000</v>
      </c>
      <c r="K227" s="56">
        <v>900000</v>
      </c>
    </row>
    <row r="228" spans="1:11" s="53" customFormat="1" ht="15" customHeight="1">
      <c r="A228" s="61">
        <v>1002</v>
      </c>
      <c r="B228" s="54" t="s">
        <v>363</v>
      </c>
      <c r="C228" s="55">
        <f>C229</f>
        <v>30450</v>
      </c>
      <c r="D228" s="55"/>
      <c r="E228" s="55">
        <f>E229</f>
        <v>30450</v>
      </c>
      <c r="F228" s="55"/>
      <c r="G228" s="55"/>
      <c r="H228" s="55"/>
      <c r="I228" s="55"/>
      <c r="J228" s="56"/>
      <c r="K228" s="56"/>
    </row>
    <row r="229" spans="1:11" s="53" customFormat="1" ht="15" customHeight="1">
      <c r="A229" s="61">
        <v>100206</v>
      </c>
      <c r="B229" s="54" t="s">
        <v>364</v>
      </c>
      <c r="C229" s="55">
        <v>30450</v>
      </c>
      <c r="D229" s="55"/>
      <c r="E229" s="55">
        <v>30450</v>
      </c>
      <c r="F229" s="55"/>
      <c r="G229" s="55"/>
      <c r="H229" s="55"/>
      <c r="I229" s="55"/>
      <c r="J229" s="56"/>
      <c r="K229" s="56"/>
    </row>
    <row r="230" spans="1:11" s="53" customFormat="1" ht="15" customHeight="1">
      <c r="A230" s="54" t="s">
        <v>182</v>
      </c>
      <c r="B230" s="54" t="s">
        <v>183</v>
      </c>
      <c r="C230" s="55">
        <f>C231+C232+C233+C234+C235+C236</f>
        <v>20000</v>
      </c>
      <c r="D230" s="55"/>
      <c r="E230" s="55">
        <f>E231+E232+E233+E234+E235+E236</f>
        <v>5000</v>
      </c>
      <c r="F230" s="55">
        <f>F231+F232+F233+F234+F235+F236</f>
        <v>5000</v>
      </c>
      <c r="G230" s="55">
        <f>G231+G232+G233+G234+G235+G236</f>
        <v>5000</v>
      </c>
      <c r="H230" s="55">
        <f>H231+H232+H233+H234+H235+H236</f>
        <v>5000</v>
      </c>
      <c r="I230" s="55">
        <f>C230</f>
        <v>20000</v>
      </c>
      <c r="J230" s="56">
        <f>I230</f>
        <v>20000</v>
      </c>
      <c r="K230" s="56">
        <f>J230</f>
        <v>20000</v>
      </c>
    </row>
    <row r="231" spans="1:11" s="53" customFormat="1" ht="15" customHeight="1">
      <c r="A231" s="54" t="s">
        <v>184</v>
      </c>
      <c r="B231" s="54" t="s">
        <v>185</v>
      </c>
      <c r="C231" s="55"/>
      <c r="D231" s="55"/>
      <c r="E231" s="55"/>
      <c r="F231" s="55"/>
      <c r="G231" s="55"/>
      <c r="H231" s="55"/>
      <c r="I231" s="55"/>
      <c r="J231" s="56"/>
      <c r="K231" s="56"/>
    </row>
    <row r="232" spans="1:11" s="53" customFormat="1" ht="15" customHeight="1">
      <c r="A232" s="54" t="s">
        <v>186</v>
      </c>
      <c r="B232" s="54" t="s">
        <v>187</v>
      </c>
      <c r="C232" s="55"/>
      <c r="D232" s="55"/>
      <c r="E232" s="55"/>
      <c r="F232" s="55"/>
      <c r="G232" s="55"/>
      <c r="H232" s="55"/>
      <c r="I232" s="55"/>
      <c r="J232" s="56"/>
      <c r="K232" s="56"/>
    </row>
    <row r="233" spans="1:11" s="53" customFormat="1" ht="15" customHeight="1">
      <c r="A233" s="54" t="s">
        <v>188</v>
      </c>
      <c r="B233" s="54" t="s">
        <v>321</v>
      </c>
      <c r="C233" s="55"/>
      <c r="D233" s="55"/>
      <c r="E233" s="55"/>
      <c r="F233" s="55"/>
      <c r="G233" s="55"/>
      <c r="H233" s="55"/>
      <c r="I233" s="55"/>
      <c r="J233" s="56"/>
      <c r="K233" s="56"/>
    </row>
    <row r="234" spans="1:11" s="53" customFormat="1" ht="23.25" customHeight="1">
      <c r="A234" s="54" t="s">
        <v>190</v>
      </c>
      <c r="B234" s="54" t="s">
        <v>191</v>
      </c>
      <c r="C234" s="55"/>
      <c r="D234" s="55"/>
      <c r="E234" s="55"/>
      <c r="F234" s="55"/>
      <c r="G234" s="55"/>
      <c r="H234" s="55"/>
      <c r="I234" s="55"/>
      <c r="J234" s="56"/>
      <c r="K234" s="56"/>
    </row>
    <row r="235" spans="1:11" s="53" customFormat="1" ht="12">
      <c r="A235" s="54" t="s">
        <v>192</v>
      </c>
      <c r="B235" s="54" t="s">
        <v>193</v>
      </c>
      <c r="C235" s="55"/>
      <c r="D235" s="55"/>
      <c r="E235" s="55"/>
      <c r="F235" s="55"/>
      <c r="G235" s="55"/>
      <c r="H235" s="55"/>
      <c r="I235" s="55"/>
      <c r="J235" s="56"/>
      <c r="K235" s="56"/>
    </row>
    <row r="236" spans="1:11" s="53" customFormat="1" ht="12">
      <c r="A236" s="54">
        <v>100307</v>
      </c>
      <c r="B236" s="54" t="s">
        <v>246</v>
      </c>
      <c r="C236" s="55">
        <v>20000</v>
      </c>
      <c r="D236" s="55"/>
      <c r="E236" s="55">
        <v>5000</v>
      </c>
      <c r="F236" s="55">
        <v>5000</v>
      </c>
      <c r="G236" s="55">
        <v>5000</v>
      </c>
      <c r="H236" s="55">
        <v>5000</v>
      </c>
      <c r="I236" s="55">
        <f>C236</f>
        <v>20000</v>
      </c>
      <c r="J236" s="56">
        <f>I236</f>
        <v>20000</v>
      </c>
      <c r="K236" s="56">
        <f>J236</f>
        <v>20000</v>
      </c>
    </row>
    <row r="237" spans="1:11" s="53" customFormat="1" ht="15" customHeight="1">
      <c r="A237" s="50" t="s">
        <v>272</v>
      </c>
      <c r="B237" s="50" t="s">
        <v>273</v>
      </c>
      <c r="C237" s="51">
        <f>C238</f>
        <v>600000</v>
      </c>
      <c r="D237" s="51"/>
      <c r="E237" s="51">
        <f t="shared" ref="E237:K238" si="44">E238</f>
        <v>150000</v>
      </c>
      <c r="F237" s="51">
        <f t="shared" si="44"/>
        <v>150000</v>
      </c>
      <c r="G237" s="51">
        <f t="shared" si="44"/>
        <v>150000</v>
      </c>
      <c r="H237" s="51">
        <f t="shared" si="44"/>
        <v>150000</v>
      </c>
      <c r="I237" s="51">
        <f t="shared" si="44"/>
        <v>370000</v>
      </c>
      <c r="J237" s="51">
        <f t="shared" si="44"/>
        <v>370000</v>
      </c>
      <c r="K237" s="51">
        <f t="shared" si="44"/>
        <v>370000</v>
      </c>
    </row>
    <row r="238" spans="1:11" s="53" customFormat="1" ht="15" customHeight="1">
      <c r="A238" s="54" t="s">
        <v>274</v>
      </c>
      <c r="B238" s="54" t="s">
        <v>275</v>
      </c>
      <c r="C238" s="55">
        <f>C239</f>
        <v>600000</v>
      </c>
      <c r="D238" s="55"/>
      <c r="E238" s="55">
        <f t="shared" si="44"/>
        <v>150000</v>
      </c>
      <c r="F238" s="55">
        <f t="shared" si="44"/>
        <v>150000</v>
      </c>
      <c r="G238" s="55">
        <f t="shared" si="44"/>
        <v>150000</v>
      </c>
      <c r="H238" s="55">
        <f t="shared" si="44"/>
        <v>150000</v>
      </c>
      <c r="I238" s="55">
        <f t="shared" si="44"/>
        <v>370000</v>
      </c>
      <c r="J238" s="55">
        <f t="shared" si="44"/>
        <v>370000</v>
      </c>
      <c r="K238" s="55">
        <f t="shared" si="44"/>
        <v>370000</v>
      </c>
    </row>
    <row r="239" spans="1:11" s="53" customFormat="1" ht="15" customHeight="1">
      <c r="A239" s="54" t="s">
        <v>322</v>
      </c>
      <c r="B239" s="54" t="s">
        <v>323</v>
      </c>
      <c r="C239" s="55">
        <v>600000</v>
      </c>
      <c r="E239" s="55">
        <v>150000</v>
      </c>
      <c r="F239" s="55">
        <v>150000</v>
      </c>
      <c r="G239" s="55">
        <v>150000</v>
      </c>
      <c r="H239" s="55">
        <v>150000</v>
      </c>
      <c r="I239" s="55">
        <v>370000</v>
      </c>
      <c r="J239" s="56">
        <v>370000</v>
      </c>
      <c r="K239" s="56">
        <v>370000</v>
      </c>
    </row>
    <row r="240" spans="1:11" s="53" customFormat="1" ht="24" customHeight="1">
      <c r="A240" s="54">
        <v>850101</v>
      </c>
      <c r="B240" s="54" t="s">
        <v>361</v>
      </c>
      <c r="C240" s="55"/>
      <c r="D240" s="84"/>
      <c r="E240" s="55"/>
      <c r="F240" s="55"/>
      <c r="G240" s="55"/>
      <c r="H240" s="55"/>
      <c r="I240" s="55"/>
      <c r="J240" s="56"/>
      <c r="K240" s="56"/>
    </row>
    <row r="241" spans="1:11" s="53" customFormat="1" ht="15" customHeight="1">
      <c r="A241" s="54"/>
      <c r="B241" s="54"/>
      <c r="C241" s="55"/>
      <c r="E241" s="55"/>
      <c r="F241" s="55"/>
      <c r="G241" s="55"/>
      <c r="H241" s="55"/>
      <c r="I241" s="55"/>
      <c r="J241" s="56"/>
      <c r="K241" s="56"/>
    </row>
    <row r="242" spans="1:11" s="53" customFormat="1" ht="15" customHeight="1">
      <c r="A242" s="50"/>
      <c r="B242" s="50" t="s">
        <v>324</v>
      </c>
      <c r="C242" s="51">
        <f>C243+C244</f>
        <v>1500450</v>
      </c>
      <c r="D242" s="51"/>
      <c r="E242" s="51">
        <f t="shared" ref="E242:K242" si="45">E243+E244</f>
        <v>397950</v>
      </c>
      <c r="F242" s="51">
        <f t="shared" si="45"/>
        <v>367500</v>
      </c>
      <c r="G242" s="51">
        <f t="shared" si="45"/>
        <v>367500</v>
      </c>
      <c r="H242" s="51">
        <f t="shared" si="45"/>
        <v>367500</v>
      </c>
      <c r="I242" s="51">
        <f t="shared" si="45"/>
        <v>1510000</v>
      </c>
      <c r="J242" s="51">
        <f t="shared" si="45"/>
        <v>1306000</v>
      </c>
      <c r="K242" s="51">
        <f t="shared" si="45"/>
        <v>1306000</v>
      </c>
    </row>
    <row r="243" spans="1:11" s="53" customFormat="1" ht="15" customHeight="1">
      <c r="A243" s="54">
        <v>680502</v>
      </c>
      <c r="B243" s="58" t="s">
        <v>325</v>
      </c>
      <c r="C243" s="55">
        <v>1290450</v>
      </c>
      <c r="D243" s="55"/>
      <c r="E243" s="55">
        <v>345450</v>
      </c>
      <c r="F243" s="55">
        <v>315000</v>
      </c>
      <c r="G243" s="55">
        <v>315000</v>
      </c>
      <c r="H243" s="55">
        <v>315000</v>
      </c>
      <c r="I243" s="55">
        <v>1300000</v>
      </c>
      <c r="J243" s="55">
        <v>1300000</v>
      </c>
      <c r="K243" s="55">
        <v>1300000</v>
      </c>
    </row>
    <row r="244" spans="1:11" s="53" customFormat="1" ht="15" customHeight="1">
      <c r="A244" s="54">
        <v>681501</v>
      </c>
      <c r="B244" s="58" t="s">
        <v>326</v>
      </c>
      <c r="C244" s="55">
        <v>210000</v>
      </c>
      <c r="D244" s="55"/>
      <c r="E244" s="55">
        <v>52500</v>
      </c>
      <c r="F244" s="55">
        <v>52500</v>
      </c>
      <c r="G244" s="55">
        <v>52500</v>
      </c>
      <c r="H244" s="55">
        <v>52500</v>
      </c>
      <c r="I244" s="55">
        <f>C244</f>
        <v>210000</v>
      </c>
      <c r="J244" s="60">
        <v>6000</v>
      </c>
      <c r="K244" s="55">
        <v>6000</v>
      </c>
    </row>
    <row r="245" spans="1:11" s="53" customFormat="1" ht="15" customHeight="1">
      <c r="A245" s="54"/>
      <c r="B245" s="58"/>
      <c r="C245" s="55"/>
      <c r="D245" s="55"/>
      <c r="E245" s="55"/>
      <c r="F245" s="55"/>
      <c r="G245" s="55"/>
      <c r="H245" s="55"/>
      <c r="I245" s="55"/>
      <c r="J245" s="51"/>
      <c r="K245" s="55"/>
    </row>
    <row r="246" spans="1:11" s="49" customFormat="1" ht="15" customHeight="1">
      <c r="A246" s="47" t="s">
        <v>327</v>
      </c>
      <c r="B246" s="47" t="s">
        <v>328</v>
      </c>
      <c r="C246" s="51">
        <f>C247+C277+C287</f>
        <v>12838101</v>
      </c>
      <c r="D246" s="48"/>
      <c r="E246" s="51">
        <f>E247+E277+E287</f>
        <v>1175561</v>
      </c>
      <c r="F246" s="51">
        <f>F247+F277+F287</f>
        <v>6274270</v>
      </c>
      <c r="G246" s="51">
        <f>G247+G277+G287</f>
        <v>3944950</v>
      </c>
      <c r="H246" s="51">
        <f>H247+H277+H287</f>
        <v>1443320</v>
      </c>
      <c r="I246" s="51">
        <f t="shared" ref="I246:K246" si="46">I247+I277</f>
        <v>2434250</v>
      </c>
      <c r="J246" s="51">
        <f t="shared" si="46"/>
        <v>2625250</v>
      </c>
      <c r="K246" s="51">
        <f t="shared" si="46"/>
        <v>2594250</v>
      </c>
    </row>
    <row r="247" spans="1:11" s="53" customFormat="1" ht="15" customHeight="1">
      <c r="A247" s="50" t="s">
        <v>172</v>
      </c>
      <c r="B247" s="50" t="s">
        <v>173</v>
      </c>
      <c r="C247" s="51">
        <f>C248+C260</f>
        <v>3041777</v>
      </c>
      <c r="D247" s="51"/>
      <c r="E247" s="51">
        <f t="shared" ref="E247:K247" si="47">E248+E260</f>
        <v>690127</v>
      </c>
      <c r="F247" s="51">
        <f t="shared" si="47"/>
        <v>887291</v>
      </c>
      <c r="G247" s="51">
        <f t="shared" si="47"/>
        <v>621039</v>
      </c>
      <c r="H247" s="51">
        <f t="shared" si="47"/>
        <v>843320</v>
      </c>
      <c r="I247" s="51">
        <f t="shared" si="47"/>
        <v>2434250</v>
      </c>
      <c r="J247" s="51">
        <f t="shared" si="47"/>
        <v>2625250</v>
      </c>
      <c r="K247" s="51">
        <f t="shared" si="47"/>
        <v>2594250</v>
      </c>
    </row>
    <row r="248" spans="1:11" s="53" customFormat="1" ht="15" customHeight="1">
      <c r="A248" s="62">
        <v>10</v>
      </c>
      <c r="B248" s="50" t="s">
        <v>175</v>
      </c>
      <c r="C248" s="51">
        <f>C249+C251+C253</f>
        <v>721300</v>
      </c>
      <c r="D248" s="51"/>
      <c r="E248" s="51">
        <f>E249+E251+E253</f>
        <v>206550</v>
      </c>
      <c r="F248" s="51">
        <f t="shared" ref="F248:K248" si="48">F249+F253</f>
        <v>142250</v>
      </c>
      <c r="G248" s="51">
        <f t="shared" si="48"/>
        <v>186250</v>
      </c>
      <c r="H248" s="51">
        <f t="shared" si="48"/>
        <v>186250</v>
      </c>
      <c r="I248" s="51">
        <f t="shared" si="48"/>
        <v>711000</v>
      </c>
      <c r="J248" s="51">
        <f t="shared" si="48"/>
        <v>780000</v>
      </c>
      <c r="K248" s="51">
        <f t="shared" si="48"/>
        <v>780000</v>
      </c>
    </row>
    <row r="249" spans="1:11" s="53" customFormat="1" ht="15" customHeight="1">
      <c r="A249" s="61">
        <v>1001</v>
      </c>
      <c r="B249" s="54" t="s">
        <v>177</v>
      </c>
      <c r="C249" s="55">
        <f>C250</f>
        <v>681000</v>
      </c>
      <c r="D249" s="55"/>
      <c r="E249" s="55">
        <f t="shared" ref="E249:K249" si="49">E250</f>
        <v>181250</v>
      </c>
      <c r="F249" s="55">
        <f t="shared" si="49"/>
        <v>137250</v>
      </c>
      <c r="G249" s="55">
        <f t="shared" si="49"/>
        <v>181250</v>
      </c>
      <c r="H249" s="55">
        <f t="shared" si="49"/>
        <v>181250</v>
      </c>
      <c r="I249" s="55">
        <f t="shared" si="49"/>
        <v>681000</v>
      </c>
      <c r="J249" s="55">
        <f t="shared" si="49"/>
        <v>750000</v>
      </c>
      <c r="K249" s="55">
        <f t="shared" si="49"/>
        <v>750000</v>
      </c>
    </row>
    <row r="250" spans="1:11" s="53" customFormat="1" ht="15" customHeight="1">
      <c r="A250" s="57">
        <v>100101</v>
      </c>
      <c r="B250" s="54" t="s">
        <v>179</v>
      </c>
      <c r="C250" s="55">
        <v>681000</v>
      </c>
      <c r="D250" s="55"/>
      <c r="E250" s="55">
        <v>181250</v>
      </c>
      <c r="F250" s="55">
        <v>137250</v>
      </c>
      <c r="G250" s="55">
        <v>181250</v>
      </c>
      <c r="H250" s="55">
        <v>181250</v>
      </c>
      <c r="I250" s="55">
        <f>C250</f>
        <v>681000</v>
      </c>
      <c r="J250" s="55">
        <v>750000</v>
      </c>
      <c r="K250" s="55">
        <v>750000</v>
      </c>
    </row>
    <row r="251" spans="1:11" s="53" customFormat="1" ht="15" customHeight="1">
      <c r="A251" s="57">
        <v>1002</v>
      </c>
      <c r="B251" s="54" t="s">
        <v>363</v>
      </c>
      <c r="C251" s="55">
        <f>C252</f>
        <v>20300</v>
      </c>
      <c r="D251" s="55"/>
      <c r="E251" s="55">
        <f>E252</f>
        <v>20300</v>
      </c>
      <c r="F251" s="55"/>
      <c r="G251" s="55"/>
      <c r="H251" s="55"/>
      <c r="I251" s="55"/>
      <c r="J251" s="55"/>
      <c r="K251" s="55"/>
    </row>
    <row r="252" spans="1:11" s="53" customFormat="1" ht="15" customHeight="1">
      <c r="A252" s="57">
        <v>100206</v>
      </c>
      <c r="B252" s="54" t="s">
        <v>364</v>
      </c>
      <c r="C252" s="55">
        <v>20300</v>
      </c>
      <c r="D252" s="55"/>
      <c r="E252" s="55">
        <v>20300</v>
      </c>
      <c r="F252" s="55"/>
      <c r="G252" s="55"/>
      <c r="H252" s="55"/>
      <c r="I252" s="55"/>
      <c r="J252" s="55"/>
      <c r="K252" s="55"/>
    </row>
    <row r="253" spans="1:11" s="53" customFormat="1" ht="15" customHeight="1">
      <c r="A253" s="61">
        <v>1003</v>
      </c>
      <c r="B253" s="58" t="s">
        <v>183</v>
      </c>
      <c r="C253" s="55">
        <f>SUM(C254:C259)</f>
        <v>20000</v>
      </c>
      <c r="D253" s="55"/>
      <c r="E253" s="55">
        <f>SUM(E254:E259)</f>
        <v>5000</v>
      </c>
      <c r="F253" s="55">
        <f>SUM(F254:F259)</f>
        <v>5000</v>
      </c>
      <c r="G253" s="55">
        <f>SUM(G254:G259)</f>
        <v>5000</v>
      </c>
      <c r="H253" s="55">
        <f>SUM(H254:H259)</f>
        <v>5000</v>
      </c>
      <c r="I253" s="55">
        <f t="shared" ref="I253:K253" si="50">SUM(I254:I259)</f>
        <v>30000</v>
      </c>
      <c r="J253" s="55">
        <f t="shared" si="50"/>
        <v>30000</v>
      </c>
      <c r="K253" s="55">
        <f t="shared" si="50"/>
        <v>30000</v>
      </c>
    </row>
    <row r="254" spans="1:11" s="53" customFormat="1" ht="15" customHeight="1">
      <c r="A254" s="57">
        <v>100301</v>
      </c>
      <c r="B254" s="54" t="s">
        <v>185</v>
      </c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1:11" s="53" customFormat="1" ht="15" customHeight="1">
      <c r="A255" s="57">
        <v>100302</v>
      </c>
      <c r="B255" s="54" t="s">
        <v>187</v>
      </c>
      <c r="C255" s="55"/>
      <c r="D255" s="55"/>
      <c r="E255" s="55"/>
      <c r="F255" s="55"/>
      <c r="G255" s="55"/>
      <c r="H255" s="55"/>
      <c r="I255" s="55"/>
      <c r="J255" s="55"/>
      <c r="K255" s="55"/>
    </row>
    <row r="256" spans="1:11" s="53" customFormat="1" ht="23.25" customHeight="1">
      <c r="A256" s="57">
        <v>100303</v>
      </c>
      <c r="B256" s="54" t="s">
        <v>189</v>
      </c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s="53" customFormat="1" ht="24.75" customHeight="1">
      <c r="A257" s="57">
        <v>100304</v>
      </c>
      <c r="B257" s="54" t="s">
        <v>191</v>
      </c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s="53" customFormat="1" ht="27" customHeight="1">
      <c r="A258" s="57">
        <v>100306</v>
      </c>
      <c r="B258" s="54" t="s">
        <v>193</v>
      </c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s="53" customFormat="1" ht="21.75" customHeight="1">
      <c r="A259" s="57">
        <v>1003707</v>
      </c>
      <c r="B259" s="54" t="s">
        <v>246</v>
      </c>
      <c r="C259" s="55">
        <v>20000</v>
      </c>
      <c r="D259" s="55"/>
      <c r="E259" s="55">
        <v>5000</v>
      </c>
      <c r="F259" s="55">
        <v>5000</v>
      </c>
      <c r="G259" s="55">
        <v>5000</v>
      </c>
      <c r="H259" s="55">
        <v>5000</v>
      </c>
      <c r="I259" s="55">
        <v>30000</v>
      </c>
      <c r="J259" s="55">
        <v>30000</v>
      </c>
      <c r="K259" s="55">
        <v>30000</v>
      </c>
    </row>
    <row r="260" spans="1:11" s="53" customFormat="1" ht="15" customHeight="1">
      <c r="A260" s="50" t="s">
        <v>195</v>
      </c>
      <c r="B260" s="50" t="s">
        <v>196</v>
      </c>
      <c r="C260" s="51">
        <f>C261+C268+C270+C274+C271+C272</f>
        <v>2320477</v>
      </c>
      <c r="D260" s="51"/>
      <c r="E260" s="51">
        <f t="shared" ref="E260:K260" si="51">E261+E268+E270+E274+E271+E272</f>
        <v>483577</v>
      </c>
      <c r="F260" s="51">
        <f t="shared" si="51"/>
        <v>745041</v>
      </c>
      <c r="G260" s="51">
        <f t="shared" si="51"/>
        <v>434789</v>
      </c>
      <c r="H260" s="51">
        <f t="shared" si="51"/>
        <v>657070</v>
      </c>
      <c r="I260" s="51">
        <f t="shared" si="51"/>
        <v>1723250</v>
      </c>
      <c r="J260" s="51">
        <f t="shared" si="51"/>
        <v>1845250</v>
      </c>
      <c r="K260" s="51">
        <f t="shared" si="51"/>
        <v>1814250</v>
      </c>
    </row>
    <row r="261" spans="1:11" s="53" customFormat="1" ht="15" customHeight="1">
      <c r="A261" s="54" t="s">
        <v>197</v>
      </c>
      <c r="B261" s="54" t="s">
        <v>198</v>
      </c>
      <c r="C261" s="51">
        <f>SUM(C262:C267)</f>
        <v>1920477</v>
      </c>
      <c r="D261" s="51"/>
      <c r="E261" s="51">
        <f t="shared" ref="E261:K261" si="52">SUM(E262:E267)</f>
        <v>383577</v>
      </c>
      <c r="F261" s="51">
        <f t="shared" si="52"/>
        <v>545041</v>
      </c>
      <c r="G261" s="51">
        <f t="shared" si="52"/>
        <v>384789</v>
      </c>
      <c r="H261" s="51">
        <f t="shared" si="52"/>
        <v>607070</v>
      </c>
      <c r="I261" s="51">
        <f t="shared" si="52"/>
        <v>1223250</v>
      </c>
      <c r="J261" s="51">
        <f t="shared" si="52"/>
        <v>1345250</v>
      </c>
      <c r="K261" s="51">
        <f t="shared" si="52"/>
        <v>1314250</v>
      </c>
    </row>
    <row r="262" spans="1:11" s="53" customFormat="1" ht="15" customHeight="1">
      <c r="A262" s="57">
        <v>200102</v>
      </c>
      <c r="B262" s="54" t="s">
        <v>329</v>
      </c>
      <c r="C262" s="55"/>
      <c r="D262" s="55"/>
      <c r="E262" s="55"/>
      <c r="F262" s="55"/>
      <c r="G262" s="55"/>
      <c r="H262" s="55"/>
      <c r="I262" s="55">
        <f>C262</f>
        <v>0</v>
      </c>
      <c r="J262" s="55">
        <f>D262</f>
        <v>0</v>
      </c>
      <c r="K262" s="55">
        <f>E262</f>
        <v>0</v>
      </c>
    </row>
    <row r="263" spans="1:11" s="53" customFormat="1" ht="15" customHeight="1">
      <c r="A263" s="54" t="s">
        <v>203</v>
      </c>
      <c r="B263" s="54" t="s">
        <v>204</v>
      </c>
      <c r="C263" s="55">
        <v>470968</v>
      </c>
      <c r="D263" s="55"/>
      <c r="E263" s="55">
        <v>97000</v>
      </c>
      <c r="F263" s="55">
        <v>244275</v>
      </c>
      <c r="G263" s="55">
        <v>71417</v>
      </c>
      <c r="H263" s="55">
        <v>58276</v>
      </c>
      <c r="I263" s="55">
        <v>350000</v>
      </c>
      <c r="J263" s="55">
        <v>350000</v>
      </c>
      <c r="K263" s="55">
        <v>350000</v>
      </c>
    </row>
    <row r="264" spans="1:11" s="53" customFormat="1" ht="15" customHeight="1">
      <c r="A264" s="57">
        <v>200104</v>
      </c>
      <c r="B264" s="54" t="s">
        <v>330</v>
      </c>
      <c r="C264" s="55">
        <v>26529</v>
      </c>
      <c r="D264" s="55"/>
      <c r="E264" s="55">
        <v>3000</v>
      </c>
      <c r="F264" s="55">
        <v>13000</v>
      </c>
      <c r="G264" s="55">
        <v>7529</v>
      </c>
      <c r="H264" s="55">
        <v>3000</v>
      </c>
      <c r="I264" s="55">
        <v>20000</v>
      </c>
      <c r="J264" s="55">
        <v>20000</v>
      </c>
      <c r="K264" s="55">
        <v>20000</v>
      </c>
    </row>
    <row r="265" spans="1:11" s="53" customFormat="1" ht="15" customHeight="1">
      <c r="A265" s="57">
        <v>200105</v>
      </c>
      <c r="B265" s="54" t="s">
        <v>206</v>
      </c>
      <c r="C265" s="55">
        <v>150000</v>
      </c>
      <c r="D265" s="55"/>
      <c r="E265" s="55">
        <v>30000</v>
      </c>
      <c r="F265" s="55">
        <v>40000</v>
      </c>
      <c r="G265" s="55">
        <v>40000</v>
      </c>
      <c r="H265" s="55">
        <v>40000</v>
      </c>
      <c r="I265" s="55">
        <f>C265</f>
        <v>150000</v>
      </c>
      <c r="J265" s="55">
        <f>C265</f>
        <v>150000</v>
      </c>
      <c r="K265" s="55">
        <f>C265</f>
        <v>150000</v>
      </c>
    </row>
    <row r="266" spans="1:11" s="53" customFormat="1" ht="15" customHeight="1">
      <c r="A266" s="57">
        <v>200106</v>
      </c>
      <c r="B266" s="54" t="s">
        <v>207</v>
      </c>
      <c r="C266" s="55">
        <v>20000</v>
      </c>
      <c r="D266" s="55"/>
      <c r="E266" s="55">
        <v>5000</v>
      </c>
      <c r="F266" s="55">
        <v>5000</v>
      </c>
      <c r="G266" s="55">
        <v>5000</v>
      </c>
      <c r="H266" s="55">
        <v>5000</v>
      </c>
      <c r="I266" s="55">
        <f>C266</f>
        <v>20000</v>
      </c>
      <c r="J266" s="55">
        <v>50000</v>
      </c>
      <c r="K266" s="55">
        <v>50000</v>
      </c>
    </row>
    <row r="267" spans="1:11" s="53" customFormat="1" ht="24.75" customHeight="1">
      <c r="A267" s="54" t="s">
        <v>211</v>
      </c>
      <c r="B267" s="54" t="s">
        <v>331</v>
      </c>
      <c r="C267" s="55">
        <v>1252980</v>
      </c>
      <c r="D267" s="55"/>
      <c r="E267" s="55">
        <v>248577</v>
      </c>
      <c r="F267" s="55">
        <v>242766</v>
      </c>
      <c r="G267" s="55">
        <v>260843</v>
      </c>
      <c r="H267" s="55">
        <v>500794</v>
      </c>
      <c r="I267" s="55">
        <v>683250</v>
      </c>
      <c r="J267" s="55">
        <v>775250</v>
      </c>
      <c r="K267" s="55">
        <v>744250</v>
      </c>
    </row>
    <row r="268" spans="1:11" s="53" customFormat="1" ht="16.5" customHeight="1">
      <c r="A268" s="61">
        <v>2005</v>
      </c>
      <c r="B268" s="54" t="s">
        <v>216</v>
      </c>
      <c r="C268" s="55">
        <f>C269</f>
        <v>0</v>
      </c>
      <c r="D268" s="55"/>
      <c r="E268" s="55">
        <f t="shared" ref="E268:K268" si="53">E269</f>
        <v>0</v>
      </c>
      <c r="F268" s="55">
        <f t="shared" si="53"/>
        <v>0</v>
      </c>
      <c r="G268" s="55">
        <f t="shared" si="53"/>
        <v>0</v>
      </c>
      <c r="H268" s="55">
        <f t="shared" si="53"/>
        <v>0</v>
      </c>
      <c r="I268" s="55">
        <f t="shared" si="53"/>
        <v>0</v>
      </c>
      <c r="J268" s="55">
        <f t="shared" si="53"/>
        <v>0</v>
      </c>
      <c r="K268" s="55">
        <f t="shared" si="53"/>
        <v>0</v>
      </c>
    </row>
    <row r="269" spans="1:11" s="53" customFormat="1" ht="15" customHeight="1">
      <c r="A269" s="57">
        <v>200530</v>
      </c>
      <c r="B269" s="54" t="s">
        <v>218</v>
      </c>
      <c r="C269" s="55"/>
      <c r="D269" s="55"/>
      <c r="E269" s="55"/>
      <c r="F269" s="55"/>
      <c r="G269" s="55"/>
      <c r="H269" s="55"/>
      <c r="I269" s="55"/>
      <c r="J269" s="56"/>
      <c r="K269" s="56"/>
    </row>
    <row r="270" spans="1:11" s="53" customFormat="1" ht="15" customHeight="1">
      <c r="A270" s="61">
        <v>2014</v>
      </c>
      <c r="B270" s="54" t="s">
        <v>304</v>
      </c>
      <c r="C270" s="55"/>
      <c r="D270" s="55"/>
      <c r="E270" s="55"/>
      <c r="F270" s="55"/>
      <c r="G270" s="55"/>
      <c r="H270" s="55"/>
      <c r="I270" s="55"/>
      <c r="J270" s="55"/>
      <c r="K270" s="55"/>
    </row>
    <row r="271" spans="1:11" s="53" customFormat="1" ht="47.25" customHeight="1">
      <c r="A271" s="61">
        <v>2019</v>
      </c>
      <c r="B271" s="54" t="s">
        <v>332</v>
      </c>
      <c r="C271" s="55">
        <v>0</v>
      </c>
      <c r="D271" s="55"/>
      <c r="E271" s="55">
        <v>0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0</v>
      </c>
    </row>
    <row r="272" spans="1:11" s="53" customFormat="1" ht="47.25" customHeight="1">
      <c r="A272" s="61">
        <v>2024</v>
      </c>
      <c r="B272" s="54" t="s">
        <v>333</v>
      </c>
      <c r="C272" s="55">
        <v>0</v>
      </c>
      <c r="D272" s="55"/>
      <c r="E272" s="55">
        <v>0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</row>
    <row r="273" spans="1:11" s="53" customFormat="1" ht="47.25" customHeight="1">
      <c r="A273" s="61">
        <v>202402</v>
      </c>
      <c r="B273" s="54" t="s">
        <v>334</v>
      </c>
      <c r="C273" s="55">
        <v>0</v>
      </c>
      <c r="D273" s="55"/>
      <c r="E273" s="55">
        <v>0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</row>
    <row r="274" spans="1:11" s="53" customFormat="1" ht="15" customHeight="1">
      <c r="A274" s="61">
        <v>2030</v>
      </c>
      <c r="B274" s="54" t="s">
        <v>229</v>
      </c>
      <c r="C274" s="51">
        <f>C275+C276</f>
        <v>400000</v>
      </c>
      <c r="D274" s="51"/>
      <c r="E274" s="51">
        <f t="shared" ref="E274:K274" si="54">E275+E276</f>
        <v>100000</v>
      </c>
      <c r="F274" s="51">
        <f t="shared" si="54"/>
        <v>200000</v>
      </c>
      <c r="G274" s="51">
        <f t="shared" si="54"/>
        <v>50000</v>
      </c>
      <c r="H274" s="51">
        <f t="shared" si="54"/>
        <v>50000</v>
      </c>
      <c r="I274" s="51">
        <f t="shared" si="54"/>
        <v>500000</v>
      </c>
      <c r="J274" s="51">
        <f t="shared" si="54"/>
        <v>500000</v>
      </c>
      <c r="K274" s="51">
        <f t="shared" si="54"/>
        <v>500000</v>
      </c>
    </row>
    <row r="275" spans="1:11" s="53" customFormat="1" ht="15" customHeight="1">
      <c r="A275" s="57">
        <v>203003</v>
      </c>
      <c r="B275" s="54" t="s">
        <v>270</v>
      </c>
      <c r="C275" s="55"/>
      <c r="D275" s="55"/>
      <c r="E275" s="55"/>
      <c r="F275" s="55"/>
      <c r="G275" s="55"/>
      <c r="H275" s="55"/>
      <c r="I275" s="55"/>
      <c r="J275" s="55"/>
      <c r="K275" s="56"/>
    </row>
    <row r="276" spans="1:11" s="53" customFormat="1" ht="15" customHeight="1">
      <c r="A276" s="54" t="s">
        <v>299</v>
      </c>
      <c r="B276" s="54" t="s">
        <v>271</v>
      </c>
      <c r="C276" s="55">
        <v>400000</v>
      </c>
      <c r="D276" s="55"/>
      <c r="E276" s="55">
        <v>100000</v>
      </c>
      <c r="F276" s="55">
        <v>200000</v>
      </c>
      <c r="G276" s="55">
        <v>50000</v>
      </c>
      <c r="H276" s="55">
        <v>50000</v>
      </c>
      <c r="I276" s="55">
        <v>500000</v>
      </c>
      <c r="J276" s="56">
        <v>500000</v>
      </c>
      <c r="K276" s="56">
        <v>500000</v>
      </c>
    </row>
    <row r="277" spans="1:11" s="53" customFormat="1" ht="15" customHeight="1">
      <c r="A277" s="50" t="s">
        <v>232</v>
      </c>
      <c r="B277" s="50" t="s">
        <v>233</v>
      </c>
      <c r="C277" s="51">
        <f>C278</f>
        <v>2457060</v>
      </c>
      <c r="D277" s="51"/>
      <c r="E277" s="51">
        <f>E278</f>
        <v>485434</v>
      </c>
      <c r="F277" s="51">
        <f>F278</f>
        <v>676626</v>
      </c>
      <c r="G277" s="51">
        <f t="shared" ref="E277:H278" si="55">G278</f>
        <v>695000</v>
      </c>
      <c r="H277" s="51">
        <f t="shared" si="55"/>
        <v>600000</v>
      </c>
      <c r="I277" s="51">
        <v>0</v>
      </c>
      <c r="J277" s="52">
        <v>0</v>
      </c>
      <c r="K277" s="52">
        <f>J277</f>
        <v>0</v>
      </c>
    </row>
    <row r="278" spans="1:11" s="53" customFormat="1" ht="15" customHeight="1">
      <c r="A278" s="54" t="s">
        <v>234</v>
      </c>
      <c r="B278" s="54" t="s">
        <v>235</v>
      </c>
      <c r="C278" s="55">
        <f>C279</f>
        <v>2457060</v>
      </c>
      <c r="D278" s="55"/>
      <c r="E278" s="55">
        <f t="shared" si="55"/>
        <v>485434</v>
      </c>
      <c r="F278" s="55">
        <f t="shared" si="55"/>
        <v>676626</v>
      </c>
      <c r="G278" s="55">
        <f t="shared" si="55"/>
        <v>695000</v>
      </c>
      <c r="H278" s="55">
        <f t="shared" si="55"/>
        <v>600000</v>
      </c>
      <c r="I278" s="55">
        <v>0</v>
      </c>
      <c r="J278" s="56">
        <f>I278</f>
        <v>0</v>
      </c>
      <c r="K278" s="56">
        <f>J278</f>
        <v>0</v>
      </c>
    </row>
    <row r="279" spans="1:11" s="53" customFormat="1" ht="15" customHeight="1">
      <c r="A279" s="54" t="s">
        <v>236</v>
      </c>
      <c r="B279" s="54" t="s">
        <v>237</v>
      </c>
      <c r="C279" s="55">
        <f>C280+C281</f>
        <v>2457060</v>
      </c>
      <c r="D279" s="55"/>
      <c r="E279" s="55">
        <f t="shared" ref="E279:K279" si="56">E280+E281</f>
        <v>485434</v>
      </c>
      <c r="F279" s="55">
        <f t="shared" si="56"/>
        <v>676626</v>
      </c>
      <c r="G279" s="55">
        <f t="shared" si="56"/>
        <v>695000</v>
      </c>
      <c r="H279" s="55">
        <f t="shared" si="56"/>
        <v>600000</v>
      </c>
      <c r="I279" s="55">
        <f t="shared" si="56"/>
        <v>0</v>
      </c>
      <c r="J279" s="55">
        <f t="shared" si="56"/>
        <v>0</v>
      </c>
      <c r="K279" s="55">
        <f t="shared" si="56"/>
        <v>0</v>
      </c>
    </row>
    <row r="280" spans="1:11" s="53" customFormat="1" ht="15" customHeight="1">
      <c r="A280" s="54" t="s">
        <v>311</v>
      </c>
      <c r="B280" s="54" t="s">
        <v>238</v>
      </c>
      <c r="C280" s="55">
        <v>1642060</v>
      </c>
      <c r="D280" s="55"/>
      <c r="E280" s="55">
        <v>456434</v>
      </c>
      <c r="F280" s="55">
        <v>590626</v>
      </c>
      <c r="G280" s="55">
        <v>595000</v>
      </c>
      <c r="H280" s="55"/>
      <c r="I280" s="55">
        <v>0</v>
      </c>
      <c r="J280" s="56">
        <v>0</v>
      </c>
      <c r="K280" s="56">
        <f>J280</f>
        <v>0</v>
      </c>
    </row>
    <row r="281" spans="1:11" s="53" customFormat="1" ht="26.25" customHeight="1">
      <c r="A281" s="54" t="s">
        <v>241</v>
      </c>
      <c r="B281" s="54" t="s">
        <v>242</v>
      </c>
      <c r="C281" s="55">
        <v>815000</v>
      </c>
      <c r="D281" s="55"/>
      <c r="E281" s="55">
        <v>29000</v>
      </c>
      <c r="F281" s="55">
        <v>86000</v>
      </c>
      <c r="G281" s="55">
        <v>100000</v>
      </c>
      <c r="H281" s="55">
        <v>600000</v>
      </c>
      <c r="I281" s="55">
        <v>0</v>
      </c>
      <c r="J281" s="56">
        <f>I281</f>
        <v>0</v>
      </c>
      <c r="K281" s="56">
        <f>J281</f>
        <v>0</v>
      </c>
    </row>
    <row r="282" spans="1:11" s="53" customFormat="1" ht="20.25" customHeight="1">
      <c r="A282" s="54"/>
      <c r="B282" s="58" t="s">
        <v>335</v>
      </c>
      <c r="C282" s="48">
        <f>C283+C285+C286</f>
        <v>0</v>
      </c>
      <c r="D282" s="48"/>
      <c r="E282" s="48">
        <f t="shared" ref="E282:J282" si="57">E285+E286</f>
        <v>0</v>
      </c>
      <c r="F282" s="48">
        <f>F283+F285+F286</f>
        <v>0</v>
      </c>
      <c r="G282" s="48">
        <f t="shared" si="57"/>
        <v>0</v>
      </c>
      <c r="H282" s="48">
        <f t="shared" si="57"/>
        <v>0</v>
      </c>
      <c r="I282" s="48">
        <f t="shared" si="57"/>
        <v>0</v>
      </c>
      <c r="J282" s="48">
        <f t="shared" si="57"/>
        <v>0</v>
      </c>
      <c r="K282" s="48">
        <f>M284</f>
        <v>0</v>
      </c>
    </row>
    <row r="283" spans="1:11" s="53" customFormat="1" ht="13.5" customHeight="1">
      <c r="A283" s="54">
        <v>700203</v>
      </c>
      <c r="B283" s="58" t="s">
        <v>336</v>
      </c>
      <c r="C283" s="55">
        <f>SUM(C284)</f>
        <v>0</v>
      </c>
      <c r="D283" s="55"/>
      <c r="E283" s="55">
        <f>SUM(E284)</f>
        <v>0</v>
      </c>
      <c r="F283" s="55">
        <f>SUM(F284)</f>
        <v>0</v>
      </c>
      <c r="G283" s="55">
        <f t="shared" ref="G283:H283" si="58">SUM(G284)</f>
        <v>0</v>
      </c>
      <c r="H283" s="55">
        <f t="shared" si="58"/>
        <v>0</v>
      </c>
      <c r="I283" s="55"/>
      <c r="J283" s="55"/>
      <c r="K283" s="55"/>
    </row>
    <row r="284" spans="1:11" s="53" customFormat="1" ht="15" customHeight="1">
      <c r="A284" s="54">
        <v>70020301</v>
      </c>
      <c r="B284" s="58" t="s">
        <v>337</v>
      </c>
      <c r="C284" s="55"/>
      <c r="D284" s="55"/>
      <c r="E284" s="55"/>
      <c r="F284" s="55">
        <v>0</v>
      </c>
      <c r="G284" s="55">
        <v>0</v>
      </c>
      <c r="H284" s="55">
        <v>0</v>
      </c>
      <c r="I284" s="55"/>
      <c r="J284" s="55"/>
      <c r="K284" s="55"/>
    </row>
    <row r="285" spans="1:11" s="53" customFormat="1" ht="15.75" customHeight="1">
      <c r="A285" s="54">
        <v>7006</v>
      </c>
      <c r="B285" s="58" t="s">
        <v>338</v>
      </c>
      <c r="C285" s="55"/>
      <c r="D285" s="55"/>
      <c r="E285" s="55"/>
      <c r="F285" s="55"/>
      <c r="G285" s="55"/>
      <c r="H285" s="55"/>
      <c r="I285" s="55"/>
      <c r="J285" s="55"/>
      <c r="K285" s="55"/>
    </row>
    <row r="286" spans="1:11" s="53" customFormat="1" ht="15.75" customHeight="1">
      <c r="A286" s="54">
        <v>7050</v>
      </c>
      <c r="B286" s="58" t="s">
        <v>339</v>
      </c>
      <c r="C286" s="55"/>
      <c r="D286" s="55"/>
      <c r="E286" s="55"/>
      <c r="F286" s="55"/>
      <c r="G286" s="55"/>
      <c r="H286" s="55"/>
      <c r="I286" s="55"/>
      <c r="J286" s="55"/>
      <c r="K286" s="55"/>
    </row>
    <row r="287" spans="1:11" s="53" customFormat="1" ht="15.75" customHeight="1">
      <c r="A287" s="54">
        <v>5801</v>
      </c>
      <c r="B287" s="54" t="s">
        <v>307</v>
      </c>
      <c r="C287" s="83">
        <f>C288+C289+C290</f>
        <v>7339264</v>
      </c>
      <c r="D287" s="83"/>
      <c r="E287" s="83">
        <f>E288+E289+E290</f>
        <v>0</v>
      </c>
      <c r="F287" s="83">
        <f>F288+F289+F290</f>
        <v>4710353</v>
      </c>
      <c r="G287" s="83">
        <f>G288+G289+G290</f>
        <v>2628911</v>
      </c>
      <c r="H287" s="83">
        <f>H288+H289+H290</f>
        <v>0</v>
      </c>
      <c r="I287" s="83"/>
      <c r="J287" s="83"/>
      <c r="K287" s="83"/>
    </row>
    <row r="288" spans="1:11" s="53" customFormat="1" ht="15.75" customHeight="1">
      <c r="A288" s="54">
        <v>580101</v>
      </c>
      <c r="B288" s="54" t="s">
        <v>308</v>
      </c>
      <c r="C288" s="55">
        <v>182588</v>
      </c>
      <c r="D288" s="55"/>
      <c r="E288" s="55"/>
      <c r="F288" s="55">
        <v>182588</v>
      </c>
      <c r="G288" s="55"/>
      <c r="H288" s="55"/>
      <c r="I288" s="55"/>
      <c r="J288" s="55"/>
      <c r="K288" s="55"/>
    </row>
    <row r="289" spans="1:11" s="53" customFormat="1" ht="26.25" customHeight="1">
      <c r="A289" s="54">
        <v>580102</v>
      </c>
      <c r="B289" s="54" t="s">
        <v>346</v>
      </c>
      <c r="C289" s="55">
        <v>7156676</v>
      </c>
      <c r="D289" s="55"/>
      <c r="E289" s="55"/>
      <c r="F289" s="55">
        <v>4527765</v>
      </c>
      <c r="G289" s="55">
        <v>2628911</v>
      </c>
      <c r="H289" s="55"/>
      <c r="I289" s="55"/>
      <c r="J289" s="55"/>
      <c r="K289" s="55"/>
    </row>
    <row r="290" spans="1:11" s="53" customFormat="1" ht="17.25" customHeight="1">
      <c r="A290" s="54">
        <v>580103</v>
      </c>
      <c r="B290" s="54" t="s">
        <v>310</v>
      </c>
      <c r="C290" s="55"/>
      <c r="D290" s="55"/>
      <c r="E290" s="55"/>
      <c r="F290" s="55"/>
      <c r="G290" s="55"/>
      <c r="H290" s="55"/>
      <c r="I290" s="55"/>
      <c r="J290" s="56"/>
      <c r="K290" s="56"/>
    </row>
    <row r="291" spans="1:11" s="49" customFormat="1" ht="15" customHeight="1">
      <c r="A291" s="47" t="s">
        <v>340</v>
      </c>
      <c r="B291" s="47" t="s">
        <v>341</v>
      </c>
      <c r="C291" s="48">
        <f>C292+C309+C314+C305</f>
        <v>1925000</v>
      </c>
      <c r="D291" s="48"/>
      <c r="E291" s="48">
        <f>E292+E307+E309+E314</f>
        <v>500000</v>
      </c>
      <c r="F291" s="48">
        <f>F292+F309+F314</f>
        <v>1125000</v>
      </c>
      <c r="G291" s="48">
        <f>G292+G309+G314+G305</f>
        <v>109000</v>
      </c>
      <c r="H291" s="48">
        <f>H292+H309+H314+H305</f>
        <v>191000</v>
      </c>
      <c r="I291" s="48">
        <v>0</v>
      </c>
      <c r="J291" s="44">
        <v>0</v>
      </c>
      <c r="K291" s="44">
        <f>J291</f>
        <v>0</v>
      </c>
    </row>
    <row r="292" spans="1:11" s="53" customFormat="1" ht="15" customHeight="1">
      <c r="A292" s="50" t="s">
        <v>172</v>
      </c>
      <c r="B292" s="50" t="s">
        <v>173</v>
      </c>
      <c r="C292" s="51">
        <f>C293+C298</f>
        <v>0</v>
      </c>
      <c r="D292" s="51"/>
      <c r="E292" s="51">
        <f>E293+E298</f>
        <v>0</v>
      </c>
      <c r="F292" s="51">
        <f>F293+F298</f>
        <v>0</v>
      </c>
      <c r="G292" s="51">
        <f>G293+G298</f>
        <v>0</v>
      </c>
      <c r="H292" s="51">
        <f>H293+H298</f>
        <v>0</v>
      </c>
      <c r="I292" s="51">
        <v>0</v>
      </c>
      <c r="J292" s="52">
        <v>0</v>
      </c>
      <c r="K292" s="52">
        <f>J292</f>
        <v>0</v>
      </c>
    </row>
    <row r="293" spans="1:11" s="53" customFormat="1" ht="15" customHeight="1">
      <c r="A293" s="50">
        <v>10</v>
      </c>
      <c r="B293" s="50" t="s">
        <v>175</v>
      </c>
      <c r="C293" s="51">
        <f>C294+C296</f>
        <v>0</v>
      </c>
      <c r="D293" s="51"/>
      <c r="E293" s="51">
        <f t="shared" ref="E293:K293" si="59">E294+E296</f>
        <v>0</v>
      </c>
      <c r="F293" s="51">
        <f t="shared" si="59"/>
        <v>0</v>
      </c>
      <c r="G293" s="51">
        <f t="shared" si="59"/>
        <v>0</v>
      </c>
      <c r="H293" s="51">
        <f t="shared" si="59"/>
        <v>0</v>
      </c>
      <c r="I293" s="51">
        <f t="shared" si="59"/>
        <v>0</v>
      </c>
      <c r="J293" s="51">
        <f t="shared" si="59"/>
        <v>0</v>
      </c>
      <c r="K293" s="51">
        <f t="shared" si="59"/>
        <v>0</v>
      </c>
    </row>
    <row r="294" spans="1:11" s="53" customFormat="1" ht="15" customHeight="1">
      <c r="A294" s="50">
        <v>1001</v>
      </c>
      <c r="B294" s="50" t="s">
        <v>342</v>
      </c>
      <c r="C294" s="60"/>
      <c r="D294" s="60"/>
      <c r="E294" s="60"/>
      <c r="F294" s="60"/>
      <c r="G294" s="60"/>
      <c r="H294" s="60"/>
      <c r="I294" s="51"/>
      <c r="J294" s="52"/>
      <c r="K294" s="52"/>
    </row>
    <row r="295" spans="1:11" s="53" customFormat="1" ht="15" customHeight="1">
      <c r="A295" s="58">
        <v>100101</v>
      </c>
      <c r="B295" s="58" t="s">
        <v>343</v>
      </c>
      <c r="C295" s="60"/>
      <c r="D295" s="60"/>
      <c r="E295" s="60"/>
      <c r="F295" s="60"/>
      <c r="G295" s="60"/>
      <c r="H295" s="60"/>
      <c r="I295" s="51"/>
      <c r="J295" s="52"/>
      <c r="K295" s="52"/>
    </row>
    <row r="296" spans="1:11" s="53" customFormat="1" ht="15" customHeight="1">
      <c r="A296" s="50">
        <v>1003</v>
      </c>
      <c r="B296" s="50" t="s">
        <v>344</v>
      </c>
      <c r="C296" s="60"/>
      <c r="D296" s="60"/>
      <c r="E296" s="60"/>
      <c r="F296" s="60"/>
      <c r="G296" s="60"/>
      <c r="H296" s="60"/>
      <c r="I296" s="51"/>
      <c r="J296" s="52"/>
      <c r="K296" s="52"/>
    </row>
    <row r="297" spans="1:11" s="53" customFormat="1" ht="15" customHeight="1">
      <c r="A297" s="58">
        <v>100307</v>
      </c>
      <c r="B297" s="58" t="s">
        <v>246</v>
      </c>
      <c r="C297" s="60"/>
      <c r="D297" s="60"/>
      <c r="E297" s="60"/>
      <c r="F297" s="60"/>
      <c r="G297" s="60"/>
      <c r="H297" s="60"/>
      <c r="I297" s="51"/>
      <c r="J297" s="52"/>
      <c r="K297" s="52"/>
    </row>
    <row r="298" spans="1:11" s="53" customFormat="1" ht="15" customHeight="1">
      <c r="A298" s="50" t="s">
        <v>195</v>
      </c>
      <c r="B298" s="50" t="s">
        <v>196</v>
      </c>
      <c r="C298" s="51">
        <f>C299+C301+C302</f>
        <v>0</v>
      </c>
      <c r="D298" s="51"/>
      <c r="E298" s="51">
        <f>E299+E301+E302</f>
        <v>0</v>
      </c>
      <c r="F298" s="51">
        <f>F299+F301+F302</f>
        <v>0</v>
      </c>
      <c r="G298" s="51">
        <f>G299+G301+G302</f>
        <v>0</v>
      </c>
      <c r="H298" s="51">
        <f>H299+H301+H302</f>
        <v>0</v>
      </c>
      <c r="I298" s="51">
        <v>0</v>
      </c>
      <c r="J298" s="52">
        <f t="shared" ref="J298:K300" si="60">I298</f>
        <v>0</v>
      </c>
      <c r="K298" s="52">
        <f t="shared" si="60"/>
        <v>0</v>
      </c>
    </row>
    <row r="299" spans="1:11" s="53" customFormat="1" ht="12">
      <c r="A299" s="54" t="s">
        <v>197</v>
      </c>
      <c r="B299" s="54" t="s">
        <v>198</v>
      </c>
      <c r="C299" s="55">
        <f>C300</f>
        <v>0</v>
      </c>
      <c r="D299" s="55"/>
      <c r="E299" s="55">
        <f>E300</f>
        <v>0</v>
      </c>
      <c r="F299" s="55">
        <f>F300</f>
        <v>0</v>
      </c>
      <c r="G299" s="55">
        <f>G300</f>
        <v>0</v>
      </c>
      <c r="H299" s="55">
        <f>H300</f>
        <v>0</v>
      </c>
      <c r="I299" s="55">
        <f>C299</f>
        <v>0</v>
      </c>
      <c r="J299" s="56">
        <f t="shared" si="60"/>
        <v>0</v>
      </c>
      <c r="K299" s="56">
        <f t="shared" si="60"/>
        <v>0</v>
      </c>
    </row>
    <row r="300" spans="1:11" s="53" customFormat="1" ht="21.75" customHeight="1">
      <c r="A300" s="54" t="s">
        <v>211</v>
      </c>
      <c r="B300" s="54" t="s">
        <v>212</v>
      </c>
      <c r="C300" s="55"/>
      <c r="D300" s="55"/>
      <c r="E300" s="55"/>
      <c r="F300" s="55"/>
      <c r="G300" s="55"/>
      <c r="H300" s="55"/>
      <c r="I300" s="55">
        <f>C300</f>
        <v>0</v>
      </c>
      <c r="J300" s="56">
        <f t="shared" si="60"/>
        <v>0</v>
      </c>
      <c r="K300" s="56">
        <f t="shared" si="60"/>
        <v>0</v>
      </c>
    </row>
    <row r="301" spans="1:11" s="53" customFormat="1" ht="15" customHeight="1">
      <c r="A301" s="54">
        <v>2002</v>
      </c>
      <c r="B301" s="54" t="s">
        <v>214</v>
      </c>
      <c r="C301" s="55">
        <v>0</v>
      </c>
      <c r="D301" s="55"/>
      <c r="E301" s="55">
        <v>0</v>
      </c>
      <c r="F301" s="55">
        <v>0</v>
      </c>
      <c r="G301" s="55">
        <v>0</v>
      </c>
      <c r="H301" s="55">
        <v>0</v>
      </c>
      <c r="I301" s="55">
        <v>0</v>
      </c>
      <c r="J301" s="56">
        <v>0</v>
      </c>
      <c r="K301" s="56">
        <f>J301</f>
        <v>0</v>
      </c>
    </row>
    <row r="302" spans="1:11" s="53" customFormat="1" ht="15" customHeight="1">
      <c r="A302" s="54" t="s">
        <v>228</v>
      </c>
      <c r="B302" s="54" t="s">
        <v>229</v>
      </c>
      <c r="C302" s="55">
        <f>C303</f>
        <v>0</v>
      </c>
      <c r="D302" s="55"/>
      <c r="E302" s="55">
        <f>E303</f>
        <v>0</v>
      </c>
      <c r="F302" s="55">
        <f>F303</f>
        <v>0</v>
      </c>
      <c r="G302" s="55">
        <f>G303</f>
        <v>0</v>
      </c>
      <c r="H302" s="55">
        <f>H303</f>
        <v>0</v>
      </c>
      <c r="I302" s="55">
        <v>0</v>
      </c>
      <c r="J302" s="56">
        <f>I302</f>
        <v>0</v>
      </c>
      <c r="K302" s="56">
        <f>J302</f>
        <v>0</v>
      </c>
    </row>
    <row r="303" spans="1:11" s="53" customFormat="1" ht="15" customHeight="1">
      <c r="A303" s="54" t="s">
        <v>299</v>
      </c>
      <c r="B303" s="54" t="s">
        <v>271</v>
      </c>
      <c r="C303" s="55">
        <v>0</v>
      </c>
      <c r="D303" s="55"/>
      <c r="E303" s="55">
        <v>0</v>
      </c>
      <c r="F303" s="55">
        <v>0</v>
      </c>
      <c r="G303" s="55">
        <v>0</v>
      </c>
      <c r="H303" s="55">
        <v>0</v>
      </c>
      <c r="I303" s="55">
        <v>0</v>
      </c>
      <c r="J303" s="56">
        <v>0</v>
      </c>
      <c r="K303" s="56">
        <f>J303</f>
        <v>0</v>
      </c>
    </row>
    <row r="304" spans="1:11" s="53" customFormat="1" ht="15" customHeight="1">
      <c r="A304" s="54">
        <v>840303</v>
      </c>
      <c r="B304" s="54" t="s">
        <v>345</v>
      </c>
      <c r="C304" s="55"/>
      <c r="D304" s="55"/>
      <c r="E304" s="55"/>
      <c r="F304" s="55"/>
      <c r="G304" s="55"/>
      <c r="H304" s="55"/>
      <c r="I304" s="55"/>
      <c r="J304" s="56"/>
      <c r="K304" s="56"/>
    </row>
    <row r="305" spans="1:11" s="53" customFormat="1" ht="15" customHeight="1">
      <c r="A305" s="54">
        <v>5801</v>
      </c>
      <c r="B305" s="54" t="s">
        <v>307</v>
      </c>
      <c r="C305" s="55">
        <v>0</v>
      </c>
      <c r="D305" s="55"/>
      <c r="E305" s="55">
        <f>E306+E307</f>
        <v>0</v>
      </c>
      <c r="F305" s="55">
        <f>F306+F307</f>
        <v>0</v>
      </c>
      <c r="G305" s="55">
        <f>G306+G307</f>
        <v>0</v>
      </c>
      <c r="H305" s="55">
        <v>0</v>
      </c>
      <c r="I305" s="55">
        <v>0</v>
      </c>
      <c r="J305" s="56">
        <v>0</v>
      </c>
      <c r="K305" s="56">
        <v>0</v>
      </c>
    </row>
    <row r="306" spans="1:11" s="53" customFormat="1" ht="15" customHeight="1">
      <c r="A306" s="54">
        <v>580101</v>
      </c>
      <c r="B306" s="54" t="s">
        <v>308</v>
      </c>
      <c r="C306" s="55"/>
      <c r="D306" s="55"/>
      <c r="E306" s="55"/>
      <c r="F306" s="55"/>
      <c r="G306" s="55"/>
      <c r="H306" s="55"/>
      <c r="I306" s="55"/>
      <c r="J306" s="56"/>
      <c r="K306" s="55"/>
    </row>
    <row r="307" spans="1:11" s="53" customFormat="1" ht="24.75" customHeight="1">
      <c r="A307" s="54">
        <v>580102</v>
      </c>
      <c r="B307" s="54" t="s">
        <v>346</v>
      </c>
      <c r="C307" s="55"/>
      <c r="D307" s="55"/>
      <c r="E307" s="55"/>
      <c r="F307" s="55"/>
      <c r="G307" s="55"/>
      <c r="H307" s="55"/>
      <c r="I307" s="55"/>
      <c r="J307" s="56"/>
      <c r="K307" s="56"/>
    </row>
    <row r="308" spans="1:11" s="53" customFormat="1" ht="15" customHeight="1">
      <c r="A308" s="54">
        <v>580103</v>
      </c>
      <c r="B308" s="54" t="s">
        <v>310</v>
      </c>
      <c r="C308" s="55"/>
      <c r="D308" s="55"/>
      <c r="E308" s="55"/>
      <c r="F308" s="55"/>
      <c r="G308" s="55"/>
      <c r="H308" s="55"/>
      <c r="I308" s="55"/>
      <c r="J308" s="56"/>
      <c r="K308" s="56"/>
    </row>
    <row r="309" spans="1:11" s="53" customFormat="1" ht="15" customHeight="1">
      <c r="A309" s="50" t="s">
        <v>232</v>
      </c>
      <c r="B309" s="50" t="s">
        <v>233</v>
      </c>
      <c r="C309" s="55">
        <f>C310</f>
        <v>1925000</v>
      </c>
      <c r="D309" s="51"/>
      <c r="E309" s="51">
        <f t="shared" ref="E309:H310" si="61">E310</f>
        <v>500000</v>
      </c>
      <c r="F309" s="51">
        <f t="shared" si="61"/>
        <v>1125000</v>
      </c>
      <c r="G309" s="51">
        <f t="shared" si="61"/>
        <v>109000</v>
      </c>
      <c r="H309" s="51">
        <f t="shared" si="61"/>
        <v>191000</v>
      </c>
      <c r="I309" s="51">
        <v>0</v>
      </c>
      <c r="J309" s="52">
        <f t="shared" ref="J309:K312" si="62">I309</f>
        <v>0</v>
      </c>
      <c r="K309" s="52">
        <f t="shared" si="62"/>
        <v>0</v>
      </c>
    </row>
    <row r="310" spans="1:11" s="53" customFormat="1" ht="15" customHeight="1">
      <c r="A310" s="54" t="s">
        <v>234</v>
      </c>
      <c r="B310" s="54" t="s">
        <v>235</v>
      </c>
      <c r="C310" s="55">
        <f>C311</f>
        <v>1925000</v>
      </c>
      <c r="D310" s="55"/>
      <c r="E310" s="55">
        <f t="shared" si="61"/>
        <v>500000</v>
      </c>
      <c r="F310" s="55">
        <f t="shared" si="61"/>
        <v>1125000</v>
      </c>
      <c r="G310" s="55">
        <f t="shared" si="61"/>
        <v>109000</v>
      </c>
      <c r="H310" s="55">
        <f t="shared" si="61"/>
        <v>191000</v>
      </c>
      <c r="I310" s="55">
        <v>0</v>
      </c>
      <c r="J310" s="56">
        <f t="shared" si="62"/>
        <v>0</v>
      </c>
      <c r="K310" s="56">
        <f t="shared" si="62"/>
        <v>0</v>
      </c>
    </row>
    <row r="311" spans="1:11" s="53" customFormat="1" ht="15" customHeight="1">
      <c r="A311" s="54" t="s">
        <v>236</v>
      </c>
      <c r="B311" s="54" t="s">
        <v>237</v>
      </c>
      <c r="C311" s="55">
        <f>C312+C313</f>
        <v>1925000</v>
      </c>
      <c r="D311" s="55"/>
      <c r="E311" s="55">
        <f>E312+E313</f>
        <v>500000</v>
      </c>
      <c r="F311" s="55">
        <f>F312+F313</f>
        <v>1125000</v>
      </c>
      <c r="G311" s="55">
        <f t="shared" ref="G311:H311" si="63">G312+G313</f>
        <v>109000</v>
      </c>
      <c r="H311" s="55">
        <f t="shared" si="63"/>
        <v>191000</v>
      </c>
      <c r="I311" s="55">
        <v>0</v>
      </c>
      <c r="J311" s="56">
        <f t="shared" si="62"/>
        <v>0</v>
      </c>
      <c r="K311" s="56">
        <f t="shared" si="62"/>
        <v>0</v>
      </c>
    </row>
    <row r="312" spans="1:11" s="53" customFormat="1" ht="15" customHeight="1">
      <c r="A312" s="54" t="s">
        <v>311</v>
      </c>
      <c r="B312" s="54" t="s">
        <v>238</v>
      </c>
      <c r="C312" s="55">
        <v>1925000</v>
      </c>
      <c r="D312" s="55"/>
      <c r="E312" s="55">
        <v>500000</v>
      </c>
      <c r="F312" s="55">
        <v>1125000</v>
      </c>
      <c r="G312" s="55">
        <v>109000</v>
      </c>
      <c r="H312" s="55">
        <v>191000</v>
      </c>
      <c r="I312" s="55">
        <v>0</v>
      </c>
      <c r="J312" s="56">
        <f t="shared" si="62"/>
        <v>0</v>
      </c>
      <c r="K312" s="56">
        <f t="shared" si="62"/>
        <v>0</v>
      </c>
    </row>
    <row r="313" spans="1:11" s="53" customFormat="1" ht="22.5" customHeight="1">
      <c r="A313" s="54" t="s">
        <v>241</v>
      </c>
      <c r="B313" s="54" t="s">
        <v>242</v>
      </c>
      <c r="C313" s="55"/>
      <c r="D313" s="55"/>
      <c r="E313" s="55"/>
      <c r="F313" s="55"/>
      <c r="G313" s="55"/>
      <c r="H313" s="55"/>
      <c r="I313" s="55"/>
      <c r="J313" s="56"/>
      <c r="K313" s="56"/>
    </row>
    <row r="314" spans="1:11" s="53" customFormat="1" ht="15" customHeight="1">
      <c r="A314" s="50" t="s">
        <v>347</v>
      </c>
      <c r="B314" s="50" t="s">
        <v>348</v>
      </c>
      <c r="C314" s="51">
        <f>C315</f>
        <v>0</v>
      </c>
      <c r="D314" s="51"/>
      <c r="E314" s="51">
        <f t="shared" ref="E314:H316" si="64">E315</f>
        <v>0</v>
      </c>
      <c r="F314" s="51">
        <f t="shared" si="64"/>
        <v>0</v>
      </c>
      <c r="G314" s="51">
        <f t="shared" si="64"/>
        <v>0</v>
      </c>
      <c r="H314" s="51">
        <f t="shared" si="64"/>
        <v>0</v>
      </c>
      <c r="I314" s="51">
        <v>0</v>
      </c>
      <c r="J314" s="52">
        <v>0</v>
      </c>
      <c r="K314" s="52">
        <f>J314</f>
        <v>0</v>
      </c>
    </row>
    <row r="315" spans="1:11" s="53" customFormat="1" ht="15" customHeight="1">
      <c r="A315" s="50" t="s">
        <v>349</v>
      </c>
      <c r="B315" s="50" t="s">
        <v>350</v>
      </c>
      <c r="C315" s="51">
        <f>C316</f>
        <v>0</v>
      </c>
      <c r="D315" s="51"/>
      <c r="E315" s="51">
        <f t="shared" si="64"/>
        <v>0</v>
      </c>
      <c r="F315" s="51">
        <f t="shared" si="64"/>
        <v>0</v>
      </c>
      <c r="G315" s="51">
        <f t="shared" si="64"/>
        <v>0</v>
      </c>
      <c r="H315" s="51">
        <f t="shared" si="64"/>
        <v>0</v>
      </c>
      <c r="I315" s="51">
        <v>0</v>
      </c>
      <c r="J315" s="52">
        <v>0</v>
      </c>
      <c r="K315" s="52">
        <f>J315</f>
        <v>0</v>
      </c>
    </row>
    <row r="316" spans="1:11" s="53" customFormat="1" ht="12">
      <c r="A316" s="54" t="s">
        <v>351</v>
      </c>
      <c r="B316" s="54" t="s">
        <v>352</v>
      </c>
      <c r="C316" s="55">
        <f>C317</f>
        <v>0</v>
      </c>
      <c r="D316" s="55"/>
      <c r="E316" s="55">
        <f t="shared" si="64"/>
        <v>0</v>
      </c>
      <c r="F316" s="55">
        <f t="shared" si="64"/>
        <v>0</v>
      </c>
      <c r="G316" s="55">
        <f t="shared" si="64"/>
        <v>0</v>
      </c>
      <c r="H316" s="55">
        <f t="shared" si="64"/>
        <v>0</v>
      </c>
      <c r="I316" s="55">
        <f>I317</f>
        <v>0</v>
      </c>
      <c r="J316" s="55">
        <f>J317</f>
        <v>0</v>
      </c>
      <c r="K316" s="55">
        <f>K317</f>
        <v>0</v>
      </c>
    </row>
    <row r="317" spans="1:11" s="53" customFormat="1" ht="12">
      <c r="A317" s="57">
        <v>810204</v>
      </c>
      <c r="B317" s="58" t="s">
        <v>353</v>
      </c>
      <c r="C317" s="55"/>
      <c r="D317" s="55"/>
      <c r="E317" s="55"/>
      <c r="F317" s="55">
        <v>0</v>
      </c>
      <c r="G317" s="55">
        <v>0</v>
      </c>
      <c r="H317" s="55">
        <v>0</v>
      </c>
      <c r="I317" s="55">
        <v>0</v>
      </c>
      <c r="J317" s="56">
        <v>0</v>
      </c>
      <c r="K317" s="56">
        <v>0</v>
      </c>
    </row>
    <row r="318" spans="1:11" s="53" customFormat="1" ht="24.75" customHeight="1">
      <c r="A318" s="54" t="s">
        <v>354</v>
      </c>
      <c r="B318" s="54" t="s">
        <v>355</v>
      </c>
      <c r="C318" s="55"/>
      <c r="D318" s="55"/>
      <c r="E318" s="55"/>
      <c r="F318" s="55"/>
      <c r="G318" s="55"/>
      <c r="H318" s="55"/>
      <c r="I318" s="55"/>
      <c r="J318" s="56"/>
      <c r="K318" s="56"/>
    </row>
    <row r="319" spans="1:11" s="53" customFormat="1" ht="17.25" customHeight="1">
      <c r="A319" s="54">
        <v>9902</v>
      </c>
      <c r="B319" s="54" t="s">
        <v>356</v>
      </c>
      <c r="C319" s="60">
        <v>-2161000</v>
      </c>
      <c r="D319" s="60"/>
      <c r="E319" s="60">
        <v>-2161000</v>
      </c>
      <c r="F319" s="55"/>
      <c r="G319" s="55">
        <v>0</v>
      </c>
      <c r="H319" s="55">
        <v>0</v>
      </c>
      <c r="I319" s="55">
        <v>0</v>
      </c>
      <c r="J319" s="56">
        <v>0</v>
      </c>
      <c r="K319" s="56">
        <v>0</v>
      </c>
    </row>
    <row r="320" spans="1:11" s="53" customFormat="1" ht="15" customHeight="1">
      <c r="A320" s="64"/>
      <c r="B320" s="65" t="s">
        <v>357</v>
      </c>
      <c r="E320" s="53" t="s">
        <v>358</v>
      </c>
      <c r="H320" s="35" t="s">
        <v>359</v>
      </c>
    </row>
    <row r="321" spans="1:11" s="53" customFormat="1" ht="15" customHeight="1">
      <c r="A321" s="64"/>
      <c r="B321" s="65"/>
      <c r="D321" s="66" t="s">
        <v>369</v>
      </c>
      <c r="E321" s="67"/>
      <c r="H321" s="91"/>
      <c r="I321" s="91"/>
      <c r="J321" s="91"/>
      <c r="K321" s="91"/>
    </row>
    <row r="322" spans="1:11" s="53" customFormat="1" ht="25.5" customHeight="1">
      <c r="A322" s="64"/>
      <c r="C322" s="53" t="s">
        <v>360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Primaria Negru Voda</cp:lastModifiedBy>
  <cp:revision>4</cp:revision>
  <cp:lastPrinted>2023-09-20T05:41:30Z</cp:lastPrinted>
  <dcterms:created xsi:type="dcterms:W3CDTF">2015-02-06T12:15:00Z</dcterms:created>
  <dcterms:modified xsi:type="dcterms:W3CDTF">2023-09-20T06:05:21Z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