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"/>
    </mc:Choice>
  </mc:AlternateContent>
  <bookViews>
    <workbookView xWindow="0" yWindow="0" windowWidth="28800" windowHeight="12090"/>
  </bookViews>
  <sheets>
    <sheet name="B13.." sheetId="3" r:id="rId1"/>
    <sheet name="DO1" sheetId="13" r:id="rId2"/>
    <sheet name="DO2" sheetId="14" r:id="rId3"/>
    <sheet name="DO3" sheetId="15" r:id="rId4"/>
    <sheet name="DO4" sheetId="17" r:id="rId5"/>
    <sheet name="F6" sheetId="16" r:id="rId6"/>
    <sheet name="B3 EL" sheetId="10" state="hidden" r:id="rId7"/>
    <sheet name="B3 NEEL" sheetId="12" state="hidden" r:id="rId8"/>
    <sheet name="P6" sheetId="4" state="hidden" r:id="rId9"/>
    <sheet name="A7" sheetId="5" state="hidden" r:id="rId10"/>
    <sheet name="A15" sheetId="6" state="hidden" r:id="rId11"/>
    <sheet name="B15" sheetId="7" state="hidden" r:id="rId12"/>
    <sheet name="B13" sheetId="8" state="hidden" r:id="rId13"/>
    <sheet name="19" sheetId="9" state="hidden" r:id="rId14"/>
  </sheets>
  <externalReferences>
    <externalReference r:id="rId15"/>
  </externalReferences>
  <definedNames>
    <definedName name="_xlnm._FilterDatabase" localSheetId="13" hidden="1">'19'!$A$13:$E$88</definedName>
    <definedName name="_xlnm._FilterDatabase" localSheetId="10" hidden="1">'A15'!$A$13:$E$88</definedName>
    <definedName name="_xlnm._FilterDatabase" localSheetId="9" hidden="1">'A7'!$A$13:$E$88</definedName>
    <definedName name="_xlnm._FilterDatabase" localSheetId="12" hidden="1">'B13'!$A$13:$E$88</definedName>
    <definedName name="_xlnm._FilterDatabase" localSheetId="0" hidden="1">'B13..'!$A$13:$E$88</definedName>
    <definedName name="_xlnm._FilterDatabase" localSheetId="11" hidden="1">'B15'!$A$13:$E$88</definedName>
    <definedName name="_xlnm._FilterDatabase" localSheetId="6" hidden="1">'B3 EL'!$A$13:$E$88</definedName>
    <definedName name="_xlnm._FilterDatabase" localSheetId="7" hidden="1">'B3 NEEL'!$A$13:$E$88</definedName>
    <definedName name="_xlnm._FilterDatabase" localSheetId="8" hidden="1">'P6'!$A$13:$E$88</definedName>
    <definedName name="_xlnm.Print_Area" localSheetId="13">'19'!$A$1:$E$101</definedName>
    <definedName name="_xlnm.Print_Area" localSheetId="10">'A15'!$A$1:$E$101</definedName>
    <definedName name="_xlnm.Print_Area" localSheetId="9">'A7'!$A$1:$E$101</definedName>
    <definedName name="_xlnm.Print_Area" localSheetId="12">'B13'!$A$1:$E$101</definedName>
    <definedName name="_xlnm.Print_Area" localSheetId="0">'B13..'!$A$1:$E$101</definedName>
    <definedName name="_xlnm.Print_Area" localSheetId="11">'B15'!$A$1:$E$101</definedName>
    <definedName name="_xlnm.Print_Area" localSheetId="6">'B3 EL'!$A$1:$E$101</definedName>
    <definedName name="_xlnm.Print_Area" localSheetId="7">'B3 NEEL'!$A$1:$E$101</definedName>
    <definedName name="_xlnm.Print_Area" localSheetId="8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3" l="1"/>
  <c r="E56" i="3"/>
  <c r="D51" i="3"/>
  <c r="E51" i="3" s="1"/>
  <c r="E49" i="3"/>
  <c r="E50" i="3"/>
  <c r="E52" i="3"/>
  <c r="E53" i="3"/>
  <c r="E48" i="3"/>
  <c r="E28" i="3"/>
  <c r="D77" i="3"/>
  <c r="E77" i="3"/>
  <c r="D69" i="3"/>
  <c r="E69" i="3"/>
  <c r="D61" i="3"/>
  <c r="D58" i="3"/>
  <c r="D52" i="3"/>
  <c r="C52" i="3"/>
  <c r="C51" i="3"/>
  <c r="D48" i="3"/>
  <c r="C48" i="3"/>
  <c r="D46" i="3"/>
  <c r="E46" i="3"/>
  <c r="D41" i="3"/>
  <c r="D40" i="3" s="1"/>
  <c r="D29" i="3"/>
  <c r="F25" i="17"/>
  <c r="F26" i="17" s="1"/>
  <c r="F20" i="17"/>
  <c r="G20" i="17"/>
  <c r="G18" i="17"/>
  <c r="F18" i="17"/>
  <c r="G10" i="17"/>
  <c r="F10" i="17"/>
  <c r="F26" i="15"/>
  <c r="G26" i="15"/>
  <c r="F25" i="15"/>
  <c r="G25" i="15"/>
  <c r="F26" i="14"/>
  <c r="G26" i="14"/>
  <c r="F25" i="14"/>
  <c r="G25" i="14"/>
  <c r="G20" i="14"/>
  <c r="F20" i="14"/>
  <c r="F18" i="14"/>
  <c r="G18" i="14"/>
  <c r="F14" i="14"/>
  <c r="F10" i="14"/>
  <c r="F26" i="13"/>
  <c r="G26" i="13"/>
  <c r="F18" i="13"/>
  <c r="G18" i="13"/>
  <c r="F10" i="13"/>
  <c r="A76" i="17"/>
  <c r="E75" i="17"/>
  <c r="F75" i="17" s="1"/>
  <c r="G75" i="17" s="1"/>
  <c r="A70" i="17"/>
  <c r="E69" i="17"/>
  <c r="G69" i="17" s="1"/>
  <c r="G68" i="17"/>
  <c r="A65" i="17"/>
  <c r="F64" i="17"/>
  <c r="G64" i="17" s="1"/>
  <c r="G65" i="17" s="1"/>
  <c r="A61" i="17"/>
  <c r="E59" i="17"/>
  <c r="E60" i="17" s="1"/>
  <c r="G60" i="17" s="1"/>
  <c r="G58" i="17"/>
  <c r="G54" i="17"/>
  <c r="G53" i="17"/>
  <c r="G52" i="17"/>
  <c r="G51" i="17"/>
  <c r="G50" i="17"/>
  <c r="F49" i="17"/>
  <c r="G49" i="17" s="1"/>
  <c r="G55" i="17" s="1"/>
  <c r="B41" i="17"/>
  <c r="E25" i="17"/>
  <c r="F24" i="17"/>
  <c r="G24" i="17" s="1"/>
  <c r="F23" i="17"/>
  <c r="G23" i="17" s="1"/>
  <c r="F22" i="17"/>
  <c r="G22" i="17" s="1"/>
  <c r="G21" i="17"/>
  <c r="G25" i="17" s="1"/>
  <c r="G26" i="17" s="1"/>
  <c r="E20" i="17"/>
  <c r="G19" i="17"/>
  <c r="F17" i="17"/>
  <c r="G17" i="17" s="1"/>
  <c r="F16" i="17"/>
  <c r="G16" i="17" s="1"/>
  <c r="F15" i="17"/>
  <c r="G15" i="17" s="1"/>
  <c r="E14" i="17"/>
  <c r="E10" i="17" s="1"/>
  <c r="E18" i="17" s="1"/>
  <c r="E26" i="17" s="1"/>
  <c r="W47" i="3" s="1"/>
  <c r="G13" i="17"/>
  <c r="F13" i="17"/>
  <c r="G12" i="17"/>
  <c r="G11" i="17"/>
  <c r="F11" i="17"/>
  <c r="A2" i="15"/>
  <c r="A2" i="14"/>
  <c r="A2" i="13"/>
  <c r="A2" i="17" s="1"/>
  <c r="A76" i="15"/>
  <c r="E75" i="15"/>
  <c r="E73" i="15" s="1"/>
  <c r="E74" i="15" s="1"/>
  <c r="F74" i="15" s="1"/>
  <c r="G74" i="15" s="1"/>
  <c r="G76" i="15" s="1"/>
  <c r="A70" i="15"/>
  <c r="E69" i="15"/>
  <c r="G69" i="15" s="1"/>
  <c r="G68" i="15"/>
  <c r="A65" i="15"/>
  <c r="F64" i="15"/>
  <c r="G64" i="15" s="1"/>
  <c r="G65" i="15" s="1"/>
  <c r="A61" i="15"/>
  <c r="E59" i="15"/>
  <c r="E60" i="15" s="1"/>
  <c r="G60" i="15" s="1"/>
  <c r="G58" i="15"/>
  <c r="G54" i="15"/>
  <c r="G53" i="15"/>
  <c r="G52" i="15"/>
  <c r="G51" i="15"/>
  <c r="G50" i="15"/>
  <c r="G49" i="15"/>
  <c r="F49" i="15"/>
  <c r="B41" i="15"/>
  <c r="E25" i="15"/>
  <c r="F24" i="15"/>
  <c r="G24" i="15" s="1"/>
  <c r="F23" i="15"/>
  <c r="G23" i="15" s="1"/>
  <c r="G22" i="15"/>
  <c r="F21" i="15"/>
  <c r="G21" i="15" s="1"/>
  <c r="F20" i="15"/>
  <c r="E20" i="15"/>
  <c r="F19" i="15"/>
  <c r="G19" i="15" s="1"/>
  <c r="G20" i="15" s="1"/>
  <c r="G17" i="15"/>
  <c r="F17" i="15"/>
  <c r="G16" i="15"/>
  <c r="F16" i="15"/>
  <c r="F15" i="15"/>
  <c r="G15" i="15" s="1"/>
  <c r="E14" i="15"/>
  <c r="E10" i="15" s="1"/>
  <c r="E18" i="15" s="1"/>
  <c r="F13" i="15"/>
  <c r="G13" i="15" s="1"/>
  <c r="F12" i="15"/>
  <c r="G12" i="15" s="1"/>
  <c r="F11" i="15"/>
  <c r="A76" i="14"/>
  <c r="E75" i="14"/>
  <c r="F75" i="14" s="1"/>
  <c r="G75" i="14" s="1"/>
  <c r="A70" i="14"/>
  <c r="E69" i="14"/>
  <c r="G69" i="14" s="1"/>
  <c r="G68" i="14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G49" i="14"/>
  <c r="F49" i="14"/>
  <c r="B41" i="14"/>
  <c r="E25" i="14"/>
  <c r="F24" i="14"/>
  <c r="G24" i="14" s="1"/>
  <c r="F23" i="14"/>
  <c r="G23" i="14" s="1"/>
  <c r="F22" i="14"/>
  <c r="G22" i="14" s="1"/>
  <c r="G21" i="14"/>
  <c r="E20" i="14"/>
  <c r="G19" i="14"/>
  <c r="G17" i="14"/>
  <c r="G14" i="14" s="1"/>
  <c r="G10" i="14" s="1"/>
  <c r="F16" i="14"/>
  <c r="G16" i="14" s="1"/>
  <c r="F15" i="14"/>
  <c r="G15" i="14" s="1"/>
  <c r="E14" i="14"/>
  <c r="E10" i="14" s="1"/>
  <c r="E18" i="14" s="1"/>
  <c r="G13" i="14"/>
  <c r="F13" i="14"/>
  <c r="G12" i="14"/>
  <c r="F12" i="14"/>
  <c r="F11" i="14"/>
  <c r="G11" i="14" s="1"/>
  <c r="A76" i="13"/>
  <c r="E75" i="13"/>
  <c r="E73" i="13" s="1"/>
  <c r="E74" i="13" s="1"/>
  <c r="F74" i="13" s="1"/>
  <c r="G74" i="13" s="1"/>
  <c r="G76" i="13" s="1"/>
  <c r="A70" i="13"/>
  <c r="E69" i="13"/>
  <c r="G69" i="13" s="1"/>
  <c r="G68" i="13"/>
  <c r="G70" i="13" s="1"/>
  <c r="A65" i="13"/>
  <c r="F64" i="13"/>
  <c r="G64" i="13" s="1"/>
  <c r="G65" i="13" s="1"/>
  <c r="A61" i="13"/>
  <c r="E59" i="13"/>
  <c r="E60" i="13" s="1"/>
  <c r="G60" i="13" s="1"/>
  <c r="G58" i="13"/>
  <c r="G54" i="13"/>
  <c r="G53" i="13"/>
  <c r="G52" i="13"/>
  <c r="G51" i="13"/>
  <c r="G50" i="13"/>
  <c r="F49" i="13"/>
  <c r="G49" i="13" s="1"/>
  <c r="G55" i="13" s="1"/>
  <c r="B41" i="13"/>
  <c r="E25" i="13"/>
  <c r="F25" i="13" s="1"/>
  <c r="F24" i="13"/>
  <c r="G24" i="13" s="1"/>
  <c r="G23" i="13"/>
  <c r="F23" i="13"/>
  <c r="F22" i="13"/>
  <c r="G22" i="13" s="1"/>
  <c r="F21" i="13"/>
  <c r="G21" i="13" s="1"/>
  <c r="F20" i="13"/>
  <c r="E20" i="13"/>
  <c r="F19" i="13"/>
  <c r="G19" i="13" s="1"/>
  <c r="G20" i="13" s="1"/>
  <c r="F17" i="13"/>
  <c r="G17" i="13" s="1"/>
  <c r="F16" i="13"/>
  <c r="G16" i="13" s="1"/>
  <c r="F15" i="13"/>
  <c r="G15" i="13" s="1"/>
  <c r="F14" i="13"/>
  <c r="E14" i="13"/>
  <c r="F13" i="13"/>
  <c r="G13" i="13" s="1"/>
  <c r="G12" i="13"/>
  <c r="G10" i="13" s="1"/>
  <c r="G11" i="13"/>
  <c r="F11" i="13"/>
  <c r="E10" i="13"/>
  <c r="E18" i="13" s="1"/>
  <c r="E26" i="13" s="1"/>
  <c r="W48" i="3" s="1"/>
  <c r="D49" i="3"/>
  <c r="P49" i="3"/>
  <c r="Q49" i="3"/>
  <c r="D50" i="3"/>
  <c r="P50" i="3"/>
  <c r="Q50" i="3"/>
  <c r="Q76" i="12"/>
  <c r="P76" i="12"/>
  <c r="D76" i="12"/>
  <c r="E76" i="12" s="1"/>
  <c r="Q74" i="12"/>
  <c r="P74" i="12"/>
  <c r="R74" i="12" s="1"/>
  <c r="C73" i="12"/>
  <c r="Q73" i="12" s="1"/>
  <c r="Q72" i="12"/>
  <c r="P72" i="12"/>
  <c r="D72" i="12"/>
  <c r="E72" i="12" s="1"/>
  <c r="Q71" i="12"/>
  <c r="P71" i="12"/>
  <c r="D71" i="12"/>
  <c r="E71" i="12" s="1"/>
  <c r="Q70" i="12"/>
  <c r="P70" i="12"/>
  <c r="R70" i="12" s="1"/>
  <c r="Q68" i="12"/>
  <c r="P68" i="12"/>
  <c r="D68" i="12"/>
  <c r="E68" i="12" s="1"/>
  <c r="Q66" i="12"/>
  <c r="P66" i="12"/>
  <c r="R66" i="12" s="1"/>
  <c r="E66" i="12"/>
  <c r="Q65" i="12"/>
  <c r="P65" i="12"/>
  <c r="E65" i="12"/>
  <c r="R65" i="12" s="1"/>
  <c r="C64" i="12"/>
  <c r="P64" i="12" s="1"/>
  <c r="Q62" i="12"/>
  <c r="P62" i="12"/>
  <c r="R62" i="12" s="1"/>
  <c r="E62" i="12"/>
  <c r="D61" i="12"/>
  <c r="Q60" i="12"/>
  <c r="P60" i="12"/>
  <c r="D60" i="12"/>
  <c r="E60" i="12" s="1"/>
  <c r="Q59" i="12"/>
  <c r="S59" i="12" s="1"/>
  <c r="P59" i="12"/>
  <c r="D59" i="12"/>
  <c r="E59" i="12" s="1"/>
  <c r="C58" i="12"/>
  <c r="D58" i="12" s="1"/>
  <c r="Q57" i="12"/>
  <c r="P57" i="12"/>
  <c r="R57" i="12" s="1"/>
  <c r="Q55" i="12"/>
  <c r="P55" i="12"/>
  <c r="R55" i="12" s="1"/>
  <c r="E55" i="12"/>
  <c r="D55" i="12"/>
  <c r="Q54" i="12"/>
  <c r="P54" i="12"/>
  <c r="D54" i="12"/>
  <c r="E54" i="12" s="1"/>
  <c r="R54" i="12" s="1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R51" i="12" s="1"/>
  <c r="Q50" i="12"/>
  <c r="P50" i="12"/>
  <c r="D50" i="12"/>
  <c r="E50" i="12" s="1"/>
  <c r="R50" i="12" s="1"/>
  <c r="Q49" i="12"/>
  <c r="P49" i="12"/>
  <c r="D49" i="12"/>
  <c r="D48" i="12" s="1"/>
  <c r="C48" i="12"/>
  <c r="C56" i="12" s="1"/>
  <c r="Q47" i="12"/>
  <c r="P47" i="12"/>
  <c r="R47" i="12" s="1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R42" i="12" s="1"/>
  <c r="P41" i="12"/>
  <c r="C41" i="12"/>
  <c r="D41" i="12" s="1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R35" i="12" s="1"/>
  <c r="Q34" i="12"/>
  <c r="P34" i="12"/>
  <c r="D34" i="12"/>
  <c r="E34" i="12" s="1"/>
  <c r="Q33" i="12"/>
  <c r="P33" i="12"/>
  <c r="D33" i="12"/>
  <c r="E33" i="12" s="1"/>
  <c r="R33" i="12" s="1"/>
  <c r="Q32" i="12"/>
  <c r="P32" i="12"/>
  <c r="D32" i="12"/>
  <c r="E32" i="12" s="1"/>
  <c r="Q31" i="12"/>
  <c r="P31" i="12"/>
  <c r="D31" i="12"/>
  <c r="E31" i="12" s="1"/>
  <c r="Q30" i="12"/>
  <c r="P30" i="12"/>
  <c r="D30" i="12"/>
  <c r="E30" i="12" s="1"/>
  <c r="C29" i="12"/>
  <c r="P29" i="12" s="1"/>
  <c r="Q28" i="12"/>
  <c r="P28" i="12"/>
  <c r="D28" i="12"/>
  <c r="E28" i="12" s="1"/>
  <c r="R28" i="12" s="1"/>
  <c r="Q27" i="12"/>
  <c r="P27" i="12"/>
  <c r="D27" i="12"/>
  <c r="E27" i="12" s="1"/>
  <c r="Q26" i="12"/>
  <c r="P26" i="12"/>
  <c r="D26" i="12"/>
  <c r="E26" i="12" s="1"/>
  <c r="R26" i="12" s="1"/>
  <c r="Q25" i="12"/>
  <c r="P25" i="12"/>
  <c r="D25" i="12"/>
  <c r="E25" i="12" s="1"/>
  <c r="R25" i="12" s="1"/>
  <c r="Q24" i="12"/>
  <c r="P24" i="12"/>
  <c r="E24" i="12"/>
  <c r="D24" i="12"/>
  <c r="Q23" i="12"/>
  <c r="P23" i="12"/>
  <c r="D23" i="12"/>
  <c r="E23" i="12" s="1"/>
  <c r="C22" i="12"/>
  <c r="Q22" i="12" s="1"/>
  <c r="R21" i="12"/>
  <c r="Q21" i="12"/>
  <c r="P21" i="12"/>
  <c r="Q20" i="12"/>
  <c r="P20" i="12"/>
  <c r="C20" i="12"/>
  <c r="Q19" i="12"/>
  <c r="P19" i="12"/>
  <c r="D19" i="12"/>
  <c r="E19" i="12" s="1"/>
  <c r="R18" i="12"/>
  <c r="C17" i="12"/>
  <c r="P17" i="12" s="1"/>
  <c r="Q16" i="12"/>
  <c r="P16" i="12"/>
  <c r="D16" i="12"/>
  <c r="Q15" i="12"/>
  <c r="S15" i="12" s="1"/>
  <c r="P15" i="12"/>
  <c r="D15" i="12"/>
  <c r="Q14" i="12"/>
  <c r="S14" i="12" s="1"/>
  <c r="P14" i="12"/>
  <c r="R14" i="12" s="1"/>
  <c r="E14" i="12"/>
  <c r="D14" i="12"/>
  <c r="U13" i="12"/>
  <c r="T13" i="12"/>
  <c r="Q13" i="12"/>
  <c r="S13" i="12" s="1"/>
  <c r="P13" i="12"/>
  <c r="D13" i="12"/>
  <c r="E13" i="12" s="1"/>
  <c r="Q76" i="10"/>
  <c r="P76" i="10"/>
  <c r="D76" i="10"/>
  <c r="E76" i="10" s="1"/>
  <c r="Q74" i="10"/>
  <c r="P74" i="10"/>
  <c r="R74" i="10" s="1"/>
  <c r="C73" i="10"/>
  <c r="Q73" i="10" s="1"/>
  <c r="Q72" i="10"/>
  <c r="P72" i="10"/>
  <c r="D72" i="10"/>
  <c r="E72" i="10" s="1"/>
  <c r="Q71" i="10"/>
  <c r="P71" i="10"/>
  <c r="D71" i="10"/>
  <c r="E71" i="10" s="1"/>
  <c r="Q70" i="10"/>
  <c r="P70" i="10"/>
  <c r="R70" i="10" s="1"/>
  <c r="Q68" i="10"/>
  <c r="P68" i="10"/>
  <c r="D68" i="10"/>
  <c r="E68" i="10" s="1"/>
  <c r="Q66" i="10"/>
  <c r="P66" i="10"/>
  <c r="R66" i="10" s="1"/>
  <c r="E66" i="10"/>
  <c r="Q65" i="10"/>
  <c r="P65" i="10"/>
  <c r="E65" i="10"/>
  <c r="R65" i="10" s="1"/>
  <c r="C64" i="10"/>
  <c r="P64" i="10" s="1"/>
  <c r="Q62" i="10"/>
  <c r="P62" i="10"/>
  <c r="R62" i="10" s="1"/>
  <c r="E62" i="10"/>
  <c r="D61" i="10"/>
  <c r="Q60" i="10"/>
  <c r="P60" i="10"/>
  <c r="D60" i="10"/>
  <c r="E60" i="10" s="1"/>
  <c r="Q59" i="10"/>
  <c r="S59" i="10" s="1"/>
  <c r="P59" i="10"/>
  <c r="D59" i="10"/>
  <c r="E59" i="10" s="1"/>
  <c r="C58" i="10"/>
  <c r="Q58" i="10" s="1"/>
  <c r="Q57" i="10"/>
  <c r="P57" i="10"/>
  <c r="R57" i="10" s="1"/>
  <c r="Q55" i="10"/>
  <c r="P55" i="10"/>
  <c r="E55" i="10"/>
  <c r="D55" i="10"/>
  <c r="Q54" i="10"/>
  <c r="P54" i="10"/>
  <c r="D54" i="10"/>
  <c r="E54" i="10" s="1"/>
  <c r="Q53" i="10"/>
  <c r="P53" i="10"/>
  <c r="D53" i="10"/>
  <c r="E53" i="10" s="1"/>
  <c r="R53" i="10" s="1"/>
  <c r="Q52" i="10"/>
  <c r="P52" i="10"/>
  <c r="D52" i="10"/>
  <c r="E52" i="10" s="1"/>
  <c r="Q51" i="10"/>
  <c r="S51" i="10" s="1"/>
  <c r="P51" i="10"/>
  <c r="D51" i="10"/>
  <c r="E51" i="10" s="1"/>
  <c r="Q50" i="10"/>
  <c r="P50" i="10"/>
  <c r="D50" i="10"/>
  <c r="E50" i="10" s="1"/>
  <c r="Q49" i="10"/>
  <c r="P49" i="10"/>
  <c r="D49" i="10"/>
  <c r="D48" i="10" s="1"/>
  <c r="D56" i="10" s="1"/>
  <c r="C48" i="10"/>
  <c r="C56" i="10" s="1"/>
  <c r="Q47" i="10"/>
  <c r="P47" i="10"/>
  <c r="R47" i="10" s="1"/>
  <c r="Q45" i="10"/>
  <c r="P45" i="10"/>
  <c r="D45" i="10"/>
  <c r="E45" i="10" s="1"/>
  <c r="Q44" i="10"/>
  <c r="P44" i="10"/>
  <c r="R44" i="10" s="1"/>
  <c r="D44" i="10"/>
  <c r="E44" i="10" s="1"/>
  <c r="Q43" i="10"/>
  <c r="P43" i="10"/>
  <c r="D43" i="10"/>
  <c r="E43" i="10" s="1"/>
  <c r="R43" i="10" s="1"/>
  <c r="Q42" i="10"/>
  <c r="P42" i="10"/>
  <c r="D42" i="10"/>
  <c r="E42" i="10" s="1"/>
  <c r="R42" i="10" s="1"/>
  <c r="C41" i="10"/>
  <c r="Q41" i="10" s="1"/>
  <c r="Q39" i="10"/>
  <c r="P39" i="10"/>
  <c r="D39" i="10"/>
  <c r="E39" i="10" s="1"/>
  <c r="R39" i="10" s="1"/>
  <c r="Q38" i="10"/>
  <c r="P38" i="10"/>
  <c r="D38" i="10"/>
  <c r="E38" i="10" s="1"/>
  <c r="C37" i="10"/>
  <c r="Q37" i="10" s="1"/>
  <c r="Q36" i="10"/>
  <c r="P36" i="10"/>
  <c r="D36" i="10"/>
  <c r="E36" i="10" s="1"/>
  <c r="R36" i="10" s="1"/>
  <c r="Q35" i="10"/>
  <c r="P35" i="10"/>
  <c r="D35" i="10"/>
  <c r="E35" i="10" s="1"/>
  <c r="R35" i="10" s="1"/>
  <c r="Q34" i="10"/>
  <c r="P34" i="10"/>
  <c r="E34" i="10"/>
  <c r="D34" i="10"/>
  <c r="Q33" i="10"/>
  <c r="P33" i="10"/>
  <c r="D33" i="10"/>
  <c r="E33" i="10" s="1"/>
  <c r="Q32" i="10"/>
  <c r="P32" i="10"/>
  <c r="D32" i="10"/>
  <c r="E32" i="10" s="1"/>
  <c r="Q31" i="10"/>
  <c r="P31" i="10"/>
  <c r="D31" i="10"/>
  <c r="E31" i="10" s="1"/>
  <c r="Q30" i="10"/>
  <c r="P30" i="10"/>
  <c r="R30" i="10" s="1"/>
  <c r="D30" i="10"/>
  <c r="E30" i="10" s="1"/>
  <c r="Q29" i="10"/>
  <c r="D29" i="10"/>
  <c r="C29" i="10"/>
  <c r="P29" i="10" s="1"/>
  <c r="P28" i="10"/>
  <c r="C28" i="10"/>
  <c r="Q28" i="10" s="1"/>
  <c r="Q27" i="10"/>
  <c r="P27" i="10"/>
  <c r="D27" i="10"/>
  <c r="E27" i="10" s="1"/>
  <c r="R27" i="10" s="1"/>
  <c r="Q26" i="10"/>
  <c r="P26" i="10"/>
  <c r="E26" i="10"/>
  <c r="R26" i="10" s="1"/>
  <c r="D26" i="10"/>
  <c r="Q25" i="10"/>
  <c r="P25" i="10"/>
  <c r="D25" i="10"/>
  <c r="E25" i="10" s="1"/>
  <c r="Q24" i="10"/>
  <c r="P24" i="10"/>
  <c r="D24" i="10"/>
  <c r="E24" i="10" s="1"/>
  <c r="Q23" i="10"/>
  <c r="P23" i="10"/>
  <c r="D23" i="10"/>
  <c r="E23" i="10" s="1"/>
  <c r="C22" i="10"/>
  <c r="D22" i="10" s="1"/>
  <c r="Q21" i="10"/>
  <c r="P21" i="10"/>
  <c r="R21" i="10" s="1"/>
  <c r="P20" i="10"/>
  <c r="C20" i="10"/>
  <c r="Q20" i="10" s="1"/>
  <c r="Q19" i="10"/>
  <c r="S19" i="10" s="1"/>
  <c r="P19" i="10"/>
  <c r="D19" i="10"/>
  <c r="E19" i="10" s="1"/>
  <c r="R18" i="10"/>
  <c r="C17" i="10"/>
  <c r="P17" i="10" s="1"/>
  <c r="Q16" i="10"/>
  <c r="S16" i="10" s="1"/>
  <c r="P16" i="10"/>
  <c r="R16" i="10" s="1"/>
  <c r="D16" i="10"/>
  <c r="E16" i="10" s="1"/>
  <c r="Q15" i="10"/>
  <c r="P15" i="10"/>
  <c r="D15" i="10"/>
  <c r="E15" i="10" s="1"/>
  <c r="R15" i="10" s="1"/>
  <c r="Q14" i="10"/>
  <c r="P14" i="10"/>
  <c r="D14" i="10"/>
  <c r="E14" i="10" s="1"/>
  <c r="U13" i="10"/>
  <c r="T13" i="10"/>
  <c r="Q13" i="10"/>
  <c r="S13" i="10" s="1"/>
  <c r="P13" i="10"/>
  <c r="R13" i="10" s="1"/>
  <c r="E13" i="10"/>
  <c r="D13" i="10"/>
  <c r="X39" i="3"/>
  <c r="D49" i="6"/>
  <c r="C28" i="9"/>
  <c r="P28" i="9" s="1"/>
  <c r="C79" i="9"/>
  <c r="C85" i="9" s="1"/>
  <c r="Q76" i="9"/>
  <c r="P76" i="9"/>
  <c r="E76" i="9"/>
  <c r="R76" i="9" s="1"/>
  <c r="D76" i="9"/>
  <c r="Q74" i="9"/>
  <c r="P74" i="9"/>
  <c r="R74" i="9" s="1"/>
  <c r="C73" i="9"/>
  <c r="Q73" i="9" s="1"/>
  <c r="Q72" i="9"/>
  <c r="P72" i="9"/>
  <c r="D72" i="9"/>
  <c r="E72" i="9" s="1"/>
  <c r="Q71" i="9"/>
  <c r="P71" i="9"/>
  <c r="D71" i="9"/>
  <c r="D73" i="9" s="1"/>
  <c r="Q70" i="9"/>
  <c r="P70" i="9"/>
  <c r="R70" i="9" s="1"/>
  <c r="Q68" i="9"/>
  <c r="P68" i="9"/>
  <c r="D68" i="9"/>
  <c r="E68" i="9" s="1"/>
  <c r="Q66" i="9"/>
  <c r="P66" i="9"/>
  <c r="E66" i="9"/>
  <c r="R66" i="9" s="1"/>
  <c r="Q65" i="9"/>
  <c r="P65" i="9"/>
  <c r="R65" i="9" s="1"/>
  <c r="E65" i="9"/>
  <c r="C64" i="9"/>
  <c r="P64" i="9" s="1"/>
  <c r="Q62" i="9"/>
  <c r="P62" i="9"/>
  <c r="E62" i="9"/>
  <c r="D61" i="9"/>
  <c r="Q60" i="9"/>
  <c r="P60" i="9"/>
  <c r="D60" i="9"/>
  <c r="E60" i="9" s="1"/>
  <c r="Q59" i="9"/>
  <c r="P59" i="9"/>
  <c r="D59" i="9"/>
  <c r="E59" i="9" s="1"/>
  <c r="R59" i="9" s="1"/>
  <c r="C58" i="9"/>
  <c r="D58" i="9" s="1"/>
  <c r="R57" i="9"/>
  <c r="Q57" i="9"/>
  <c r="P57" i="9"/>
  <c r="Q56" i="9"/>
  <c r="C56" i="9"/>
  <c r="C67" i="9" s="1"/>
  <c r="Q55" i="9"/>
  <c r="P55" i="9"/>
  <c r="D55" i="9"/>
  <c r="E55" i="9" s="1"/>
  <c r="R55" i="9" s="1"/>
  <c r="Q54" i="9"/>
  <c r="P54" i="9"/>
  <c r="R54" i="9" s="1"/>
  <c r="E54" i="9"/>
  <c r="D54" i="9"/>
  <c r="Q53" i="9"/>
  <c r="P53" i="9"/>
  <c r="R53" i="9" s="1"/>
  <c r="E53" i="9"/>
  <c r="D53" i="9"/>
  <c r="Q52" i="9"/>
  <c r="P52" i="9"/>
  <c r="D52" i="9"/>
  <c r="E52" i="9" s="1"/>
  <c r="R52" i="9" s="1"/>
  <c r="Q51" i="9"/>
  <c r="S51" i="9" s="1"/>
  <c r="P51" i="9"/>
  <c r="R51" i="9" s="1"/>
  <c r="E51" i="9"/>
  <c r="D51" i="9"/>
  <c r="Q50" i="9"/>
  <c r="P50" i="9"/>
  <c r="R50" i="9" s="1"/>
  <c r="E50" i="9"/>
  <c r="D50" i="9"/>
  <c r="Q49" i="9"/>
  <c r="P49" i="9"/>
  <c r="D49" i="9"/>
  <c r="D48" i="9" s="1"/>
  <c r="D56" i="9" s="1"/>
  <c r="P48" i="9"/>
  <c r="C48" i="9"/>
  <c r="Q48" i="9" s="1"/>
  <c r="Q47" i="9"/>
  <c r="P47" i="9"/>
  <c r="R47" i="9" s="1"/>
  <c r="Q45" i="9"/>
  <c r="P45" i="9"/>
  <c r="E45" i="9"/>
  <c r="D45" i="9"/>
  <c r="Q44" i="9"/>
  <c r="P44" i="9"/>
  <c r="D44" i="9"/>
  <c r="E44" i="9" s="1"/>
  <c r="Q43" i="9"/>
  <c r="P43" i="9"/>
  <c r="R43" i="9" s="1"/>
  <c r="D43" i="9"/>
  <c r="E43" i="9" s="1"/>
  <c r="Q42" i="9"/>
  <c r="P42" i="9"/>
  <c r="D42" i="9"/>
  <c r="E42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E36" i="9"/>
  <c r="D36" i="9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Q31" i="9"/>
  <c r="P31" i="9"/>
  <c r="D31" i="9"/>
  <c r="E31" i="9" s="1"/>
  <c r="R31" i="9" s="1"/>
  <c r="Q30" i="9"/>
  <c r="P30" i="9"/>
  <c r="E30" i="9"/>
  <c r="D30" i="9"/>
  <c r="C29" i="9"/>
  <c r="P29" i="9" s="1"/>
  <c r="Q27" i="9"/>
  <c r="P27" i="9"/>
  <c r="D27" i="9"/>
  <c r="E27" i="9" s="1"/>
  <c r="Q26" i="9"/>
  <c r="P26" i="9"/>
  <c r="E26" i="9"/>
  <c r="D26" i="9"/>
  <c r="Q25" i="9"/>
  <c r="P25" i="9"/>
  <c r="R25" i="9" s="1"/>
  <c r="D25" i="9"/>
  <c r="E25" i="9" s="1"/>
  <c r="Q24" i="9"/>
  <c r="P24" i="9"/>
  <c r="E24" i="9"/>
  <c r="R24" i="9" s="1"/>
  <c r="D24" i="9"/>
  <c r="Q23" i="9"/>
  <c r="P23" i="9"/>
  <c r="D23" i="9"/>
  <c r="E23" i="9" s="1"/>
  <c r="Q22" i="9"/>
  <c r="P22" i="9"/>
  <c r="D22" i="9"/>
  <c r="C22" i="9"/>
  <c r="R21" i="9"/>
  <c r="Q21" i="9"/>
  <c r="P21" i="9"/>
  <c r="Q20" i="9"/>
  <c r="P20" i="9"/>
  <c r="C20" i="9"/>
  <c r="Q19" i="9"/>
  <c r="P19" i="9"/>
  <c r="D19" i="9"/>
  <c r="D20" i="9" s="1"/>
  <c r="R18" i="9"/>
  <c r="C17" i="9"/>
  <c r="P17" i="9" s="1"/>
  <c r="Q16" i="9"/>
  <c r="P16" i="9"/>
  <c r="D16" i="9"/>
  <c r="Q15" i="9"/>
  <c r="P15" i="9"/>
  <c r="D15" i="9"/>
  <c r="Q14" i="9"/>
  <c r="S14" i="9" s="1"/>
  <c r="P14" i="9"/>
  <c r="R14" i="9" s="1"/>
  <c r="E14" i="9"/>
  <c r="D14" i="9"/>
  <c r="U13" i="9"/>
  <c r="T13" i="9"/>
  <c r="Q13" i="9"/>
  <c r="S13" i="9" s="1"/>
  <c r="P13" i="9"/>
  <c r="R13" i="9" s="1"/>
  <c r="E13" i="9"/>
  <c r="D13" i="9"/>
  <c r="C28" i="8"/>
  <c r="Q28" i="8" s="1"/>
  <c r="Q76" i="8"/>
  <c r="P76" i="8"/>
  <c r="E76" i="8"/>
  <c r="R76" i="8" s="1"/>
  <c r="D76" i="8"/>
  <c r="R74" i="8"/>
  <c r="Q74" i="8"/>
  <c r="P74" i="8"/>
  <c r="C73" i="8"/>
  <c r="Q73" i="8" s="1"/>
  <c r="Q72" i="8"/>
  <c r="P72" i="8"/>
  <c r="D72" i="8"/>
  <c r="E72" i="8" s="1"/>
  <c r="Q71" i="8"/>
  <c r="P71" i="8"/>
  <c r="D71" i="8"/>
  <c r="D73" i="8" s="1"/>
  <c r="Q70" i="8"/>
  <c r="P70" i="8"/>
  <c r="R70" i="8" s="1"/>
  <c r="Q68" i="8"/>
  <c r="P68" i="8"/>
  <c r="D68" i="8"/>
  <c r="E68" i="8" s="1"/>
  <c r="Q66" i="8"/>
  <c r="P66" i="8"/>
  <c r="R66" i="8" s="1"/>
  <c r="E66" i="8"/>
  <c r="Q65" i="8"/>
  <c r="P65" i="8"/>
  <c r="E65" i="8"/>
  <c r="C64" i="8"/>
  <c r="Q64" i="8" s="1"/>
  <c r="Q62" i="8"/>
  <c r="P62" i="8"/>
  <c r="E62" i="8"/>
  <c r="R62" i="8" s="1"/>
  <c r="D61" i="8"/>
  <c r="Q60" i="8"/>
  <c r="P60" i="8"/>
  <c r="D60" i="8"/>
  <c r="E60" i="8" s="1"/>
  <c r="Q59" i="8"/>
  <c r="P59" i="8"/>
  <c r="D59" i="8"/>
  <c r="E59" i="8" s="1"/>
  <c r="R59" i="8" s="1"/>
  <c r="C58" i="8"/>
  <c r="D58" i="8" s="1"/>
  <c r="Q57" i="8"/>
  <c r="P57" i="8"/>
  <c r="R57" i="8" s="1"/>
  <c r="C56" i="8"/>
  <c r="C67" i="8" s="1"/>
  <c r="Q55" i="8"/>
  <c r="P55" i="8"/>
  <c r="E55" i="8"/>
  <c r="R55" i="8" s="1"/>
  <c r="D55" i="8"/>
  <c r="Q54" i="8"/>
  <c r="P54" i="8"/>
  <c r="D54" i="8"/>
  <c r="E54" i="8" s="1"/>
  <c r="Q53" i="8"/>
  <c r="P53" i="8"/>
  <c r="E53" i="8"/>
  <c r="D53" i="8"/>
  <c r="Q52" i="8"/>
  <c r="P52" i="8"/>
  <c r="D52" i="8"/>
  <c r="E52" i="8" s="1"/>
  <c r="Q51" i="8"/>
  <c r="S51" i="8" s="1"/>
  <c r="P51" i="8"/>
  <c r="R51" i="8" s="1"/>
  <c r="E51" i="8"/>
  <c r="D51" i="8"/>
  <c r="Q50" i="8"/>
  <c r="P50" i="8"/>
  <c r="D50" i="8"/>
  <c r="E50" i="8" s="1"/>
  <c r="Q49" i="8"/>
  <c r="P49" i="8"/>
  <c r="D49" i="8"/>
  <c r="C48" i="8"/>
  <c r="Q48" i="8" s="1"/>
  <c r="Q47" i="8"/>
  <c r="P47" i="8"/>
  <c r="R47" i="8" s="1"/>
  <c r="Q45" i="8"/>
  <c r="P45" i="8"/>
  <c r="D45" i="8"/>
  <c r="E45" i="8" s="1"/>
  <c r="R45" i="8" s="1"/>
  <c r="Q44" i="8"/>
  <c r="P44" i="8"/>
  <c r="D44" i="8"/>
  <c r="E44" i="8" s="1"/>
  <c r="Q43" i="8"/>
  <c r="P43" i="8"/>
  <c r="D43" i="8"/>
  <c r="E43" i="8" s="1"/>
  <c r="Q42" i="8"/>
  <c r="P42" i="8"/>
  <c r="R42" i="8" s="1"/>
  <c r="D42" i="8"/>
  <c r="E42" i="8" s="1"/>
  <c r="C41" i="8"/>
  <c r="Q41" i="8" s="1"/>
  <c r="Q39" i="8"/>
  <c r="P39" i="8"/>
  <c r="D39" i="8"/>
  <c r="E39" i="8" s="1"/>
  <c r="R39" i="8" s="1"/>
  <c r="Q38" i="8"/>
  <c r="P38" i="8"/>
  <c r="D38" i="8"/>
  <c r="E38" i="8" s="1"/>
  <c r="C37" i="8"/>
  <c r="Q37" i="8" s="1"/>
  <c r="Q36" i="8"/>
  <c r="P36" i="8"/>
  <c r="E36" i="8"/>
  <c r="R36" i="8" s="1"/>
  <c r="D36" i="8"/>
  <c r="Q35" i="8"/>
  <c r="P35" i="8"/>
  <c r="R35" i="8" s="1"/>
  <c r="D35" i="8"/>
  <c r="E35" i="8" s="1"/>
  <c r="Q34" i="8"/>
  <c r="P34" i="8"/>
  <c r="D34" i="8"/>
  <c r="E34" i="8" s="1"/>
  <c r="Q33" i="8"/>
  <c r="P33" i="8"/>
  <c r="D33" i="8"/>
  <c r="E33" i="8" s="1"/>
  <c r="Q32" i="8"/>
  <c r="P32" i="8"/>
  <c r="D32" i="8"/>
  <c r="E32" i="8" s="1"/>
  <c r="R32" i="8" s="1"/>
  <c r="R31" i="8"/>
  <c r="Q31" i="8"/>
  <c r="P31" i="8"/>
  <c r="E31" i="8"/>
  <c r="D31" i="8"/>
  <c r="Q30" i="8"/>
  <c r="P30" i="8"/>
  <c r="D30" i="8"/>
  <c r="E30" i="8" s="1"/>
  <c r="C29" i="8"/>
  <c r="P29" i="8" s="1"/>
  <c r="P28" i="8"/>
  <c r="Q27" i="8"/>
  <c r="P27" i="8"/>
  <c r="D27" i="8"/>
  <c r="E27" i="8" s="1"/>
  <c r="Q26" i="8"/>
  <c r="P26" i="8"/>
  <c r="E26" i="8"/>
  <c r="D26" i="8"/>
  <c r="Q25" i="8"/>
  <c r="P25" i="8"/>
  <c r="R25" i="8" s="1"/>
  <c r="E25" i="8"/>
  <c r="D25" i="8"/>
  <c r="Q24" i="8"/>
  <c r="P24" i="8"/>
  <c r="D24" i="8"/>
  <c r="E24" i="8" s="1"/>
  <c r="Q23" i="8"/>
  <c r="P23" i="8"/>
  <c r="D23" i="8"/>
  <c r="E23" i="8" s="1"/>
  <c r="C22" i="8"/>
  <c r="P22" i="8" s="1"/>
  <c r="Q21" i="8"/>
  <c r="P21" i="8"/>
  <c r="R21" i="8" s="1"/>
  <c r="C20" i="8"/>
  <c r="Q20" i="8" s="1"/>
  <c r="Q19" i="8"/>
  <c r="S19" i="8" s="1"/>
  <c r="P19" i="8"/>
  <c r="E19" i="8"/>
  <c r="D19" i="8"/>
  <c r="D20" i="8" s="1"/>
  <c r="R18" i="8"/>
  <c r="C17" i="8"/>
  <c r="P17" i="8" s="1"/>
  <c r="Q16" i="8"/>
  <c r="P16" i="8"/>
  <c r="D16" i="8"/>
  <c r="Q15" i="8"/>
  <c r="S15" i="8" s="1"/>
  <c r="P15" i="8"/>
  <c r="D15" i="8"/>
  <c r="E15" i="8" s="1"/>
  <c r="R14" i="8"/>
  <c r="Q14" i="8"/>
  <c r="S14" i="8" s="1"/>
  <c r="P14" i="8"/>
  <c r="E14" i="8"/>
  <c r="D14" i="8"/>
  <c r="U13" i="8"/>
  <c r="T13" i="8"/>
  <c r="Q13" i="8"/>
  <c r="P13" i="8"/>
  <c r="R13" i="8" s="1"/>
  <c r="E13" i="8"/>
  <c r="D13" i="8"/>
  <c r="D17" i="8" s="1"/>
  <c r="C28" i="7"/>
  <c r="P28" i="7" s="1"/>
  <c r="Q76" i="7"/>
  <c r="P76" i="7"/>
  <c r="D76" i="7"/>
  <c r="E76" i="7" s="1"/>
  <c r="Q74" i="7"/>
  <c r="P74" i="7"/>
  <c r="R74" i="7" s="1"/>
  <c r="Q73" i="7"/>
  <c r="P73" i="7"/>
  <c r="C73" i="7"/>
  <c r="Q72" i="7"/>
  <c r="P72" i="7"/>
  <c r="D72" i="7"/>
  <c r="E72" i="7" s="1"/>
  <c r="Q71" i="7"/>
  <c r="P71" i="7"/>
  <c r="D71" i="7"/>
  <c r="D73" i="7" s="1"/>
  <c r="Q70" i="7"/>
  <c r="P70" i="7"/>
  <c r="R70" i="7" s="1"/>
  <c r="Q68" i="7"/>
  <c r="P68" i="7"/>
  <c r="R68" i="7" s="1"/>
  <c r="D68" i="7"/>
  <c r="E68" i="7" s="1"/>
  <c r="Q66" i="7"/>
  <c r="P66" i="7"/>
  <c r="E66" i="7"/>
  <c r="R66" i="7" s="1"/>
  <c r="Q65" i="7"/>
  <c r="P65" i="7"/>
  <c r="R65" i="7" s="1"/>
  <c r="E65" i="7"/>
  <c r="C64" i="7"/>
  <c r="Q64" i="7" s="1"/>
  <c r="Q62" i="7"/>
  <c r="P62" i="7"/>
  <c r="E62" i="7"/>
  <c r="D61" i="7"/>
  <c r="Q60" i="7"/>
  <c r="P60" i="7"/>
  <c r="D60" i="7"/>
  <c r="E60" i="7" s="1"/>
  <c r="Q59" i="7"/>
  <c r="S59" i="7" s="1"/>
  <c r="P59" i="7"/>
  <c r="D59" i="7"/>
  <c r="E59" i="7" s="1"/>
  <c r="C58" i="7"/>
  <c r="D58" i="7" s="1"/>
  <c r="Q57" i="7"/>
  <c r="P57" i="7"/>
  <c r="R57" i="7" s="1"/>
  <c r="Q55" i="7"/>
  <c r="P55" i="7"/>
  <c r="D55" i="7"/>
  <c r="E55" i="7" s="1"/>
  <c r="Q54" i="7"/>
  <c r="P54" i="7"/>
  <c r="D54" i="7"/>
  <c r="E54" i="7" s="1"/>
  <c r="R54" i="7" s="1"/>
  <c r="Q53" i="7"/>
  <c r="P53" i="7"/>
  <c r="D53" i="7"/>
  <c r="E53" i="7" s="1"/>
  <c r="Q52" i="7"/>
  <c r="P52" i="7"/>
  <c r="D52" i="7"/>
  <c r="E52" i="7" s="1"/>
  <c r="R52" i="7" s="1"/>
  <c r="Q51" i="7"/>
  <c r="S51" i="7" s="1"/>
  <c r="P51" i="7"/>
  <c r="D51" i="7"/>
  <c r="E51" i="7" s="1"/>
  <c r="Q50" i="7"/>
  <c r="P50" i="7"/>
  <c r="D50" i="7"/>
  <c r="E50" i="7" s="1"/>
  <c r="Q49" i="7"/>
  <c r="P49" i="7"/>
  <c r="D49" i="7"/>
  <c r="D48" i="7" s="1"/>
  <c r="C48" i="7"/>
  <c r="Q48" i="7" s="1"/>
  <c r="Q47" i="7"/>
  <c r="P47" i="7"/>
  <c r="R47" i="7" s="1"/>
  <c r="Q45" i="7"/>
  <c r="P45" i="7"/>
  <c r="D45" i="7"/>
  <c r="E45" i="7" s="1"/>
  <c r="Q44" i="7"/>
  <c r="P44" i="7"/>
  <c r="D44" i="7"/>
  <c r="E44" i="7" s="1"/>
  <c r="Q43" i="7"/>
  <c r="P43" i="7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R38" i="7" s="1"/>
  <c r="D38" i="7"/>
  <c r="E38" i="7" s="1"/>
  <c r="P37" i="7"/>
  <c r="D37" i="7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R33" i="7" s="1"/>
  <c r="D33" i="7"/>
  <c r="E33" i="7" s="1"/>
  <c r="Q32" i="7"/>
  <c r="P32" i="7"/>
  <c r="D32" i="7"/>
  <c r="E32" i="7" s="1"/>
  <c r="Q31" i="7"/>
  <c r="P31" i="7"/>
  <c r="R31" i="7" s="1"/>
  <c r="D31" i="7"/>
  <c r="E31" i="7" s="1"/>
  <c r="Q30" i="7"/>
  <c r="P30" i="7"/>
  <c r="E30" i="7"/>
  <c r="R30" i="7" s="1"/>
  <c r="D30" i="7"/>
  <c r="C29" i="7"/>
  <c r="P29" i="7" s="1"/>
  <c r="Q28" i="7"/>
  <c r="Q27" i="7"/>
  <c r="P27" i="7"/>
  <c r="D27" i="7"/>
  <c r="E27" i="7" s="1"/>
  <c r="Q26" i="7"/>
  <c r="P26" i="7"/>
  <c r="D26" i="7"/>
  <c r="E26" i="7" s="1"/>
  <c r="R26" i="7" s="1"/>
  <c r="Q25" i="7"/>
  <c r="P25" i="7"/>
  <c r="D25" i="7"/>
  <c r="E25" i="7" s="1"/>
  <c r="Q24" i="7"/>
  <c r="P24" i="7"/>
  <c r="D24" i="7"/>
  <c r="E24" i="7" s="1"/>
  <c r="Q23" i="7"/>
  <c r="P23" i="7"/>
  <c r="D23" i="7"/>
  <c r="E23" i="7" s="1"/>
  <c r="Q22" i="7"/>
  <c r="C22" i="7"/>
  <c r="P22" i="7" s="1"/>
  <c r="R21" i="7"/>
  <c r="Q21" i="7"/>
  <c r="P21" i="7"/>
  <c r="C20" i="7"/>
  <c r="Q20" i="7" s="1"/>
  <c r="Q19" i="7"/>
  <c r="S19" i="7" s="1"/>
  <c r="P19" i="7"/>
  <c r="D19" i="7"/>
  <c r="E19" i="7" s="1"/>
  <c r="R18" i="7"/>
  <c r="C17" i="7"/>
  <c r="Q17" i="7" s="1"/>
  <c r="Q16" i="7"/>
  <c r="P16" i="7"/>
  <c r="D16" i="7"/>
  <c r="S16" i="7" s="1"/>
  <c r="Q15" i="7"/>
  <c r="P15" i="7"/>
  <c r="D15" i="7"/>
  <c r="E15" i="7" s="1"/>
  <c r="R15" i="7" s="1"/>
  <c r="Q14" i="7"/>
  <c r="S14" i="7" s="1"/>
  <c r="P14" i="7"/>
  <c r="R14" i="7" s="1"/>
  <c r="E14" i="7"/>
  <c r="D14" i="7"/>
  <c r="U13" i="7"/>
  <c r="T13" i="7"/>
  <c r="Q13" i="7"/>
  <c r="P13" i="7"/>
  <c r="D13" i="7"/>
  <c r="D17" i="7" s="1"/>
  <c r="Q76" i="6"/>
  <c r="P76" i="6"/>
  <c r="R76" i="6" s="1"/>
  <c r="E76" i="6"/>
  <c r="D76" i="6"/>
  <c r="Q74" i="6"/>
  <c r="P74" i="6"/>
  <c r="R74" i="6" s="1"/>
  <c r="Q73" i="6"/>
  <c r="C73" i="6"/>
  <c r="P73" i="6" s="1"/>
  <c r="Q72" i="6"/>
  <c r="P72" i="6"/>
  <c r="D72" i="6"/>
  <c r="E72" i="6" s="1"/>
  <c r="Q71" i="6"/>
  <c r="P71" i="6"/>
  <c r="D71" i="6"/>
  <c r="D73" i="6" s="1"/>
  <c r="Q70" i="6"/>
  <c r="P70" i="6"/>
  <c r="R70" i="6" s="1"/>
  <c r="Q68" i="6"/>
  <c r="P68" i="6"/>
  <c r="D68" i="6"/>
  <c r="E68" i="6" s="1"/>
  <c r="Q66" i="6"/>
  <c r="P66" i="6"/>
  <c r="E66" i="6"/>
  <c r="R66" i="6" s="1"/>
  <c r="Q65" i="6"/>
  <c r="P65" i="6"/>
  <c r="E65" i="6"/>
  <c r="C64" i="6"/>
  <c r="P64" i="6" s="1"/>
  <c r="Q62" i="6"/>
  <c r="P62" i="6"/>
  <c r="R62" i="6" s="1"/>
  <c r="E62" i="6"/>
  <c r="D61" i="6"/>
  <c r="Q60" i="6"/>
  <c r="P60" i="6"/>
  <c r="D60" i="6"/>
  <c r="E60" i="6" s="1"/>
  <c r="Q59" i="6"/>
  <c r="P59" i="6"/>
  <c r="D59" i="6"/>
  <c r="E59" i="6" s="1"/>
  <c r="P58" i="6"/>
  <c r="D58" i="6"/>
  <c r="C58" i="6"/>
  <c r="R57" i="6"/>
  <c r="Q57" i="6"/>
  <c r="P57" i="6"/>
  <c r="Q55" i="6"/>
  <c r="P55" i="6"/>
  <c r="D55" i="6"/>
  <c r="E55" i="6" s="1"/>
  <c r="Q54" i="6"/>
  <c r="P54" i="6"/>
  <c r="D54" i="6"/>
  <c r="E54" i="6" s="1"/>
  <c r="Q53" i="6"/>
  <c r="P53" i="6"/>
  <c r="D53" i="6"/>
  <c r="E53" i="6" s="1"/>
  <c r="R53" i="6" s="1"/>
  <c r="Q52" i="6"/>
  <c r="P52" i="6"/>
  <c r="D52" i="6"/>
  <c r="E52" i="6" s="1"/>
  <c r="R52" i="6" s="1"/>
  <c r="Q51" i="6"/>
  <c r="S51" i="6" s="1"/>
  <c r="P51" i="6"/>
  <c r="D51" i="6"/>
  <c r="E51" i="6" s="1"/>
  <c r="Q50" i="6"/>
  <c r="P50" i="6"/>
  <c r="D50" i="6"/>
  <c r="E50" i="6" s="1"/>
  <c r="R50" i="6" s="1"/>
  <c r="Q49" i="6"/>
  <c r="P49" i="6"/>
  <c r="D48" i="6"/>
  <c r="D56" i="6" s="1"/>
  <c r="C48" i="6"/>
  <c r="Q48" i="6" s="1"/>
  <c r="Q47" i="6"/>
  <c r="P47" i="6"/>
  <c r="R47" i="6" s="1"/>
  <c r="Q45" i="6"/>
  <c r="P45" i="6"/>
  <c r="R45" i="6" s="1"/>
  <c r="D45" i="6"/>
  <c r="E45" i="6" s="1"/>
  <c r="Q44" i="6"/>
  <c r="P44" i="6"/>
  <c r="D44" i="6"/>
  <c r="E44" i="6" s="1"/>
  <c r="Q43" i="6"/>
  <c r="P43" i="6"/>
  <c r="R43" i="6" s="1"/>
  <c r="D43" i="6"/>
  <c r="E43" i="6" s="1"/>
  <c r="Q42" i="6"/>
  <c r="P42" i="6"/>
  <c r="R42" i="6" s="1"/>
  <c r="D42" i="6"/>
  <c r="E42" i="6" s="1"/>
  <c r="C41" i="6"/>
  <c r="Q41" i="6" s="1"/>
  <c r="Q39" i="6"/>
  <c r="P39" i="6"/>
  <c r="D39" i="6"/>
  <c r="E39" i="6" s="1"/>
  <c r="Q38" i="6"/>
  <c r="P38" i="6"/>
  <c r="D38" i="6"/>
  <c r="E38" i="6" s="1"/>
  <c r="C37" i="6"/>
  <c r="D37" i="6" s="1"/>
  <c r="Q36" i="6"/>
  <c r="P36" i="6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D33" i="6"/>
  <c r="E33" i="6" s="1"/>
  <c r="Q32" i="6"/>
  <c r="P32" i="6"/>
  <c r="R32" i="6" s="1"/>
  <c r="D32" i="6"/>
  <c r="E32" i="6" s="1"/>
  <c r="Q31" i="6"/>
  <c r="P31" i="6"/>
  <c r="D31" i="6"/>
  <c r="E31" i="6" s="1"/>
  <c r="R31" i="6" s="1"/>
  <c r="Q30" i="6"/>
  <c r="P30" i="6"/>
  <c r="D30" i="6"/>
  <c r="E30" i="6" s="1"/>
  <c r="R30" i="6" s="1"/>
  <c r="Q29" i="6"/>
  <c r="C29" i="6"/>
  <c r="P29" i="6" s="1"/>
  <c r="Q28" i="6"/>
  <c r="P28" i="6"/>
  <c r="C28" i="6"/>
  <c r="D28" i="6" s="1"/>
  <c r="E28" i="6" s="1"/>
  <c r="Q27" i="6"/>
  <c r="P27" i="6"/>
  <c r="D27" i="6"/>
  <c r="E27" i="6" s="1"/>
  <c r="Q26" i="6"/>
  <c r="P26" i="6"/>
  <c r="R26" i="6" s="1"/>
  <c r="E26" i="6"/>
  <c r="D26" i="6"/>
  <c r="R25" i="6"/>
  <c r="Q25" i="6"/>
  <c r="P25" i="6"/>
  <c r="E25" i="6"/>
  <c r="D25" i="6"/>
  <c r="Q24" i="6"/>
  <c r="P24" i="6"/>
  <c r="E24" i="6"/>
  <c r="R24" i="6" s="1"/>
  <c r="D24" i="6"/>
  <c r="Q23" i="6"/>
  <c r="P23" i="6"/>
  <c r="D23" i="6"/>
  <c r="E23" i="6" s="1"/>
  <c r="Q22" i="6"/>
  <c r="P22" i="6"/>
  <c r="D22" i="6"/>
  <c r="C22" i="6"/>
  <c r="Q21" i="6"/>
  <c r="P21" i="6"/>
  <c r="R21" i="6" s="1"/>
  <c r="C20" i="6"/>
  <c r="C79" i="6" s="1"/>
  <c r="Q19" i="6"/>
  <c r="S19" i="6" s="1"/>
  <c r="P19" i="6"/>
  <c r="D19" i="6"/>
  <c r="E19" i="6" s="1"/>
  <c r="R18" i="6"/>
  <c r="C17" i="6"/>
  <c r="Q17" i="6" s="1"/>
  <c r="Q16" i="6"/>
  <c r="P16" i="6"/>
  <c r="D16" i="6"/>
  <c r="S16" i="6" s="1"/>
  <c r="Q15" i="6"/>
  <c r="S15" i="6" s="1"/>
  <c r="P15" i="6"/>
  <c r="D15" i="6"/>
  <c r="Q14" i="6"/>
  <c r="S14" i="6" s="1"/>
  <c r="P14" i="6"/>
  <c r="D14" i="6"/>
  <c r="E14" i="6" s="1"/>
  <c r="R14" i="6" s="1"/>
  <c r="U13" i="6"/>
  <c r="T13" i="6"/>
  <c r="Q13" i="6"/>
  <c r="S13" i="6" s="1"/>
  <c r="P13" i="6"/>
  <c r="R13" i="6" s="1"/>
  <c r="E13" i="6"/>
  <c r="D13" i="6"/>
  <c r="C28" i="5"/>
  <c r="P28" i="5" s="1"/>
  <c r="Q76" i="5"/>
  <c r="P76" i="5"/>
  <c r="D76" i="5"/>
  <c r="E76" i="5" s="1"/>
  <c r="R76" i="5" s="1"/>
  <c r="Q74" i="5"/>
  <c r="P74" i="5"/>
  <c r="R74" i="5" s="1"/>
  <c r="C73" i="5"/>
  <c r="Q73" i="5" s="1"/>
  <c r="Q72" i="5"/>
  <c r="P72" i="5"/>
  <c r="D72" i="5"/>
  <c r="E72" i="5" s="1"/>
  <c r="Q71" i="5"/>
  <c r="P71" i="5"/>
  <c r="D71" i="5"/>
  <c r="D73" i="5" s="1"/>
  <c r="Q70" i="5"/>
  <c r="P70" i="5"/>
  <c r="R70" i="5" s="1"/>
  <c r="Q68" i="5"/>
  <c r="P68" i="5"/>
  <c r="D68" i="5"/>
  <c r="E68" i="5" s="1"/>
  <c r="R68" i="5" s="1"/>
  <c r="Q66" i="5"/>
  <c r="P66" i="5"/>
  <c r="E66" i="5"/>
  <c r="Q65" i="5"/>
  <c r="P65" i="5"/>
  <c r="E65" i="5"/>
  <c r="C64" i="5"/>
  <c r="Q64" i="5" s="1"/>
  <c r="Q62" i="5"/>
  <c r="P62" i="5"/>
  <c r="E62" i="5"/>
  <c r="D61" i="5"/>
  <c r="Q60" i="5"/>
  <c r="P60" i="5"/>
  <c r="R60" i="5" s="1"/>
  <c r="D60" i="5"/>
  <c r="E60" i="5" s="1"/>
  <c r="Q59" i="5"/>
  <c r="S59" i="5" s="1"/>
  <c r="P59" i="5"/>
  <c r="D59" i="5"/>
  <c r="E59" i="5" s="1"/>
  <c r="R59" i="5" s="1"/>
  <c r="C58" i="5"/>
  <c r="Q58" i="5" s="1"/>
  <c r="R57" i="5"/>
  <c r="Q57" i="5"/>
  <c r="P57" i="5"/>
  <c r="Q55" i="5"/>
  <c r="P55" i="5"/>
  <c r="D55" i="5"/>
  <c r="E55" i="5" s="1"/>
  <c r="R55" i="5" s="1"/>
  <c r="Q54" i="5"/>
  <c r="P54" i="5"/>
  <c r="R54" i="5" s="1"/>
  <c r="D54" i="5"/>
  <c r="E54" i="5" s="1"/>
  <c r="Q53" i="5"/>
  <c r="P53" i="5"/>
  <c r="D53" i="5"/>
  <c r="E53" i="5" s="1"/>
  <c r="Q52" i="5"/>
  <c r="P52" i="5"/>
  <c r="D52" i="5"/>
  <c r="E52" i="5" s="1"/>
  <c r="R52" i="5" s="1"/>
  <c r="Q51" i="5"/>
  <c r="S51" i="5" s="1"/>
  <c r="P51" i="5"/>
  <c r="D51" i="5"/>
  <c r="E51" i="5" s="1"/>
  <c r="R51" i="5" s="1"/>
  <c r="Q50" i="5"/>
  <c r="P50" i="5"/>
  <c r="D50" i="5"/>
  <c r="E50" i="5" s="1"/>
  <c r="Q49" i="5"/>
  <c r="P49" i="5"/>
  <c r="D49" i="5"/>
  <c r="C48" i="5"/>
  <c r="Q48" i="5" s="1"/>
  <c r="Q47" i="5"/>
  <c r="P47" i="5"/>
  <c r="R47" i="5" s="1"/>
  <c r="Q45" i="5"/>
  <c r="P45" i="5"/>
  <c r="D45" i="5"/>
  <c r="E45" i="5" s="1"/>
  <c r="Q44" i="5"/>
  <c r="P44" i="5"/>
  <c r="D44" i="5"/>
  <c r="E44" i="5" s="1"/>
  <c r="Q43" i="5"/>
  <c r="P43" i="5"/>
  <c r="D43" i="5"/>
  <c r="E43" i="5" s="1"/>
  <c r="Q42" i="5"/>
  <c r="P42" i="5"/>
  <c r="R42" i="5" s="1"/>
  <c r="D42" i="5"/>
  <c r="E42" i="5" s="1"/>
  <c r="C41" i="5"/>
  <c r="Q41" i="5" s="1"/>
  <c r="Q39" i="5"/>
  <c r="P39" i="5"/>
  <c r="D39" i="5"/>
  <c r="E39" i="5" s="1"/>
  <c r="Q38" i="5"/>
  <c r="P38" i="5"/>
  <c r="D38" i="5"/>
  <c r="E38" i="5" s="1"/>
  <c r="C37" i="5"/>
  <c r="D37" i="5" s="1"/>
  <c r="Q36" i="5"/>
  <c r="P36" i="5"/>
  <c r="E36" i="5"/>
  <c r="R36" i="5" s="1"/>
  <c r="D36" i="5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D31" i="5"/>
  <c r="E31" i="5" s="1"/>
  <c r="R31" i="5" s="1"/>
  <c r="Q30" i="5"/>
  <c r="P30" i="5"/>
  <c r="E30" i="5"/>
  <c r="D30" i="5"/>
  <c r="C29" i="5"/>
  <c r="P29" i="5" s="1"/>
  <c r="Q27" i="5"/>
  <c r="P27" i="5"/>
  <c r="D27" i="5"/>
  <c r="E27" i="5" s="1"/>
  <c r="Q26" i="5"/>
  <c r="P26" i="5"/>
  <c r="D26" i="5"/>
  <c r="E26" i="5" s="1"/>
  <c r="Q25" i="5"/>
  <c r="P25" i="5"/>
  <c r="R25" i="5" s="1"/>
  <c r="E25" i="5"/>
  <c r="D25" i="5"/>
  <c r="Q24" i="5"/>
  <c r="P24" i="5"/>
  <c r="D24" i="5"/>
  <c r="E24" i="5" s="1"/>
  <c r="E22" i="5" s="1"/>
  <c r="Q23" i="5"/>
  <c r="P23" i="5"/>
  <c r="D23" i="5"/>
  <c r="E23" i="5" s="1"/>
  <c r="R23" i="5" s="1"/>
  <c r="Q22" i="5"/>
  <c r="D22" i="5"/>
  <c r="C22" i="5"/>
  <c r="P22" i="5" s="1"/>
  <c r="Q21" i="5"/>
  <c r="P21" i="5"/>
  <c r="R21" i="5" s="1"/>
  <c r="C20" i="5"/>
  <c r="Q20" i="5" s="1"/>
  <c r="Q19" i="5"/>
  <c r="S19" i="5" s="1"/>
  <c r="P19" i="5"/>
  <c r="E19" i="5"/>
  <c r="D19" i="5"/>
  <c r="D20" i="5" s="1"/>
  <c r="R18" i="5"/>
  <c r="C17" i="5"/>
  <c r="Q17" i="5" s="1"/>
  <c r="Q16" i="5"/>
  <c r="P16" i="5"/>
  <c r="D16" i="5"/>
  <c r="S16" i="5" s="1"/>
  <c r="R15" i="5"/>
  <c r="Q15" i="5"/>
  <c r="S15" i="5" s="1"/>
  <c r="P15" i="5"/>
  <c r="E15" i="5"/>
  <c r="D15" i="5"/>
  <c r="Q14" i="5"/>
  <c r="P14" i="5"/>
  <c r="D14" i="5"/>
  <c r="U13" i="5"/>
  <c r="T13" i="5"/>
  <c r="R13" i="5"/>
  <c r="Q13" i="5"/>
  <c r="P13" i="5"/>
  <c r="E13" i="5"/>
  <c r="D13" i="5"/>
  <c r="C28" i="4"/>
  <c r="P28" i="4" s="1"/>
  <c r="Q76" i="4"/>
  <c r="P76" i="4"/>
  <c r="D76" i="4"/>
  <c r="E76" i="4" s="1"/>
  <c r="R76" i="4" s="1"/>
  <c r="Q74" i="4"/>
  <c r="P74" i="4"/>
  <c r="R74" i="4" s="1"/>
  <c r="Q73" i="4"/>
  <c r="P73" i="4"/>
  <c r="C73" i="4"/>
  <c r="Q72" i="4"/>
  <c r="P72" i="4"/>
  <c r="R72" i="4" s="1"/>
  <c r="E72" i="4"/>
  <c r="D72" i="4"/>
  <c r="Q71" i="4"/>
  <c r="P71" i="4"/>
  <c r="D71" i="4"/>
  <c r="D73" i="4" s="1"/>
  <c r="Q70" i="4"/>
  <c r="P70" i="4"/>
  <c r="R70" i="4" s="1"/>
  <c r="Q68" i="4"/>
  <c r="P68" i="4"/>
  <c r="D68" i="4"/>
  <c r="E68" i="4" s="1"/>
  <c r="Q66" i="4"/>
  <c r="P66" i="4"/>
  <c r="R66" i="4" s="1"/>
  <c r="E66" i="4"/>
  <c r="Q65" i="4"/>
  <c r="P65" i="4"/>
  <c r="E65" i="4"/>
  <c r="C64" i="4"/>
  <c r="Q64" i="4" s="1"/>
  <c r="Q62" i="4"/>
  <c r="P62" i="4"/>
  <c r="E62" i="4"/>
  <c r="D61" i="4"/>
  <c r="Q60" i="4"/>
  <c r="P60" i="4"/>
  <c r="D60" i="4"/>
  <c r="E60" i="4" s="1"/>
  <c r="Q59" i="4"/>
  <c r="P59" i="4"/>
  <c r="D59" i="4"/>
  <c r="E59" i="4" s="1"/>
  <c r="E58" i="4" s="1"/>
  <c r="C58" i="4"/>
  <c r="D58" i="4" s="1"/>
  <c r="Q57" i="4"/>
  <c r="P57" i="4"/>
  <c r="R57" i="4" s="1"/>
  <c r="Q55" i="4"/>
  <c r="P55" i="4"/>
  <c r="D55" i="4"/>
  <c r="E55" i="4" s="1"/>
  <c r="R55" i="4" s="1"/>
  <c r="Q54" i="4"/>
  <c r="P54" i="4"/>
  <c r="D54" i="4"/>
  <c r="E54" i="4" s="1"/>
  <c r="R54" i="4" s="1"/>
  <c r="Q53" i="4"/>
  <c r="P53" i="4"/>
  <c r="D53" i="4"/>
  <c r="E53" i="4" s="1"/>
  <c r="Q52" i="4"/>
  <c r="P52" i="4"/>
  <c r="D52" i="4"/>
  <c r="E52" i="4" s="1"/>
  <c r="R52" i="4" s="1"/>
  <c r="Q51" i="4"/>
  <c r="P51" i="4"/>
  <c r="D51" i="4"/>
  <c r="E51" i="4" s="1"/>
  <c r="R51" i="4" s="1"/>
  <c r="Q50" i="4"/>
  <c r="P50" i="4"/>
  <c r="D50" i="4"/>
  <c r="D48" i="4" s="1"/>
  <c r="D56" i="4" s="1"/>
  <c r="Q49" i="4"/>
  <c r="P49" i="4"/>
  <c r="D49" i="4"/>
  <c r="E49" i="4" s="1"/>
  <c r="C48" i="4"/>
  <c r="Q48" i="4" s="1"/>
  <c r="Q47" i="4"/>
  <c r="P47" i="4"/>
  <c r="R47" i="4" s="1"/>
  <c r="Q45" i="4"/>
  <c r="P45" i="4"/>
  <c r="E45" i="4"/>
  <c r="D45" i="4"/>
  <c r="Q44" i="4"/>
  <c r="P44" i="4"/>
  <c r="D44" i="4"/>
  <c r="E44" i="4" s="1"/>
  <c r="Q43" i="4"/>
  <c r="P43" i="4"/>
  <c r="R43" i="4" s="1"/>
  <c r="D43" i="4"/>
  <c r="E43" i="4" s="1"/>
  <c r="Q42" i="4"/>
  <c r="P42" i="4"/>
  <c r="D42" i="4"/>
  <c r="E42" i="4" s="1"/>
  <c r="C41" i="4"/>
  <c r="Q41" i="4" s="1"/>
  <c r="Q39" i="4"/>
  <c r="P39" i="4"/>
  <c r="D39" i="4"/>
  <c r="E39" i="4" s="1"/>
  <c r="Q38" i="4"/>
  <c r="P38" i="4"/>
  <c r="D38" i="4"/>
  <c r="E38" i="4" s="1"/>
  <c r="C37" i="4"/>
  <c r="D37" i="4" s="1"/>
  <c r="Q36" i="4"/>
  <c r="P36" i="4"/>
  <c r="D36" i="4"/>
  <c r="E36" i="4" s="1"/>
  <c r="Q35" i="4"/>
  <c r="P35" i="4"/>
  <c r="D35" i="4"/>
  <c r="E35" i="4" s="1"/>
  <c r="Q34" i="4"/>
  <c r="P34" i="4"/>
  <c r="D34" i="4"/>
  <c r="E34" i="4" s="1"/>
  <c r="Q33" i="4"/>
  <c r="P33" i="4"/>
  <c r="R33" i="4" s="1"/>
  <c r="D33" i="4"/>
  <c r="E33" i="4" s="1"/>
  <c r="Q32" i="4"/>
  <c r="P32" i="4"/>
  <c r="D32" i="4"/>
  <c r="E32" i="4" s="1"/>
  <c r="R32" i="4" s="1"/>
  <c r="Q31" i="4"/>
  <c r="P31" i="4"/>
  <c r="R31" i="4" s="1"/>
  <c r="E31" i="4"/>
  <c r="D31" i="4"/>
  <c r="Q30" i="4"/>
  <c r="P30" i="4"/>
  <c r="R30" i="4" s="1"/>
  <c r="E30" i="4"/>
  <c r="D30" i="4"/>
  <c r="C29" i="4"/>
  <c r="P29" i="4" s="1"/>
  <c r="Q27" i="4"/>
  <c r="P27" i="4"/>
  <c r="D27" i="4"/>
  <c r="E27" i="4" s="1"/>
  <c r="Q26" i="4"/>
  <c r="P26" i="4"/>
  <c r="D26" i="4"/>
  <c r="E26" i="4" s="1"/>
  <c r="R26" i="4" s="1"/>
  <c r="Q25" i="4"/>
  <c r="P25" i="4"/>
  <c r="R25" i="4" s="1"/>
  <c r="E25" i="4"/>
  <c r="D25" i="4"/>
  <c r="Q24" i="4"/>
  <c r="P24" i="4"/>
  <c r="D24" i="4"/>
  <c r="E24" i="4" s="1"/>
  <c r="R24" i="4" s="1"/>
  <c r="Q23" i="4"/>
  <c r="P23" i="4"/>
  <c r="D23" i="4"/>
  <c r="E23" i="4" s="1"/>
  <c r="Q22" i="4"/>
  <c r="P22" i="4"/>
  <c r="D22" i="4"/>
  <c r="C22" i="4"/>
  <c r="Q21" i="4"/>
  <c r="P21" i="4"/>
  <c r="R21" i="4" s="1"/>
  <c r="C20" i="4"/>
  <c r="Q20" i="4" s="1"/>
  <c r="Q19" i="4"/>
  <c r="P19" i="4"/>
  <c r="E19" i="4"/>
  <c r="D19" i="4"/>
  <c r="D20" i="4" s="1"/>
  <c r="R18" i="4"/>
  <c r="C17" i="4"/>
  <c r="Q17" i="4" s="1"/>
  <c r="Q16" i="4"/>
  <c r="P16" i="4"/>
  <c r="D16" i="4"/>
  <c r="Q15" i="4"/>
  <c r="P15" i="4"/>
  <c r="D15" i="4"/>
  <c r="E15" i="4" s="1"/>
  <c r="R14" i="4"/>
  <c r="Q14" i="4"/>
  <c r="S14" i="4" s="1"/>
  <c r="P14" i="4"/>
  <c r="E14" i="4"/>
  <c r="D14" i="4"/>
  <c r="U13" i="4"/>
  <c r="T13" i="4"/>
  <c r="Q13" i="4"/>
  <c r="P13" i="4"/>
  <c r="D13" i="4"/>
  <c r="D17" i="4" s="1"/>
  <c r="E79" i="3" l="1"/>
  <c r="D79" i="3"/>
  <c r="D78" i="3"/>
  <c r="E78" i="3"/>
  <c r="E22" i="7"/>
  <c r="R25" i="7"/>
  <c r="R54" i="8"/>
  <c r="R15" i="4"/>
  <c r="R54" i="6"/>
  <c r="R55" i="7"/>
  <c r="R23" i="7"/>
  <c r="R13" i="12"/>
  <c r="R51" i="6"/>
  <c r="R55" i="6"/>
  <c r="E13" i="4"/>
  <c r="R13" i="4" s="1"/>
  <c r="S19" i="4"/>
  <c r="R35" i="4"/>
  <c r="R53" i="4"/>
  <c r="D48" i="5"/>
  <c r="D56" i="5" s="1"/>
  <c r="R66" i="5"/>
  <c r="R72" i="5"/>
  <c r="D17" i="6"/>
  <c r="P20" i="6"/>
  <c r="P48" i="6"/>
  <c r="E58" i="6"/>
  <c r="R65" i="6"/>
  <c r="S13" i="8"/>
  <c r="S16" i="8"/>
  <c r="E41" i="8"/>
  <c r="Q17" i="9"/>
  <c r="P58" i="9"/>
  <c r="P22" i="10"/>
  <c r="P37" i="10"/>
  <c r="Q17" i="12"/>
  <c r="D22" i="12"/>
  <c r="R24" i="5"/>
  <c r="R24" i="8"/>
  <c r="R19" i="4"/>
  <c r="Q20" i="6"/>
  <c r="R53" i="7"/>
  <c r="R14" i="10"/>
  <c r="Q22" i="10"/>
  <c r="P22" i="12"/>
  <c r="D79" i="5"/>
  <c r="R33" i="6"/>
  <c r="R72" i="6"/>
  <c r="R44" i="7"/>
  <c r="R62" i="7"/>
  <c r="R30" i="9"/>
  <c r="S14" i="10"/>
  <c r="R34" i="10"/>
  <c r="G70" i="14"/>
  <c r="F14" i="15"/>
  <c r="G14" i="15" s="1"/>
  <c r="G70" i="17"/>
  <c r="E13" i="7"/>
  <c r="R13" i="7" s="1"/>
  <c r="R50" i="7"/>
  <c r="D22" i="8"/>
  <c r="R33" i="8"/>
  <c r="P58" i="8"/>
  <c r="E19" i="9"/>
  <c r="S59" i="9"/>
  <c r="R19" i="12"/>
  <c r="R30" i="12"/>
  <c r="G55" i="14"/>
  <c r="R36" i="9"/>
  <c r="E14" i="5"/>
  <c r="R14" i="5" s="1"/>
  <c r="R27" i="6"/>
  <c r="S16" i="4"/>
  <c r="R36" i="4"/>
  <c r="R42" i="4"/>
  <c r="R65" i="4"/>
  <c r="R34" i="5"/>
  <c r="P73" i="5"/>
  <c r="R44" i="6"/>
  <c r="P20" i="7"/>
  <c r="Q17" i="8"/>
  <c r="Q22" i="8"/>
  <c r="R30" i="8"/>
  <c r="R65" i="8"/>
  <c r="R19" i="9"/>
  <c r="R44" i="9"/>
  <c r="R72" i="9"/>
  <c r="R31" i="10"/>
  <c r="P58" i="10"/>
  <c r="S19" i="12"/>
  <c r="E73" i="12"/>
  <c r="G25" i="13"/>
  <c r="R50" i="8"/>
  <c r="R36" i="6"/>
  <c r="P73" i="10"/>
  <c r="S15" i="4"/>
  <c r="R45" i="4"/>
  <c r="R30" i="5"/>
  <c r="R38" i="6"/>
  <c r="S51" i="4"/>
  <c r="R26" i="5"/>
  <c r="R39" i="5"/>
  <c r="R50" i="5"/>
  <c r="R28" i="6"/>
  <c r="R68" i="6"/>
  <c r="S13" i="7"/>
  <c r="S15" i="7"/>
  <c r="R45" i="7"/>
  <c r="R51" i="7"/>
  <c r="Q58" i="7"/>
  <c r="R76" i="7"/>
  <c r="R43" i="8"/>
  <c r="D48" i="8"/>
  <c r="D56" i="8" s="1"/>
  <c r="R72" i="8"/>
  <c r="D17" i="9"/>
  <c r="S19" i="9"/>
  <c r="R26" i="9"/>
  <c r="D17" i="10"/>
  <c r="S15" i="10"/>
  <c r="R24" i="10"/>
  <c r="D17" i="12"/>
  <c r="E73" i="14"/>
  <c r="E74" i="14" s="1"/>
  <c r="F74" i="14" s="1"/>
  <c r="G74" i="14" s="1"/>
  <c r="G76" i="14" s="1"/>
  <c r="R62" i="4"/>
  <c r="R43" i="7"/>
  <c r="P20" i="8"/>
  <c r="R55" i="10"/>
  <c r="S13" i="4"/>
  <c r="P20" i="4"/>
  <c r="E64" i="4"/>
  <c r="S48" i="4"/>
  <c r="D17" i="5"/>
  <c r="R45" i="5"/>
  <c r="R53" i="5"/>
  <c r="R26" i="8"/>
  <c r="R52" i="8"/>
  <c r="R68" i="9"/>
  <c r="R32" i="10"/>
  <c r="R50" i="10"/>
  <c r="R54" i="10"/>
  <c r="C40" i="12"/>
  <c r="D40" i="12" s="1"/>
  <c r="E73" i="17"/>
  <c r="E74" i="17" s="1"/>
  <c r="F74" i="17" s="1"/>
  <c r="G74" i="17" s="1"/>
  <c r="G76" i="17" s="1"/>
  <c r="R34" i="8"/>
  <c r="C40" i="10"/>
  <c r="D40" i="10" s="1"/>
  <c r="R24" i="12"/>
  <c r="G14" i="13"/>
  <c r="G70" i="15"/>
  <c r="R25" i="10"/>
  <c r="E50" i="4"/>
  <c r="R50" i="4" s="1"/>
  <c r="R53" i="8"/>
  <c r="Q17" i="10"/>
  <c r="R35" i="6"/>
  <c r="R22" i="7"/>
  <c r="R60" i="8"/>
  <c r="S16" i="9"/>
  <c r="R45" i="9"/>
  <c r="S16" i="12"/>
  <c r="G55" i="15"/>
  <c r="S48" i="5"/>
  <c r="R68" i="10"/>
  <c r="R38" i="4"/>
  <c r="R34" i="4"/>
  <c r="R44" i="4"/>
  <c r="P20" i="5"/>
  <c r="R65" i="5"/>
  <c r="D29" i="6"/>
  <c r="D22" i="7"/>
  <c r="S48" i="7"/>
  <c r="R72" i="7"/>
  <c r="R68" i="8"/>
  <c r="R32" i="9"/>
  <c r="E41" i="9"/>
  <c r="E40" i="9" s="1"/>
  <c r="R62" i="9"/>
  <c r="R33" i="10"/>
  <c r="P41" i="10"/>
  <c r="R45" i="10"/>
  <c r="R51" i="10"/>
  <c r="R60" i="10"/>
  <c r="Q41" i="12"/>
  <c r="F10" i="15"/>
  <c r="F14" i="17"/>
  <c r="G59" i="17"/>
  <c r="G61" i="17" s="1"/>
  <c r="E26" i="15"/>
  <c r="W52" i="3" s="1"/>
  <c r="F18" i="15"/>
  <c r="G59" i="15"/>
  <c r="G61" i="15" s="1"/>
  <c r="G11" i="15"/>
  <c r="G10" i="15" s="1"/>
  <c r="G18" i="15" s="1"/>
  <c r="F75" i="15"/>
  <c r="G75" i="15" s="1"/>
  <c r="E26" i="14"/>
  <c r="W51" i="3" s="1"/>
  <c r="W56" i="3" s="1"/>
  <c r="G59" i="14"/>
  <c r="G61" i="14" s="1"/>
  <c r="G59" i="13"/>
  <c r="G61" i="13" s="1"/>
  <c r="F75" i="13"/>
  <c r="G75" i="13" s="1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R37" i="12" s="1"/>
  <c r="D46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P79" i="12"/>
  <c r="E16" i="12"/>
  <c r="R16" i="12" s="1"/>
  <c r="P48" i="12"/>
  <c r="D73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20" i="10" s="1"/>
  <c r="R19" i="10"/>
  <c r="C77" i="10"/>
  <c r="Q75" i="10"/>
  <c r="D75" i="10"/>
  <c r="D77" i="10" s="1"/>
  <c r="P75" i="10"/>
  <c r="R22" i="10"/>
  <c r="R52" i="10"/>
  <c r="R59" i="10"/>
  <c r="E58" i="10"/>
  <c r="R58" i="10" s="1"/>
  <c r="E29" i="10"/>
  <c r="R29" i="10" s="1"/>
  <c r="R17" i="10"/>
  <c r="R23" i="10"/>
  <c r="E22" i="10"/>
  <c r="R38" i="10"/>
  <c r="E37" i="10"/>
  <c r="R37" i="10" s="1"/>
  <c r="R76" i="10"/>
  <c r="R41" i="10"/>
  <c r="R72" i="10"/>
  <c r="R28" i="10"/>
  <c r="Q56" i="10"/>
  <c r="C67" i="10"/>
  <c r="P56" i="10"/>
  <c r="E17" i="10"/>
  <c r="P40" i="10"/>
  <c r="Q64" i="10"/>
  <c r="P79" i="10"/>
  <c r="Q40" i="10"/>
  <c r="P48" i="10"/>
  <c r="D73" i="10"/>
  <c r="Q79" i="10"/>
  <c r="D20" i="10"/>
  <c r="D79" i="10" s="1"/>
  <c r="D28" i="10"/>
  <c r="E28" i="10" s="1"/>
  <c r="D37" i="10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S48" i="9"/>
  <c r="E64" i="9"/>
  <c r="R64" i="9" s="1"/>
  <c r="Q64" i="9"/>
  <c r="D29" i="9"/>
  <c r="Q29" i="9"/>
  <c r="Q28" i="9"/>
  <c r="P67" i="9"/>
  <c r="D67" i="9"/>
  <c r="E67" i="9" s="1"/>
  <c r="Q67" i="9"/>
  <c r="R23" i="9"/>
  <c r="E22" i="9"/>
  <c r="R27" i="9"/>
  <c r="E29" i="9"/>
  <c r="R29" i="9" s="1"/>
  <c r="R34" i="9"/>
  <c r="D79" i="9"/>
  <c r="R35" i="9"/>
  <c r="R38" i="9"/>
  <c r="R42" i="9"/>
  <c r="R60" i="9"/>
  <c r="R22" i="9"/>
  <c r="R33" i="9"/>
  <c r="P79" i="9"/>
  <c r="E16" i="9"/>
  <c r="R16" i="9" s="1"/>
  <c r="D41" i="9"/>
  <c r="P56" i="9"/>
  <c r="E58" i="9"/>
  <c r="R58" i="9" s="1"/>
  <c r="E71" i="9"/>
  <c r="E73" i="9" s="1"/>
  <c r="Q79" i="9"/>
  <c r="E15" i="9"/>
  <c r="D37" i="9"/>
  <c r="P41" i="9"/>
  <c r="R41" i="9" s="1"/>
  <c r="E49" i="9"/>
  <c r="Q58" i="9"/>
  <c r="F81" i="9"/>
  <c r="C40" i="9"/>
  <c r="D28" i="9"/>
  <c r="E28" i="9" s="1"/>
  <c r="R28" i="9" s="1"/>
  <c r="C63" i="9"/>
  <c r="E20" i="9"/>
  <c r="R20" i="9" s="1"/>
  <c r="P37" i="9"/>
  <c r="P73" i="9"/>
  <c r="S15" i="9"/>
  <c r="S59" i="8"/>
  <c r="E64" i="8"/>
  <c r="P64" i="8"/>
  <c r="Q56" i="8"/>
  <c r="P48" i="8"/>
  <c r="C79" i="8"/>
  <c r="P79" i="8" s="1"/>
  <c r="Q29" i="8"/>
  <c r="E29" i="8"/>
  <c r="R29" i="8" s="1"/>
  <c r="D29" i="8"/>
  <c r="D79" i="8"/>
  <c r="R27" i="8"/>
  <c r="R16" i="8"/>
  <c r="P67" i="8"/>
  <c r="D67" i="8"/>
  <c r="E67" i="8" s="1"/>
  <c r="Q67" i="8"/>
  <c r="R23" i="8"/>
  <c r="E22" i="8"/>
  <c r="R22" i="8" s="1"/>
  <c r="R15" i="8"/>
  <c r="E40" i="8"/>
  <c r="R44" i="8"/>
  <c r="S48" i="8"/>
  <c r="R38" i="8"/>
  <c r="E16" i="8"/>
  <c r="E17" i="8" s="1"/>
  <c r="R17" i="8" s="1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40" i="8"/>
  <c r="C75" i="8" s="1"/>
  <c r="D28" i="8"/>
  <c r="E28" i="8" s="1"/>
  <c r="R28" i="8" s="1"/>
  <c r="E20" i="8"/>
  <c r="R20" i="8" s="1"/>
  <c r="P37" i="8"/>
  <c r="R37" i="8" s="1"/>
  <c r="P73" i="8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37" i="7" s="1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R41" i="7" s="1"/>
  <c r="E49" i="7"/>
  <c r="D20" i="7"/>
  <c r="D79" i="7" s="1"/>
  <c r="D28" i="7"/>
  <c r="E28" i="7" s="1"/>
  <c r="R28" i="7" s="1"/>
  <c r="R58" i="6"/>
  <c r="S59" i="6"/>
  <c r="C56" i="6"/>
  <c r="C67" i="6" s="1"/>
  <c r="P67" i="6" s="1"/>
  <c r="E64" i="6"/>
  <c r="R64" i="6" s="1"/>
  <c r="Q64" i="6"/>
  <c r="E20" i="6"/>
  <c r="R20" i="6" s="1"/>
  <c r="R39" i="6"/>
  <c r="R19" i="6"/>
  <c r="R34" i="6"/>
  <c r="D67" i="6"/>
  <c r="E67" i="6" s="1"/>
  <c r="C82" i="6" s="1"/>
  <c r="R59" i="6"/>
  <c r="C85" i="6"/>
  <c r="F81" i="6"/>
  <c r="C63" i="6"/>
  <c r="Q79" i="6"/>
  <c r="P79" i="6"/>
  <c r="E41" i="6"/>
  <c r="E40" i="6" s="1"/>
  <c r="S48" i="6"/>
  <c r="R29" i="6"/>
  <c r="E37" i="6"/>
  <c r="R37" i="6" s="1"/>
  <c r="R60" i="6"/>
  <c r="R23" i="6"/>
  <c r="E22" i="6"/>
  <c r="R22" i="6" s="1"/>
  <c r="R73" i="6"/>
  <c r="E16" i="6"/>
  <c r="R16" i="6" s="1"/>
  <c r="P17" i="6"/>
  <c r="D41" i="6"/>
  <c r="E71" i="6"/>
  <c r="E73" i="6" s="1"/>
  <c r="C40" i="6"/>
  <c r="E15" i="6"/>
  <c r="E29" i="6"/>
  <c r="P41" i="6"/>
  <c r="R41" i="6" s="1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P37" i="5"/>
  <c r="R37" i="5" s="1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S13" i="5"/>
  <c r="S14" i="5"/>
  <c r="E16" i="5"/>
  <c r="P17" i="5"/>
  <c r="R19" i="5"/>
  <c r="D41" i="5"/>
  <c r="E58" i="5"/>
  <c r="R58" i="5" s="1"/>
  <c r="R62" i="5"/>
  <c r="E71" i="5"/>
  <c r="D29" i="5"/>
  <c r="C40" i="5"/>
  <c r="C79" i="5"/>
  <c r="P41" i="5"/>
  <c r="R41" i="5" s="1"/>
  <c r="E49" i="5"/>
  <c r="C75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C75" i="4"/>
  <c r="R23" i="4"/>
  <c r="E22" i="4"/>
  <c r="R22" i="4" s="1"/>
  <c r="R27" i="4"/>
  <c r="E41" i="4"/>
  <c r="E40" i="4" s="1"/>
  <c r="R60" i="4"/>
  <c r="D79" i="4"/>
  <c r="R49" i="4"/>
  <c r="E48" i="4"/>
  <c r="E16" i="4"/>
  <c r="P17" i="4"/>
  <c r="D41" i="4"/>
  <c r="P64" i="4"/>
  <c r="R64" i="4" s="1"/>
  <c r="E71" i="4"/>
  <c r="D29" i="4"/>
  <c r="C40" i="4"/>
  <c r="P58" i="4"/>
  <c r="R58" i="4" s="1"/>
  <c r="C79" i="4"/>
  <c r="P41" i="4"/>
  <c r="Q58" i="4"/>
  <c r="D28" i="4"/>
  <c r="E28" i="4" s="1"/>
  <c r="R28" i="4" s="1"/>
  <c r="E20" i="4"/>
  <c r="R20" i="4" s="1"/>
  <c r="Q40" i="12" l="1"/>
  <c r="G81" i="9"/>
  <c r="F81" i="10"/>
  <c r="G81" i="10" s="1"/>
  <c r="R58" i="7"/>
  <c r="P67" i="5"/>
  <c r="R73" i="8"/>
  <c r="Q67" i="6"/>
  <c r="R37" i="4"/>
  <c r="E46" i="10"/>
  <c r="D69" i="5"/>
  <c r="C63" i="10"/>
  <c r="C61" i="10" s="1"/>
  <c r="Q56" i="6"/>
  <c r="R41" i="4"/>
  <c r="R40" i="10"/>
  <c r="Q79" i="12"/>
  <c r="P56" i="6"/>
  <c r="R37" i="9"/>
  <c r="D46" i="10"/>
  <c r="G14" i="17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79" i="10"/>
  <c r="E79" i="10"/>
  <c r="I79" i="10" s="1"/>
  <c r="R48" i="10"/>
  <c r="R56" i="10"/>
  <c r="R49" i="10"/>
  <c r="Q46" i="10"/>
  <c r="P46" i="10"/>
  <c r="R46" i="10" s="1"/>
  <c r="Q67" i="10"/>
  <c r="P67" i="10"/>
  <c r="D67" i="10"/>
  <c r="D69" i="10" s="1"/>
  <c r="D78" i="10" s="1"/>
  <c r="D105" i="3" s="1"/>
  <c r="P77" i="10"/>
  <c r="R77" i="10" s="1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D69" i="9"/>
  <c r="R73" i="9"/>
  <c r="C82" i="9"/>
  <c r="G79" i="9"/>
  <c r="R49" i="9"/>
  <c r="E48" i="9"/>
  <c r="E79" i="9" s="1"/>
  <c r="Q63" i="9"/>
  <c r="P63" i="9"/>
  <c r="E63" i="9"/>
  <c r="E61" i="9" s="1"/>
  <c r="E69" i="9" s="1"/>
  <c r="C61" i="9"/>
  <c r="R71" i="9"/>
  <c r="R67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Q63" i="6"/>
  <c r="P63" i="6"/>
  <c r="E63" i="6"/>
  <c r="E61" i="6" s="1"/>
  <c r="E69" i="6" s="1"/>
  <c r="C61" i="6"/>
  <c r="E46" i="6"/>
  <c r="C75" i="6"/>
  <c r="R17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E67" i="4"/>
  <c r="C82" i="4" s="1"/>
  <c r="D69" i="4"/>
  <c r="P67" i="4"/>
  <c r="P56" i="4"/>
  <c r="R56" i="4" s="1"/>
  <c r="Q56" i="4"/>
  <c r="E79" i="4"/>
  <c r="Q67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R79" i="7" l="1"/>
  <c r="P63" i="10"/>
  <c r="D78" i="5"/>
  <c r="E63" i="10"/>
  <c r="Q63" i="10"/>
  <c r="P63" i="12"/>
  <c r="E63" i="12"/>
  <c r="Q63" i="12"/>
  <c r="C61" i="12"/>
  <c r="Q61" i="12" s="1"/>
  <c r="H79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D78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R79" i="5" l="1"/>
  <c r="E69" i="10"/>
  <c r="D78" i="7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R69" i="9" s="1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R69" i="12" l="1"/>
  <c r="R61" i="12"/>
  <c r="Q69" i="12"/>
  <c r="P69" i="12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Q60" i="3"/>
  <c r="P60" i="3"/>
  <c r="D60" i="3"/>
  <c r="E60" i="3" s="1"/>
  <c r="Q59" i="3"/>
  <c r="P59" i="3"/>
  <c r="E59" i="3"/>
  <c r="E58" i="3" s="1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E43" i="3" s="1"/>
  <c r="Q42" i="3"/>
  <c r="P42" i="3"/>
  <c r="E42" i="3"/>
  <c r="E41" i="3" s="1"/>
  <c r="C41" i="3"/>
  <c r="Q41" i="3" s="1"/>
  <c r="Q39" i="3"/>
  <c r="P39" i="3"/>
  <c r="E39" i="3"/>
  <c r="Q38" i="3"/>
  <c r="P38" i="3"/>
  <c r="C37" i="3"/>
  <c r="Q36" i="3"/>
  <c r="P36" i="3"/>
  <c r="E36" i="3"/>
  <c r="Q35" i="3"/>
  <c r="P35" i="3"/>
  <c r="E35" i="3"/>
  <c r="Q34" i="3"/>
  <c r="P34" i="3"/>
  <c r="E34" i="3"/>
  <c r="Q33" i="3"/>
  <c r="P33" i="3"/>
  <c r="E33" i="3"/>
  <c r="Q32" i="3"/>
  <c r="P32" i="3"/>
  <c r="E32" i="3"/>
  <c r="Q31" i="3"/>
  <c r="P31" i="3"/>
  <c r="D31" i="3"/>
  <c r="E31" i="3" s="1"/>
  <c r="Q30" i="3"/>
  <c r="P30" i="3"/>
  <c r="D30" i="3"/>
  <c r="E30" i="3" s="1"/>
  <c r="C29" i="3"/>
  <c r="Q28" i="3"/>
  <c r="P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40" i="3" l="1"/>
  <c r="E38" i="3"/>
  <c r="E37" i="3" s="1"/>
  <c r="D37" i="3"/>
  <c r="E29" i="3"/>
  <c r="R59" i="3"/>
  <c r="P2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8" i="3"/>
  <c r="R34" i="3"/>
  <c r="Q29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R43" i="3"/>
  <c r="R27" i="3"/>
  <c r="R68" i="3"/>
  <c r="R24" i="3"/>
  <c r="R42" i="3"/>
  <c r="Q58" i="3"/>
  <c r="E14" i="3"/>
  <c r="P73" i="3"/>
  <c r="E19" i="3"/>
  <c r="R19" i="3" s="1"/>
  <c r="P37" i="3"/>
  <c r="P22" i="3"/>
  <c r="Y57" i="3" l="1"/>
  <c r="AC56" i="3"/>
  <c r="R29" i="3"/>
  <c r="E63" i="3"/>
  <c r="E61" i="3" s="1"/>
  <c r="C61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Q69" i="3"/>
  <c r="P69" i="3"/>
  <c r="R65" i="3"/>
  <c r="Q77" i="3"/>
  <c r="C78" i="3"/>
  <c r="C107" i="3" s="1"/>
  <c r="E75" i="3"/>
  <c r="I79" i="3"/>
  <c r="H79" i="3"/>
  <c r="R79" i="3"/>
  <c r="D109" i="3" l="1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E10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<sst xmlns="http://schemas.openxmlformats.org/spreadsheetml/2006/main" count="2345" uniqueCount="279">
  <si>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</si>
  <si>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</si>
  <si>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</si>
  <si>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</si>
  <si>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</si>
  <si>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</si>
  <si>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</si>
  <si>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</si>
  <si>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</si>
  <si>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</si>
  <si>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</si>
  <si>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</si>
  <si>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</si>
  <si>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</si>
  <si>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</si>
  <si>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</si>
  <si>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</si>
  <si>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</si>
  <si>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</si>
  <si>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</si>
  <si>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</si>
  <si>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</si>
  <si>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</si>
  <si>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</si>
  <si>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</si>
  <si>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</si>
  <si>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</si>
  <si>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</si>
  <si>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</si>
  <si>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</si>
  <si>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</si>
  <si>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</si>
  <si>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</si>
  <si>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</si>
  <si>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</si>
  <si>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</si>
  <si>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</si>
  <si>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</si>
  <si>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</si>
  <si>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</si>
  <si>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</si>
  <si>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</si>
  <si>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</si>
  <si>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</si>
  <si>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</si>
  <si>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</si>
  <si>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</si>
  <si>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</si>
  <si>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</si>
  <si>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</si>
  <si>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</si>
  <si>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</si>
  <si>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</si>
  <si>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</si>
  <si>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</si>
  <si>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</si>
  <si>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</si>
  <si>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</si>
  <si>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</si>
  <si>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</si>
  <si>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</si>
  <si>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</si>
  <si>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</si>
  <si>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</si>
  <si>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</si>
  <si>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</si>
  <si>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</si>
  <si>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</si>
  <si>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</si>
  <si>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</si>
  <si>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</si>
  <si>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</si>
  <si>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</si>
  <si>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</si>
  <si>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</si>
  <si>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</si>
  <si>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</si>
  <si>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</si>
  <si>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</si>
  <si>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</si>
  <si>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</si>
  <si>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</si>
  <si>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</si>
  <si>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</si>
  <si>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</si>
  <si>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</si>
  <si>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</si>
  <si>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</si>
  <si>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</si>
  <si>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</si>
  <si>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</si>
  <si>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</si>
  <si>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</si>
  <si>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</si>
  <si>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</si>
  <si>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</si>
  <si>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</si>
  <si>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</si>
  <si>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</si>
  <si>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</si>
  <si>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</si>
  <si>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</si>
  <si>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</si>
  <si>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</si>
  <si>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</si>
  <si>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</si>
  <si>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</si>
  <si>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</si>
  <si>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</si>
  <si>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</si>
  <si>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</si>
  <si>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</si>
  <si>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</si>
  <si>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</si>
  <si>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</si>
  <si>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</si>
  <si>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</si>
  <si>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</si>
  <si>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</si>
  <si>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</si>
  <si>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</si>
  <si>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</si>
  <si>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</si>
  <si>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</si>
  <si>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</si>
  <si>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</si>
  <si>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</si>
  <si>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</si>
  <si>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</si>
  <si>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</si>
  <si>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</si>
  <si>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</si>
  <si>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</si>
  <si>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</si>
  <si>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</si>
  <si>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</si>
  <si>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</si>
  <si>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</si>
  <si>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</si>
  <si>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</si>
  <si>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</si>
  <si>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</si>
  <si>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</si>
  <si>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</si>
  <si>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</si>
  <si>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</si>
  <si>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</si>
  <si>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</si>
  <si>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</si>
  <si>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</si>
  <si>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</si>
  <si>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</si>
  <si>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</si>
  <si>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</si>
  <si>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</si>
  <si>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</si>
  <si>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</si>
  <si>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</si>
  <si>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</si>
  <si>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</si>
  <si>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</si>
  <si>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</si>
  <si>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</si>
  <si>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</si>
  <si>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</si>
  <si>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</si>
  <si>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</si>
  <si>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</si>
  <si>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</si>
  <si>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</si>
  <si>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</si>
  <si>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</si>
  <si>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</si>
  <si>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</si>
  <si>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</si>
  <si>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</si>
  <si>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</si>
  <si>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</si>
  <si>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</si>
  <si>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</si>
  <si>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</si>
  <si>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</si>
  <si>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</si>
  <si>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</si>
  <si>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</si>
  <si>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</si>
  <si>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</si>
  <si>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</si>
  <si>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</si>
  <si>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</si>
  <si>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</si>
  <si>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</si>
  <si>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</si>
  <si>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</si>
  <si>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</si>
  <si>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</si>
  <si>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</si>
  <si>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</si>
  <si>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</si>
  <si>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</si>
  <si>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</si>
  <si>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</si>
  <si>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</si>
  <si>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</si>
  <si>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</si>
  <si>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</si>
  <si>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</si>
  <si>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</si>
  <si>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</si>
  <si>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</si>
  <si>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</si>
  <si>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</si>
  <si>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</si>
  <si>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</si>
  <si>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</si>
  <si>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</si>
  <si>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</si>
  <si>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</si>
  <si>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</si>
  <si>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</si>
  <si>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</si>
  <si>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</si>
  <si>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</si>
  <si>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</si>
  <si>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</si>
  <si>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</si>
  <si>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</si>
  <si>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</si>
  <si>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</si>
  <si>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</si>
  <si>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</si>
  <si>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</si>
  <si>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</si>
  <si>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</si>
  <si>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</si>
  <si>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</si>
  <si>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</si>
  <si>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</si>
  <si>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</si>
  <si>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</si>
  <si>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</si>
  <si>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</si>
  <si>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</si>
  <si>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</si>
  <si>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</si>
  <si>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</si>
  <si>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</si>
  <si>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</si>
  <si>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</si>
  <si>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</si>
  <si>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</si>
  <si>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</si>
  <si>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</si>
  <si>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</si>
  <si>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</si>
  <si>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</si>
  <si>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</si>
  <si>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</si>
  <si>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</si>
  <si>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</si>
  <si>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</si>
  <si>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</si>
  <si>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</si>
  <si>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</si>
  <si>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</si>
  <si>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</si>
  <si>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</si>
  <si>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</si>
  <si>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</si>
  <si>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</si>
  <si>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</si>
  <si>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</si>
  <si>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</si>
  <si>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</si>
  <si>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</si>
  <si>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Valoarea fără TVA</t>
  </si>
  <si>
    <t>DEVIZUL OBIECTULUI 3 - ACCES PERSOANE CU DIZABILITATI</t>
  </si>
  <si>
    <t>DEVIZUL OBIECTULUI 4 - CHELTUIELI CONEXE - MASURI SUPLIMENTARE PENTRU
PERSOANELE CU DIZABILITATI</t>
  </si>
  <si>
    <t xml:space="preserve">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</si>
</sst>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39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3" applyFont="1" applyBorder="1" applyAlignment="1">
      <alignment vertical="top" wrapText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90</xdr:row>
      <xdr:rowOff>0</xdr:rowOff>
    </xdr:from>
    <xdr:to>
      <xdr:col>4</xdr:col>
      <xdr:colOff>220980</xdr:colOff>
      <xdr:row>96</xdr:row>
      <xdr:rowOff>61722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F9E9D-5B3F-4F20-94B2-D5A10342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3526750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EC613A-3719-4F68-832F-8D371881C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61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4F64DC-2548-4F53-91F1-D893F14C9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61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27612-3D16-4E96-B5FC-5F726B6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61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421005</xdr:colOff>
      <xdr:row>93</xdr:row>
      <xdr:rowOff>61722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E4A38C-6A7F-44A3-BD1A-9A1E16550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325880" cy="12618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4</xdr:col>
      <xdr:colOff>297180</xdr:colOff>
      <xdr:row>36</xdr:row>
      <xdr:rowOff>61722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B4D12C-56CF-4805-A62B-C0BBD189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5200650"/>
          <a:ext cx="1325880" cy="12618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gdan\Desktop\DETA%20BLOCURI%20SCAN\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834 / 2024</v>
          </cell>
        </row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legislatie.just.ro/Public/DetaliiDocumentAfis/8372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gislatie.just.ro/Public/DetaliiDocumentAfis/8372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14"/>
  <sheetViews>
    <sheetView tabSelected="1" view="pageBreakPreview" topLeftCell="A19" zoomScaleNormal="100" zoomScaleSheetLayoutView="100" workbookViewId="0">
      <selection activeCell="A5" sqref="A5:E5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2" width="9.140625" style="62"/>
    <col min="23" max="23" width="13.140625" style="62" bestFit="1" customWidth="1"/>
    <col min="24" max="24" width="16.140625" style="62" hidden="1" customWidth="1"/>
    <col min="25" max="25" width="15.5703125" style="62" hidden="1" customWidth="1"/>
    <col min="26" max="27" width="0" style="62" hidden="1" customWidth="1"/>
    <col min="28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 t="s">
        <v>278</v>
      </c>
      <c r="D2" s="249"/>
      <c r="E2" s="249"/>
    </row>
    <row r="3" spans="1:21" x14ac:dyDescent="0.25">
      <c r="A3" s="251" t="s">
        <v>167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161</v>
      </c>
      <c r="B5" s="252"/>
      <c r="C5" s="252"/>
      <c r="D5" s="252"/>
      <c r="E5" s="252"/>
      <c r="F5" s="60"/>
    </row>
    <row r="6" spans="1:21" ht="18" customHeight="1" x14ac:dyDescent="0.25">
      <c r="A6" s="251" t="s">
        <v>162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275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44" t="s">
        <v>7</v>
      </c>
      <c r="B12" s="244"/>
      <c r="C12" s="244"/>
      <c r="D12" s="244"/>
      <c r="E12" s="244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44" t="s">
        <v>17</v>
      </c>
      <c r="B18" s="244"/>
      <c r="C18" s="244"/>
      <c r="D18" s="244"/>
      <c r="E18" s="244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44" t="s">
        <v>21</v>
      </c>
      <c r="B21" s="244"/>
      <c r="C21" s="244"/>
      <c r="D21" s="244"/>
      <c r="E21" s="244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6155.86</v>
      </c>
      <c r="D27" s="96">
        <v>1169.6099999999999</v>
      </c>
      <c r="E27" s="96">
        <f t="shared" si="12"/>
        <v>7325.4699999999993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7325.4733999999989</v>
      </c>
      <c r="Q27" s="66">
        <f t="shared" si="9"/>
        <v>1169.6134</v>
      </c>
      <c r="R27" s="67" t="b">
        <f t="shared" si="6"/>
        <v>0</v>
      </c>
    </row>
    <row r="28" spans="1:24" ht="34.5" customHeight="1" x14ac:dyDescent="0.25">
      <c r="A28" s="97" t="s">
        <v>34</v>
      </c>
      <c r="B28" s="95" t="s">
        <v>35</v>
      </c>
      <c r="C28" s="98">
        <v>8794.1</v>
      </c>
      <c r="D28" s="96">
        <v>1670.88</v>
      </c>
      <c r="E28" s="96">
        <f t="shared" si="12"/>
        <v>10464.98</v>
      </c>
      <c r="F28" s="67" t="s">
        <v>138</v>
      </c>
      <c r="H28" s="68"/>
      <c r="I28" s="68"/>
      <c r="P28" s="65">
        <f t="shared" si="8"/>
        <v>10464.978999999999</v>
      </c>
      <c r="Q28" s="66">
        <f t="shared" si="9"/>
        <v>1670.8790000000001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78191.14</v>
      </c>
      <c r="D29" s="112">
        <f t="shared" ref="D29:E29" si="13">SUM(D30:D35)</f>
        <v>14856.32</v>
      </c>
      <c r="E29" s="112">
        <f t="shared" si="13"/>
        <v>93047.459999999992</v>
      </c>
      <c r="H29" s="119"/>
      <c r="I29" s="119"/>
      <c r="P29" s="120">
        <f t="shared" si="8"/>
        <v>93047.45659999999</v>
      </c>
      <c r="Q29" s="121">
        <f t="shared" si="9"/>
        <v>14856.3166</v>
      </c>
      <c r="R29" s="118" t="b">
        <f t="shared" si="6"/>
        <v>0</v>
      </c>
      <c r="X29" s="122">
        <f>C29</f>
        <v>78191.14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18191.14</v>
      </c>
      <c r="D32" s="96">
        <v>3456.32</v>
      </c>
      <c r="E32" s="96">
        <f>C32+D32</f>
        <v>21647.46</v>
      </c>
      <c r="F32" s="62" t="s">
        <v>138</v>
      </c>
      <c r="H32" s="68"/>
      <c r="I32" s="68"/>
      <c r="P32" s="65">
        <f t="shared" si="8"/>
        <v>21647.456599999998</v>
      </c>
      <c r="Q32" s="66">
        <f t="shared" si="9"/>
        <v>3456.3166000000001</v>
      </c>
      <c r="R32" s="67" t="b">
        <f t="shared" si="6"/>
        <v>0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50000</v>
      </c>
      <c r="D35" s="96">
        <v>9500</v>
      </c>
      <c r="E35" s="96">
        <f t="shared" si="14"/>
        <v>59500</v>
      </c>
      <c r="F35" s="67" t="s">
        <v>138</v>
      </c>
      <c r="H35" s="68"/>
      <c r="I35" s="68"/>
      <c r="P35" s="65">
        <f t="shared" si="8"/>
        <v>59500</v>
      </c>
      <c r="Q35" s="66">
        <f t="shared" si="9"/>
        <v>9500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5">SUM(D38:D39)</f>
        <v>10355</v>
      </c>
      <c r="E37" s="112">
        <f t="shared" si="15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4" ht="31.5" x14ac:dyDescent="0.25">
      <c r="A38" s="95" t="s">
        <v>54</v>
      </c>
      <c r="B38" s="95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6">D41+D44+D45</f>
        <v>3040</v>
      </c>
      <c r="E40" s="112">
        <f t="shared" si="16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ref="D41:E41" si="17">D42+D43</f>
        <v>950</v>
      </c>
      <c r="E41" s="96">
        <f t="shared" si="17"/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15"/>
      <c r="B46" s="115" t="s">
        <v>70</v>
      </c>
      <c r="C46" s="117">
        <f>C40+C37+C36+C29+C28+C27+C26+C22</f>
        <v>173641.1</v>
      </c>
      <c r="D46" s="117">
        <f t="shared" ref="D46:E46" si="18">D40+D37+D36+D29+D28+D27+D26+D22</f>
        <v>32991.81</v>
      </c>
      <c r="E46" s="117">
        <f t="shared" si="18"/>
        <v>206632.91</v>
      </c>
      <c r="H46" s="72"/>
      <c r="I46" s="72"/>
      <c r="P46" s="65">
        <f t="shared" si="8"/>
        <v>206632.90899999999</v>
      </c>
      <c r="Q46" s="66">
        <f t="shared" si="9"/>
        <v>32991.809000000001</v>
      </c>
      <c r="R46" s="67" t="b">
        <f t="shared" si="6"/>
        <v>0</v>
      </c>
    </row>
    <row r="47" spans="1:24" ht="28.5" customHeight="1" x14ac:dyDescent="0.25">
      <c r="A47" s="244" t="s">
        <v>71</v>
      </c>
      <c r="B47" s="244"/>
      <c r="C47" s="244"/>
      <c r="D47" s="244"/>
      <c r="E47" s="244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W47" s="78">
        <f>'DO4'!E26</f>
        <v>368844.08</v>
      </c>
    </row>
    <row r="48" spans="1:24" s="70" customFormat="1" x14ac:dyDescent="0.25">
      <c r="A48" s="95" t="s">
        <v>72</v>
      </c>
      <c r="B48" s="95" t="s">
        <v>73</v>
      </c>
      <c r="C48" s="96">
        <f>'DO1'!E18+'DO2'!E18+'DO3'!E18+'DO4'!E18</f>
        <v>1831950.4100000001</v>
      </c>
      <c r="D48" s="96">
        <f>'DO1'!F18+'DO2'!F18+'DO3'!F18+'DO4'!F18</f>
        <v>348070.57999999996</v>
      </c>
      <c r="E48" s="96">
        <f>C48+D48</f>
        <v>2180020.9900000002</v>
      </c>
      <c r="G48" s="70" t="s">
        <v>136</v>
      </c>
      <c r="H48" s="73"/>
      <c r="I48" s="73"/>
      <c r="P48" s="65">
        <f t="shared" si="8"/>
        <v>2180020.9879000001</v>
      </c>
      <c r="Q48" s="66">
        <f t="shared" si="9"/>
        <v>348070.57790000003</v>
      </c>
      <c r="R48" s="67" t="b">
        <f t="shared" si="6"/>
        <v>0</v>
      </c>
      <c r="S48" s="62" t="b">
        <f>Q48=D48</f>
        <v>0</v>
      </c>
      <c r="W48" s="237">
        <f>'DO1'!E26</f>
        <v>1396972.2</v>
      </c>
    </row>
    <row r="49" spans="1:29" hidden="1" x14ac:dyDescent="0.25">
      <c r="A49" s="100" t="s">
        <v>128</v>
      </c>
      <c r="B49" s="101" t="s">
        <v>73</v>
      </c>
      <c r="C49" s="96">
        <v>1831950.41</v>
      </c>
      <c r="D49" s="96">
        <f t="shared" ref="D49:D55" si="19">C49*19%</f>
        <v>348070.57789999997</v>
      </c>
      <c r="E49" s="96">
        <f t="shared" ref="E49:E53" si="20">C49+D49</f>
        <v>2180020.9879000001</v>
      </c>
      <c r="F49" s="67" t="s">
        <v>138</v>
      </c>
      <c r="H49" s="68"/>
      <c r="I49" s="68"/>
      <c r="P49" s="65">
        <f t="shared" si="8"/>
        <v>2180020.9878999996</v>
      </c>
      <c r="Q49" s="66">
        <f t="shared" si="9"/>
        <v>348070.57789999997</v>
      </c>
      <c r="R49" s="67" t="b">
        <f t="shared" si="6"/>
        <v>1</v>
      </c>
    </row>
    <row r="50" spans="1:29" ht="47.25" hidden="1" x14ac:dyDescent="0.25">
      <c r="A50" s="100" t="s">
        <v>129</v>
      </c>
      <c r="B50" s="101" t="s">
        <v>130</v>
      </c>
      <c r="C50" s="96">
        <v>0</v>
      </c>
      <c r="D50" s="96">
        <f t="shared" si="19"/>
        <v>0</v>
      </c>
      <c r="E50" s="96">
        <f t="shared" si="20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9" ht="31.5" x14ac:dyDescent="0.25">
      <c r="A51" s="95" t="s">
        <v>74</v>
      </c>
      <c r="B51" s="95" t="s">
        <v>75</v>
      </c>
      <c r="C51" s="96">
        <f>'DO1'!E19+'DO2'!E19+'DO3'!E19+'DO4'!E19</f>
        <v>1747.8600000000001</v>
      </c>
      <c r="D51" s="96">
        <f>'DO1'!F19+'DO2'!F19+'DO3'!F19+'DO4'!F19</f>
        <v>332.1</v>
      </c>
      <c r="E51" s="96">
        <f t="shared" si="20"/>
        <v>2079.96</v>
      </c>
      <c r="F51" s="67" t="s">
        <v>138</v>
      </c>
      <c r="G51" s="62" t="s">
        <v>136</v>
      </c>
      <c r="H51" s="68"/>
      <c r="I51" s="68"/>
      <c r="P51" s="65">
        <f t="shared" si="8"/>
        <v>2079.9533999999999</v>
      </c>
      <c r="Q51" s="66">
        <f t="shared" si="9"/>
        <v>332.09340000000003</v>
      </c>
      <c r="R51" s="67" t="b">
        <f t="shared" si="6"/>
        <v>0</v>
      </c>
      <c r="S51" s="62" t="b">
        <f>Q51=D51</f>
        <v>0</v>
      </c>
      <c r="W51" s="78">
        <f>'DO2'!E26</f>
        <v>83631.990000000005</v>
      </c>
    </row>
    <row r="52" spans="1:29" ht="31.5" x14ac:dyDescent="0.25">
      <c r="A52" s="95" t="s">
        <v>76</v>
      </c>
      <c r="B52" s="95" t="s">
        <v>77</v>
      </c>
      <c r="C52" s="96">
        <f>'DO1'!E21+'DO2'!E21+'DO3'!E21+'DO4'!E21</f>
        <v>15750</v>
      </c>
      <c r="D52" s="96">
        <f>'DO1'!F21+'DO2'!F21+'DO3'!F21+'DO4'!F21</f>
        <v>2992.5</v>
      </c>
      <c r="E52" s="96">
        <f t="shared" si="20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W52" s="78">
        <f>'DO3'!E26</f>
        <v>40000</v>
      </c>
    </row>
    <row r="53" spans="1:29" ht="47.25" x14ac:dyDescent="0.25">
      <c r="A53" s="95" t="s">
        <v>78</v>
      </c>
      <c r="B53" s="95" t="s">
        <v>79</v>
      </c>
      <c r="C53" s="96">
        <v>40000</v>
      </c>
      <c r="D53" s="96">
        <v>7600</v>
      </c>
      <c r="E53" s="96">
        <f t="shared" si="20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</row>
    <row r="54" spans="1:29" s="67" customFormat="1" x14ac:dyDescent="0.25">
      <c r="A54" s="95" t="s">
        <v>80</v>
      </c>
      <c r="B54" s="95" t="s">
        <v>81</v>
      </c>
      <c r="C54" s="96">
        <v>0</v>
      </c>
      <c r="D54" s="96">
        <f t="shared" si="19"/>
        <v>0</v>
      </c>
      <c r="E54" s="96">
        <f t="shared" ref="E54:E55" si="21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9" x14ac:dyDescent="0.25">
      <c r="A55" s="95" t="s">
        <v>82</v>
      </c>
      <c r="B55" s="95" t="s">
        <v>83</v>
      </c>
      <c r="C55" s="96">
        <v>0</v>
      </c>
      <c r="D55" s="96">
        <f t="shared" si="19"/>
        <v>0</v>
      </c>
      <c r="E55" s="96">
        <f t="shared" si="21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9" x14ac:dyDescent="0.25">
      <c r="A56" s="115"/>
      <c r="B56" s="115" t="s">
        <v>84</v>
      </c>
      <c r="C56" s="116">
        <f>C48+C51+C52+C53+C54+C55</f>
        <v>1889448.2700000003</v>
      </c>
      <c r="D56" s="116">
        <f t="shared" ref="D56:E56" si="22">D48+D51+D52+D53+D54+D55</f>
        <v>358995.17999999993</v>
      </c>
      <c r="E56" s="116">
        <f t="shared" si="22"/>
        <v>2248443.4500000002</v>
      </c>
      <c r="H56" s="68"/>
      <c r="I56" s="68"/>
      <c r="P56" s="65">
        <f t="shared" si="8"/>
        <v>2248443.4413000001</v>
      </c>
      <c r="Q56" s="66">
        <f t="shared" si="9"/>
        <v>358995.17130000005</v>
      </c>
      <c r="R56" s="67" t="b">
        <f t="shared" si="6"/>
        <v>0</v>
      </c>
      <c r="W56" s="78">
        <f>SUM(W47:AA55)</f>
        <v>1889448.27</v>
      </c>
      <c r="AC56" s="78">
        <f>C56-W56</f>
        <v>0</v>
      </c>
    </row>
    <row r="57" spans="1:29" x14ac:dyDescent="0.25">
      <c r="A57" s="244" t="s">
        <v>85</v>
      </c>
      <c r="B57" s="244"/>
      <c r="C57" s="244"/>
      <c r="D57" s="244"/>
      <c r="E57" s="244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140723.42480000004</v>
      </c>
      <c r="Z57" s="62" t="s">
        <v>168</v>
      </c>
    </row>
    <row r="58" spans="1:29" x14ac:dyDescent="0.25">
      <c r="A58" s="95" t="s">
        <v>86</v>
      </c>
      <c r="B58" s="95" t="s">
        <v>87</v>
      </c>
      <c r="C58" s="96">
        <f>C59+C60</f>
        <v>10413.959999999999</v>
      </c>
      <c r="D58" s="96">
        <f t="shared" ref="D58:E58" si="23">D59+D60</f>
        <v>1978.65</v>
      </c>
      <c r="E58" s="96">
        <f t="shared" si="23"/>
        <v>12392.609999999999</v>
      </c>
      <c r="F58" s="67"/>
      <c r="H58" s="68"/>
      <c r="I58" s="68"/>
      <c r="P58" s="65">
        <f t="shared" si="8"/>
        <v>12392.612399999998</v>
      </c>
      <c r="Q58" s="66">
        <f t="shared" si="9"/>
        <v>1978.6523999999999</v>
      </c>
      <c r="R58" s="67" t="b">
        <f t="shared" si="6"/>
        <v>0</v>
      </c>
      <c r="Y58" s="75">
        <f>Y57-X76</f>
        <v>-32077.725199999986</v>
      </c>
    </row>
    <row r="59" spans="1:29" ht="31.5" x14ac:dyDescent="0.25">
      <c r="A59" s="95" t="s">
        <v>88</v>
      </c>
      <c r="B59" s="95" t="s">
        <v>89</v>
      </c>
      <c r="C59" s="96">
        <v>10413.959999999999</v>
      </c>
      <c r="D59" s="96">
        <v>1978.65</v>
      </c>
      <c r="E59" s="96">
        <f>C59+D59</f>
        <v>12392.609999999999</v>
      </c>
      <c r="F59" s="67" t="s">
        <v>138</v>
      </c>
      <c r="G59" s="62" t="s">
        <v>136</v>
      </c>
      <c r="H59" s="68"/>
      <c r="I59" s="68"/>
      <c r="P59" s="65">
        <f t="shared" si="8"/>
        <v>12392.612399999998</v>
      </c>
      <c r="Q59" s="66">
        <f t="shared" si="9"/>
        <v>1978.6523999999999</v>
      </c>
      <c r="R59" s="67" t="b">
        <f t="shared" si="6"/>
        <v>0</v>
      </c>
      <c r="S59" s="62" t="b">
        <f>Q59=D59</f>
        <v>0</v>
      </c>
    </row>
    <row r="60" spans="1:29" x14ac:dyDescent="0.25">
      <c r="A60" s="95" t="s">
        <v>90</v>
      </c>
      <c r="B60" s="95" t="s">
        <v>91</v>
      </c>
      <c r="C60" s="96">
        <v>0</v>
      </c>
      <c r="D60" s="96">
        <f t="shared" ref="D60" si="24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9" x14ac:dyDescent="0.25">
      <c r="A61" s="95" t="s">
        <v>92</v>
      </c>
      <c r="B61" s="95" t="s">
        <v>93</v>
      </c>
      <c r="C61" s="101">
        <f>SUM(C62:C66)</f>
        <v>11062.92</v>
      </c>
      <c r="D61" s="101">
        <f t="shared" ref="D61:E61" si="25">SUM(D62:D66)</f>
        <v>0</v>
      </c>
      <c r="E61" s="101">
        <f t="shared" si="25"/>
        <v>11062.92</v>
      </c>
      <c r="H61" s="68"/>
      <c r="I61" s="68"/>
      <c r="P61" s="65">
        <f t="shared" si="8"/>
        <v>13164.8748</v>
      </c>
      <c r="Q61" s="66">
        <f t="shared" si="9"/>
        <v>2101.9548</v>
      </c>
      <c r="R61" s="67" t="b">
        <f t="shared" si="6"/>
        <v>0</v>
      </c>
      <c r="S61" s="62" t="s">
        <v>141</v>
      </c>
      <c r="X61" s="62">
        <f>C61</f>
        <v>11062.92</v>
      </c>
    </row>
    <row r="62" spans="1:29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9" ht="31.5" x14ac:dyDescent="0.25">
      <c r="A63" s="95" t="s">
        <v>96</v>
      </c>
      <c r="B63" s="95" t="s">
        <v>97</v>
      </c>
      <c r="C63" s="96">
        <v>9220.56</v>
      </c>
      <c r="D63" s="96">
        <v>0</v>
      </c>
      <c r="E63" s="96">
        <f t="shared" ref="E63:E68" si="26">C63+D63</f>
        <v>9220.56</v>
      </c>
      <c r="F63" s="62" t="s">
        <v>137</v>
      </c>
      <c r="H63" s="68"/>
      <c r="I63" s="68"/>
      <c r="P63" s="65">
        <f t="shared" si="8"/>
        <v>10972.466399999999</v>
      </c>
      <c r="Q63" s="66">
        <f t="shared" si="9"/>
        <v>1751.9063999999998</v>
      </c>
      <c r="R63" s="67" t="b">
        <f t="shared" si="6"/>
        <v>0</v>
      </c>
      <c r="S63" s="62" t="s">
        <v>141</v>
      </c>
    </row>
    <row r="64" spans="1:29" ht="47.25" x14ac:dyDescent="0.25">
      <c r="A64" s="95" t="s">
        <v>98</v>
      </c>
      <c r="B64" s="95" t="s">
        <v>99</v>
      </c>
      <c r="C64" s="96">
        <v>1842.36</v>
      </c>
      <c r="D64" s="96">
        <v>0</v>
      </c>
      <c r="E64" s="96">
        <f t="shared" si="26"/>
        <v>1842.36</v>
      </c>
      <c r="F64" s="62" t="s">
        <v>137</v>
      </c>
      <c r="H64" s="68"/>
      <c r="I64" s="68"/>
      <c r="P64" s="65">
        <f t="shared" si="8"/>
        <v>2192.4083999999998</v>
      </c>
      <c r="Q64" s="66">
        <f t="shared" si="9"/>
        <v>350.04839999999996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6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6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94472.41</v>
      </c>
      <c r="D67" s="96">
        <v>17949.759999999998</v>
      </c>
      <c r="E67" s="96">
        <f t="shared" si="26"/>
        <v>112422.17</v>
      </c>
      <c r="F67" s="67" t="s">
        <v>138</v>
      </c>
      <c r="P67" s="65">
        <f t="shared" si="8"/>
        <v>112422.1679</v>
      </c>
      <c r="Q67" s="66">
        <f t="shared" si="9"/>
        <v>17949.757900000001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6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8"/>
      <c r="B69" s="108" t="s">
        <v>108</v>
      </c>
      <c r="C69" s="108">
        <f>C58+C61+C67+C68</f>
        <v>125949.29000000001</v>
      </c>
      <c r="D69" s="108">
        <f t="shared" ref="D69:E69" si="27">D58+D61+D67+D68</f>
        <v>21828.41</v>
      </c>
      <c r="E69" s="108">
        <f t="shared" si="27"/>
        <v>147777.70000000001</v>
      </c>
      <c r="P69" s="65">
        <f>C69*1.19</f>
        <v>149879.6551</v>
      </c>
      <c r="Q69" s="66">
        <f t="shared" si="9"/>
        <v>23930.365100000003</v>
      </c>
      <c r="R69" s="67" t="b">
        <f t="shared" si="6"/>
        <v>0</v>
      </c>
      <c r="S69" s="62" t="s">
        <v>141</v>
      </c>
    </row>
    <row r="70" spans="1:24" x14ac:dyDescent="0.25">
      <c r="A70" s="246" t="s">
        <v>109</v>
      </c>
      <c r="B70" s="246"/>
      <c r="C70" s="246"/>
      <c r="D70" s="246"/>
      <c r="E70" s="246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8">D71+D72</f>
        <v>0</v>
      </c>
      <c r="E73" s="108">
        <f t="shared" si="28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47" t="s">
        <v>115</v>
      </c>
      <c r="B74" s="247"/>
      <c r="C74" s="247"/>
      <c r="D74" s="247"/>
      <c r="E74" s="247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20547.09</v>
      </c>
      <c r="D75" s="103">
        <v>3903.95</v>
      </c>
      <c r="E75" s="103">
        <f>C75+D75</f>
        <v>24451.040000000001</v>
      </c>
      <c r="F75" s="62" t="s">
        <v>137</v>
      </c>
      <c r="P75" s="65">
        <f t="shared" si="8"/>
        <v>24451.037099999998</v>
      </c>
      <c r="Q75" s="66">
        <f t="shared" si="9"/>
        <v>3903.9470999999999</v>
      </c>
      <c r="R75" s="67" t="b">
        <f t="shared" si="6"/>
        <v>0</v>
      </c>
      <c r="X75" s="76">
        <f>C75</f>
        <v>20547.09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172801.15000000002</v>
      </c>
    </row>
    <row r="77" spans="1:24" x14ac:dyDescent="0.25">
      <c r="A77" s="108"/>
      <c r="B77" s="108" t="s">
        <v>120</v>
      </c>
      <c r="C77" s="108">
        <f>C75+C76</f>
        <v>20547.09</v>
      </c>
      <c r="D77" s="108">
        <f t="shared" ref="D77:E77" si="29">D75+D76</f>
        <v>3903.95</v>
      </c>
      <c r="E77" s="108">
        <f t="shared" si="29"/>
        <v>24451.040000000001</v>
      </c>
      <c r="P77" s="65">
        <f t="shared" si="8"/>
        <v>24451.037099999998</v>
      </c>
      <c r="Q77" s="66">
        <f t="shared" si="9"/>
        <v>3903.9470999999999</v>
      </c>
      <c r="R77" s="67" t="b">
        <f t="shared" si="6"/>
        <v>0</v>
      </c>
    </row>
    <row r="78" spans="1:24" x14ac:dyDescent="0.25">
      <c r="A78" s="239" t="s">
        <v>121</v>
      </c>
      <c r="B78" s="239"/>
      <c r="C78" s="113">
        <f>C77+C73+C69+C56+C46+C20+C17</f>
        <v>2209585.7500000005</v>
      </c>
      <c r="D78" s="113">
        <f t="shared" ref="D78:E78" si="30">D77+D73+D69+D56+D46+D20+D17</f>
        <v>417719.34999999992</v>
      </c>
      <c r="E78" s="113">
        <f t="shared" si="30"/>
        <v>2627305.1000000006</v>
      </c>
      <c r="P78" s="65">
        <f t="shared" si="8"/>
        <v>2629407.0425000004</v>
      </c>
      <c r="Q78" s="66">
        <f t="shared" si="9"/>
        <v>419821.2925000001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1844112.2300000002</v>
      </c>
      <c r="D79" s="114">
        <f t="shared" ref="D79:E79" si="31">D14+D15+D16+D20+D48+D51+D59</f>
        <v>350381.32999999996</v>
      </c>
      <c r="E79" s="114">
        <f t="shared" si="31"/>
        <v>2194493.56</v>
      </c>
      <c r="F79" s="62" t="s">
        <v>142</v>
      </c>
      <c r="G79" s="78">
        <f>C79+D79</f>
        <v>2194493.56</v>
      </c>
      <c r="H79" s="62" t="b">
        <f>G79=E79</f>
        <v>1</v>
      </c>
      <c r="I79" s="78">
        <f>E79-G79</f>
        <v>0</v>
      </c>
      <c r="P79" s="65">
        <f t="shared" si="8"/>
        <v>2194493.5537</v>
      </c>
      <c r="Q79" s="66">
        <f t="shared" si="9"/>
        <v>350381.32370000007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350381.32370000007</v>
      </c>
      <c r="G81" s="78">
        <f>D79-F81</f>
        <v>6.2999998917803168E-3</v>
      </c>
      <c r="H81" s="78"/>
    </row>
    <row r="82" spans="2:8" hidden="1" x14ac:dyDescent="0.25">
      <c r="B82" s="82" t="s">
        <v>151</v>
      </c>
      <c r="C82" s="83">
        <f>SUMIFS(E13:E76,F13:F76,"=BS")</f>
        <v>2503136.1379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124168.95999999999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840.31069098133582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99547.09</v>
      </c>
      <c r="D106" s="129">
        <f>'B3 NEEL'!D78</f>
        <v>18913.947100000001</v>
      </c>
      <c r="E106" s="129">
        <f>'B3 NEEL'!E78</f>
        <v>118461.0371</v>
      </c>
    </row>
    <row r="107" spans="2:22" hidden="1" x14ac:dyDescent="0.25">
      <c r="B107" s="62" t="s">
        <v>174</v>
      </c>
      <c r="C107" s="130">
        <f>C78</f>
        <v>2209585.7500000005</v>
      </c>
      <c r="D107" s="130">
        <f t="shared" ref="D107:E107" si="32">D78</f>
        <v>417719.34999999992</v>
      </c>
      <c r="E107" s="130">
        <f t="shared" si="32"/>
        <v>2627305.1000000006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-133283.27967999876</v>
      </c>
      <c r="D109" s="75">
        <f t="shared" ref="D109:E109" si="33">D107-D106-D105</f>
        <v>-25170.419625000039</v>
      </c>
      <c r="E109" s="75">
        <f t="shared" si="33"/>
        <v>-158453.69930499839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155</v>
      </c>
      <c r="B5" s="252"/>
      <c r="C5" s="252"/>
      <c r="D5" s="252"/>
      <c r="E5" s="252"/>
      <c r="F5" s="60"/>
    </row>
    <row r="6" spans="1:21" ht="18" customHeight="1" x14ac:dyDescent="0.25">
      <c r="A6" s="251" t="s">
        <v>156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157</v>
      </c>
      <c r="B5" s="252"/>
      <c r="C5" s="252"/>
      <c r="D5" s="252"/>
      <c r="E5" s="252"/>
      <c r="F5" s="60"/>
    </row>
    <row r="6" spans="1:21" ht="18" customHeight="1" x14ac:dyDescent="0.25">
      <c r="A6" s="251" t="s">
        <v>158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159</v>
      </c>
      <c r="B5" s="252"/>
      <c r="C5" s="252"/>
      <c r="D5" s="252"/>
      <c r="E5" s="252"/>
      <c r="F5" s="60"/>
    </row>
    <row r="6" spans="1:21" ht="18" customHeight="1" x14ac:dyDescent="0.25">
      <c r="A6" s="251" t="s">
        <v>160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161</v>
      </c>
      <c r="B5" s="252"/>
      <c r="C5" s="252"/>
      <c r="D5" s="252"/>
      <c r="E5" s="252"/>
      <c r="F5" s="60"/>
    </row>
    <row r="6" spans="1:21" ht="18" customHeight="1" x14ac:dyDescent="0.25">
      <c r="A6" s="251" t="s">
        <v>162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163</v>
      </c>
      <c r="B5" s="252"/>
      <c r="C5" s="252"/>
      <c r="D5" s="252"/>
      <c r="E5" s="252"/>
      <c r="F5" s="60"/>
    </row>
    <row r="6" spans="1:21" ht="18" customHeight="1" x14ac:dyDescent="0.25">
      <c r="A6" s="251" t="s">
        <v>164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Normal="100" zoomScaleSheetLayoutView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176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'B13..'!A6</f>
        <v>Proiect nr. 817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177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178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179</v>
      </c>
      <c r="C6" s="286"/>
      <c r="D6" s="287"/>
      <c r="E6" s="294" t="s">
        <v>180</v>
      </c>
      <c r="F6" s="148" t="s">
        <v>181</v>
      </c>
      <c r="G6" s="296" t="s">
        <v>182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183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1396972.2</v>
      </c>
      <c r="F10" s="153">
        <f t="shared" ref="F10:G10" si="0">F11+F12+F13+F14</f>
        <v>265424.71999999997</v>
      </c>
      <c r="G10" s="153">
        <f t="shared" si="0"/>
        <v>1662396.92</v>
      </c>
    </row>
    <row r="11" spans="1:14" ht="15" customHeight="1" x14ac:dyDescent="0.25">
      <c r="A11" s="152" t="s">
        <v>184</v>
      </c>
      <c r="B11" s="298" t="s">
        <v>185</v>
      </c>
      <c r="C11" s="298"/>
      <c r="D11" s="298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79" t="s">
        <v>187</v>
      </c>
      <c r="C12" s="279"/>
      <c r="D12" s="279"/>
      <c r="E12" s="155">
        <v>1396972.2</v>
      </c>
      <c r="F12" s="156">
        <v>265424.71999999997</v>
      </c>
      <c r="G12" s="156">
        <f t="shared" si="2"/>
        <v>1662396.92</v>
      </c>
    </row>
    <row r="13" spans="1:14" ht="15" customHeight="1" x14ac:dyDescent="0.25">
      <c r="A13" s="152" t="s">
        <v>188</v>
      </c>
      <c r="B13" s="279" t="s">
        <v>189</v>
      </c>
      <c r="C13" s="279"/>
      <c r="D13" s="279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79" t="s">
        <v>191</v>
      </c>
      <c r="C14" s="279"/>
      <c r="D14" s="279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74" t="s">
        <v>193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4" t="s">
        <v>195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4" t="s">
        <v>197</v>
      </c>
      <c r="C17" s="274"/>
      <c r="D17" s="274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75" t="s">
        <v>198</v>
      </c>
      <c r="B18" s="275"/>
      <c r="C18" s="275"/>
      <c r="D18" s="275"/>
      <c r="E18" s="163">
        <f>E10</f>
        <v>1396972.2</v>
      </c>
      <c r="F18" s="163">
        <f t="shared" ref="F18:G18" si="3">F10</f>
        <v>265424.71999999997</v>
      </c>
      <c r="G18" s="163">
        <f t="shared" si="3"/>
        <v>1662396.92</v>
      </c>
    </row>
    <row r="19" spans="1:10" ht="15.75" customHeight="1" x14ac:dyDescent="0.25">
      <c r="A19" s="165" t="s">
        <v>199</v>
      </c>
      <c r="B19" s="276" t="s">
        <v>75</v>
      </c>
      <c r="C19" s="276"/>
      <c r="D19" s="276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75" t="s">
        <v>200</v>
      </c>
      <c r="B20" s="275"/>
      <c r="C20" s="275"/>
      <c r="D20" s="275"/>
      <c r="E20" s="163">
        <f>E19</f>
        <v>0</v>
      </c>
      <c r="F20" s="164">
        <f t="shared" si="1"/>
        <v>0</v>
      </c>
      <c r="G20" s="164">
        <f>G19</f>
        <v>0</v>
      </c>
    </row>
    <row r="21" spans="1:10" ht="30" customHeight="1" x14ac:dyDescent="0.25">
      <c r="A21" s="165" t="s">
        <v>201</v>
      </c>
      <c r="B21" s="276" t="s">
        <v>77</v>
      </c>
      <c r="C21" s="276"/>
      <c r="D21" s="276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205</v>
      </c>
      <c r="B25" s="275"/>
      <c r="C25" s="275"/>
      <c r="D25" s="275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7" customFormat="1" ht="29.25" customHeight="1" x14ac:dyDescent="0.25">
      <c r="A26" s="271" t="s">
        <v>206</v>
      </c>
      <c r="B26" s="272"/>
      <c r="C26" s="272"/>
      <c r="D26" s="273"/>
      <c r="E26" s="166">
        <f>E18+E20+E25</f>
        <v>1396972.2</v>
      </c>
      <c r="F26" s="166">
        <f t="shared" ref="F26:G26" si="4">F18+F20+F25</f>
        <v>265424.71999999997</v>
      </c>
      <c r="G26" s="166">
        <f t="shared" si="4"/>
        <v>1662396.92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66" t="s">
        <v>208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209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211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212</v>
      </c>
      <c r="B46" s="269"/>
      <c r="C46" s="269"/>
      <c r="D46" s="269" t="s">
        <v>213</v>
      </c>
      <c r="E46" s="270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217</v>
      </c>
      <c r="G47" s="187" t="s">
        <v>217</v>
      </c>
    </row>
    <row r="48" spans="1:7" s="189" customFormat="1" ht="15.75" hidden="1" customHeight="1" x14ac:dyDescent="0.25">
      <c r="A48" s="260" t="s">
        <v>218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219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5">E49*F49</f>
        <v>23955.21</v>
      </c>
    </row>
    <row r="50" spans="1:8" s="189" customFormat="1" hidden="1" x14ac:dyDescent="0.25">
      <c r="A50" s="258" t="s">
        <v>220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5"/>
        <v>966</v>
      </c>
    </row>
    <row r="51" spans="1:8" s="189" customFormat="1" ht="31.5" hidden="1" customHeight="1" x14ac:dyDescent="0.25">
      <c r="A51" s="261" t="s">
        <v>221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5"/>
        <v>419266.36</v>
      </c>
      <c r="H51" s="193"/>
    </row>
    <row r="52" spans="1:8" s="189" customFormat="1" hidden="1" x14ac:dyDescent="0.25">
      <c r="A52" s="261" t="s">
        <v>222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5"/>
        <v>12546.300000000001</v>
      </c>
    </row>
    <row r="53" spans="1:8" s="189" customFormat="1" hidden="1" x14ac:dyDescent="0.25">
      <c r="A53" s="261" t="s">
        <v>223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5"/>
        <v>29691</v>
      </c>
    </row>
    <row r="54" spans="1:8" s="189" customFormat="1" hidden="1" x14ac:dyDescent="0.25">
      <c r="A54" s="261" t="s">
        <v>224</v>
      </c>
      <c r="B54" s="262"/>
      <c r="C54" s="262"/>
      <c r="D54" s="190" t="s">
        <v>225</v>
      </c>
      <c r="E54" s="191">
        <v>732.8</v>
      </c>
      <c r="F54" s="192">
        <v>11.1</v>
      </c>
      <c r="G54" s="192">
        <f t="shared" si="5"/>
        <v>8134.079999999999</v>
      </c>
    </row>
    <row r="55" spans="1:8" hidden="1" x14ac:dyDescent="0.25">
      <c r="A55" s="259" t="s">
        <v>226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227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228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229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230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231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232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233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234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235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236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237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238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239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54" t="s">
        <v>208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55" t="s">
        <v>209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242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243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3" zoomScaleNormal="100" zoomScaleSheetLayoutView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>
        <v>0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</f>
        <v>Proiect nr. 817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244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178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179</v>
      </c>
      <c r="C6" s="286"/>
      <c r="D6" s="287"/>
      <c r="E6" s="294" t="s">
        <v>180</v>
      </c>
      <c r="F6" s="148" t="s">
        <v>181</v>
      </c>
      <c r="G6" s="296" t="s">
        <v>182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183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67120.33</v>
      </c>
      <c r="F10" s="153">
        <f t="shared" ref="F10:G10" si="0">F11+F12+F13+F14</f>
        <v>12752.86</v>
      </c>
      <c r="G10" s="153">
        <f t="shared" si="0"/>
        <v>79873.19</v>
      </c>
    </row>
    <row r="11" spans="1:14" ht="15" customHeight="1" x14ac:dyDescent="0.25">
      <c r="A11" s="152" t="s">
        <v>184</v>
      </c>
      <c r="B11" s="298" t="s">
        <v>185</v>
      </c>
      <c r="C11" s="298"/>
      <c r="D11" s="298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79" t="s">
        <v>187</v>
      </c>
      <c r="C12" s="279"/>
      <c r="D12" s="279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188</v>
      </c>
      <c r="B13" s="279" t="s">
        <v>189</v>
      </c>
      <c r="C13" s="279"/>
      <c r="D13" s="279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79" t="s">
        <v>191</v>
      </c>
      <c r="C14" s="279"/>
      <c r="D14" s="279"/>
      <c r="E14" s="155">
        <f>E15+E16+E17</f>
        <v>67120.33</v>
      </c>
      <c r="F14" s="155">
        <f t="shared" ref="F14:G14" si="3">F15+F16+F17</f>
        <v>12752.86</v>
      </c>
      <c r="G14" s="155">
        <f t="shared" si="3"/>
        <v>79873.19</v>
      </c>
    </row>
    <row r="15" spans="1:14" ht="15.75" customHeight="1" x14ac:dyDescent="0.25">
      <c r="A15" s="158" t="s">
        <v>192</v>
      </c>
      <c r="B15" s="274" t="s">
        <v>193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4" t="s">
        <v>195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4" t="s">
        <v>197</v>
      </c>
      <c r="C17" s="274"/>
      <c r="D17" s="274"/>
      <c r="E17" s="159">
        <v>67120.33</v>
      </c>
      <c r="F17" s="160">
        <v>12752.86</v>
      </c>
      <c r="G17" s="160">
        <f t="shared" si="2"/>
        <v>79873.19</v>
      </c>
      <c r="I17" s="161"/>
      <c r="J17" s="162"/>
    </row>
    <row r="18" spans="1:10" ht="15" customHeight="1" x14ac:dyDescent="0.25">
      <c r="A18" s="275" t="s">
        <v>198</v>
      </c>
      <c r="B18" s="275"/>
      <c r="C18" s="275"/>
      <c r="D18" s="275"/>
      <c r="E18" s="163">
        <f>E10</f>
        <v>67120.33</v>
      </c>
      <c r="F18" s="163">
        <f t="shared" ref="F18:G18" si="4">F10</f>
        <v>12752.86</v>
      </c>
      <c r="G18" s="163">
        <f t="shared" si="4"/>
        <v>79873.19</v>
      </c>
    </row>
    <row r="19" spans="1:10" ht="15.75" customHeight="1" x14ac:dyDescent="0.25">
      <c r="A19" s="165" t="s">
        <v>199</v>
      </c>
      <c r="B19" s="276" t="s">
        <v>75</v>
      </c>
      <c r="C19" s="276"/>
      <c r="D19" s="276"/>
      <c r="E19" s="155">
        <v>1511.66</v>
      </c>
      <c r="F19" s="156">
        <v>287.22000000000003</v>
      </c>
      <c r="G19" s="156">
        <f>E19+F19</f>
        <v>1798.88</v>
      </c>
    </row>
    <row r="20" spans="1:10" ht="15" customHeight="1" x14ac:dyDescent="0.25">
      <c r="A20" s="275" t="s">
        <v>200</v>
      </c>
      <c r="B20" s="275"/>
      <c r="C20" s="275"/>
      <c r="D20" s="275"/>
      <c r="E20" s="163">
        <f>E19</f>
        <v>1511.66</v>
      </c>
      <c r="F20" s="163">
        <f>F19</f>
        <v>287.22000000000003</v>
      </c>
      <c r="G20" s="163">
        <f>G19</f>
        <v>1798.88</v>
      </c>
    </row>
    <row r="21" spans="1:10" ht="30" customHeight="1" x14ac:dyDescent="0.25">
      <c r="A21" s="165" t="s">
        <v>201</v>
      </c>
      <c r="B21" s="276" t="s">
        <v>77</v>
      </c>
      <c r="C21" s="276"/>
      <c r="D21" s="276"/>
      <c r="E21" s="155">
        <v>15000</v>
      </c>
      <c r="F21" s="156">
        <v>2850</v>
      </c>
      <c r="G21" s="156">
        <f>E21+F21</f>
        <v>17850</v>
      </c>
      <c r="J21" s="162"/>
    </row>
    <row r="22" spans="1:10" ht="31.5" customHeight="1" x14ac:dyDescent="0.25">
      <c r="A22" s="165" t="s">
        <v>202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205</v>
      </c>
      <c r="B25" s="275"/>
      <c r="C25" s="275"/>
      <c r="D25" s="275"/>
      <c r="E25" s="163">
        <f>E21+E22+E23+E24</f>
        <v>15000</v>
      </c>
      <c r="F25" s="163">
        <f t="shared" ref="F25:G25" si="5">F21+F22+F23+F24</f>
        <v>2850</v>
      </c>
      <c r="G25" s="163">
        <f t="shared" si="5"/>
        <v>17850</v>
      </c>
    </row>
    <row r="26" spans="1:10" s="167" customFormat="1" ht="29.25" customHeight="1" x14ac:dyDescent="0.25">
      <c r="A26" s="271" t="s">
        <v>206</v>
      </c>
      <c r="B26" s="272"/>
      <c r="C26" s="272"/>
      <c r="D26" s="273"/>
      <c r="E26" s="166">
        <f>E18+E20+E25</f>
        <v>83631.990000000005</v>
      </c>
      <c r="F26" s="166">
        <f t="shared" ref="F26:G26" si="6">F18+F20+F25</f>
        <v>15890.08</v>
      </c>
      <c r="G26" s="166">
        <f t="shared" si="6"/>
        <v>99522.07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66" t="s">
        <v>208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209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211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212</v>
      </c>
      <c r="B46" s="269"/>
      <c r="C46" s="269"/>
      <c r="D46" s="269" t="s">
        <v>213</v>
      </c>
      <c r="E46" s="270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217</v>
      </c>
      <c r="G47" s="187" t="s">
        <v>217</v>
      </c>
    </row>
    <row r="48" spans="1:7" s="189" customFormat="1" ht="15.75" hidden="1" customHeight="1" x14ac:dyDescent="0.25">
      <c r="A48" s="260" t="s">
        <v>218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219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58" t="s">
        <v>220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61" t="s">
        <v>221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61" t="s">
        <v>222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61" t="s">
        <v>223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61" t="s">
        <v>224</v>
      </c>
      <c r="B54" s="262"/>
      <c r="C54" s="262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59" t="s">
        <v>226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227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228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229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230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231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232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233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234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235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236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237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238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239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54" t="s">
        <v>208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55" t="s">
        <v>209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242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243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9685039370078741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 t="s">
        <v>176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</f>
        <v>Proiect nr. 817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27" customHeight="1" x14ac:dyDescent="0.25">
      <c r="A3" s="282" t="s">
        <v>276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178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179</v>
      </c>
      <c r="C6" s="286"/>
      <c r="D6" s="287"/>
      <c r="E6" s="294" t="s">
        <v>180</v>
      </c>
      <c r="F6" s="148" t="s">
        <v>181</v>
      </c>
      <c r="G6" s="296" t="s">
        <v>182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183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184</v>
      </c>
      <c r="B11" s="298" t="s">
        <v>185</v>
      </c>
      <c r="C11" s="298"/>
      <c r="D11" s="298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186</v>
      </c>
      <c r="B12" s="279" t="s">
        <v>187</v>
      </c>
      <c r="C12" s="279"/>
      <c r="D12" s="279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188</v>
      </c>
      <c r="B13" s="279" t="s">
        <v>189</v>
      </c>
      <c r="C13" s="279"/>
      <c r="D13" s="279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190</v>
      </c>
      <c r="B14" s="279" t="s">
        <v>191</v>
      </c>
      <c r="C14" s="279"/>
      <c r="D14" s="279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192</v>
      </c>
      <c r="B15" s="274" t="s">
        <v>193</v>
      </c>
      <c r="C15" s="274"/>
      <c r="D15" s="274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194</v>
      </c>
      <c r="B16" s="274" t="s">
        <v>195</v>
      </c>
      <c r="C16" s="274"/>
      <c r="D16" s="274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196</v>
      </c>
      <c r="B17" s="274" t="s">
        <v>197</v>
      </c>
      <c r="C17" s="274"/>
      <c r="D17" s="274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75" t="s">
        <v>198</v>
      </c>
      <c r="B18" s="275"/>
      <c r="C18" s="275"/>
      <c r="D18" s="275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199</v>
      </c>
      <c r="B19" s="276" t="s">
        <v>75</v>
      </c>
      <c r="C19" s="276"/>
      <c r="D19" s="276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75" t="s">
        <v>200</v>
      </c>
      <c r="B20" s="275"/>
      <c r="C20" s="275"/>
      <c r="D20" s="275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201</v>
      </c>
      <c r="B21" s="276" t="s">
        <v>77</v>
      </c>
      <c r="C21" s="276"/>
      <c r="D21" s="276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202</v>
      </c>
      <c r="B22" s="276" t="s">
        <v>79</v>
      </c>
      <c r="C22" s="276"/>
      <c r="D22" s="276"/>
      <c r="E22" s="155">
        <v>40000</v>
      </c>
      <c r="F22" s="156">
        <v>7600</v>
      </c>
      <c r="G22" s="156">
        <f>E22+F22</f>
        <v>47600</v>
      </c>
    </row>
    <row r="23" spans="1:10" ht="15" customHeight="1" x14ac:dyDescent="0.25">
      <c r="A23" s="165" t="s">
        <v>203</v>
      </c>
      <c r="B23" s="277" t="s">
        <v>81</v>
      </c>
      <c r="C23" s="277"/>
      <c r="D23" s="277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78" t="s">
        <v>83</v>
      </c>
      <c r="C24" s="278"/>
      <c r="D24" s="278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75" t="s">
        <v>205</v>
      </c>
      <c r="B25" s="275"/>
      <c r="C25" s="275"/>
      <c r="D25" s="275"/>
      <c r="E25" s="163">
        <f>E21+E22+E23+E24</f>
        <v>40000</v>
      </c>
      <c r="F25" s="163">
        <f t="shared" ref="F25:G25" si="2">F21+F22+F23+F24</f>
        <v>7600</v>
      </c>
      <c r="G25" s="163">
        <f t="shared" si="2"/>
        <v>47600</v>
      </c>
    </row>
    <row r="26" spans="1:10" s="167" customFormat="1" ht="29.25" customHeight="1" x14ac:dyDescent="0.25">
      <c r="A26" s="271" t="s">
        <v>206</v>
      </c>
      <c r="B26" s="272"/>
      <c r="C26" s="272"/>
      <c r="D26" s="273"/>
      <c r="E26" s="166">
        <f>E18+E20+E25</f>
        <v>40000</v>
      </c>
      <c r="F26" s="166">
        <f t="shared" ref="F26:G26" si="3">F18+F20+F25</f>
        <v>7600</v>
      </c>
      <c r="G26" s="166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66" t="s">
        <v>208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209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211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212</v>
      </c>
      <c r="B46" s="269"/>
      <c r="C46" s="269"/>
      <c r="D46" s="269" t="s">
        <v>213</v>
      </c>
      <c r="E46" s="270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217</v>
      </c>
      <c r="G47" s="187" t="s">
        <v>217</v>
      </c>
    </row>
    <row r="48" spans="1:7" s="189" customFormat="1" ht="15.75" hidden="1" customHeight="1" x14ac:dyDescent="0.25">
      <c r="A48" s="260" t="s">
        <v>218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219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4">E49*F49</f>
        <v>23955.21</v>
      </c>
    </row>
    <row r="50" spans="1:8" s="189" customFormat="1" hidden="1" x14ac:dyDescent="0.25">
      <c r="A50" s="258" t="s">
        <v>220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4"/>
        <v>966</v>
      </c>
    </row>
    <row r="51" spans="1:8" s="189" customFormat="1" ht="31.5" hidden="1" customHeight="1" x14ac:dyDescent="0.25">
      <c r="A51" s="261" t="s">
        <v>221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4"/>
        <v>419266.36</v>
      </c>
      <c r="H51" s="193"/>
    </row>
    <row r="52" spans="1:8" s="189" customFormat="1" hidden="1" x14ac:dyDescent="0.25">
      <c r="A52" s="261" t="s">
        <v>222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4"/>
        <v>12546.300000000001</v>
      </c>
    </row>
    <row r="53" spans="1:8" s="189" customFormat="1" hidden="1" x14ac:dyDescent="0.25">
      <c r="A53" s="261" t="s">
        <v>223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4"/>
        <v>29691</v>
      </c>
    </row>
    <row r="54" spans="1:8" s="189" customFormat="1" hidden="1" x14ac:dyDescent="0.25">
      <c r="A54" s="261" t="s">
        <v>224</v>
      </c>
      <c r="B54" s="262"/>
      <c r="C54" s="262"/>
      <c r="D54" s="190" t="s">
        <v>225</v>
      </c>
      <c r="E54" s="191">
        <v>732.8</v>
      </c>
      <c r="F54" s="192">
        <v>11.1</v>
      </c>
      <c r="G54" s="192">
        <f t="shared" si="4"/>
        <v>8134.079999999999</v>
      </c>
    </row>
    <row r="55" spans="1:8" hidden="1" x14ac:dyDescent="0.25">
      <c r="A55" s="259" t="s">
        <v>226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227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228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229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230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231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232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233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234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235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236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237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238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239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54" t="s">
        <v>208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55" t="s">
        <v>209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242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243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F22" sqref="F22"/>
    </sheetView>
  </sheetViews>
  <sheetFormatPr defaultColWidth="9.5703125" defaultRowHeight="15.75" x14ac:dyDescent="0.25"/>
  <cols>
    <col min="1" max="1" width="6.42578125" style="141" customWidth="1"/>
    <col min="2" max="2" width="34.7109375" style="167" customWidth="1"/>
    <col min="3" max="3" width="9.5703125" style="168"/>
    <col min="4" max="4" width="5.85546875" style="169" customWidth="1"/>
    <col min="5" max="5" width="13.5703125" style="170" bestFit="1" customWidth="1"/>
    <col min="6" max="6" width="12.140625" style="171" customWidth="1"/>
    <col min="7" max="7" width="12.7109375" style="171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0">
        <v>0</v>
      </c>
      <c r="B1" s="280"/>
      <c r="C1" s="280"/>
      <c r="D1" s="280"/>
      <c r="E1" s="280"/>
      <c r="F1" s="280"/>
      <c r="G1" s="280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1" t="str">
        <f>'DO1'!A2</f>
        <v>Proiect nr. 817 / 2024</v>
      </c>
      <c r="B2" s="281"/>
      <c r="C2" s="281"/>
      <c r="D2" s="281"/>
      <c r="E2" s="281"/>
      <c r="F2" s="281"/>
      <c r="G2" s="281"/>
      <c r="H2" s="137"/>
      <c r="I2" s="137"/>
      <c r="J2" s="138"/>
      <c r="K2" s="139"/>
      <c r="M2" s="137"/>
    </row>
    <row r="3" spans="1:14" ht="38.25" customHeight="1" x14ac:dyDescent="0.25">
      <c r="A3" s="282" t="s">
        <v>277</v>
      </c>
      <c r="B3" s="283"/>
      <c r="C3" s="283"/>
      <c r="D3" s="283"/>
      <c r="E3" s="283"/>
      <c r="F3" s="283"/>
      <c r="G3" s="283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5" t="s">
        <v>178</v>
      </c>
      <c r="B5" s="275"/>
      <c r="C5" s="275"/>
      <c r="D5" s="275"/>
      <c r="E5" s="275"/>
      <c r="F5" s="275"/>
      <c r="G5" s="275"/>
    </row>
    <row r="6" spans="1:14" ht="19.5" customHeight="1" x14ac:dyDescent="0.25">
      <c r="A6" s="284" t="s">
        <v>0</v>
      </c>
      <c r="B6" s="285" t="s">
        <v>179</v>
      </c>
      <c r="C6" s="286"/>
      <c r="D6" s="287"/>
      <c r="E6" s="294" t="s">
        <v>180</v>
      </c>
      <c r="F6" s="148" t="s">
        <v>181</v>
      </c>
      <c r="G6" s="296" t="s">
        <v>182</v>
      </c>
    </row>
    <row r="7" spans="1:14" x14ac:dyDescent="0.25">
      <c r="A7" s="284"/>
      <c r="B7" s="288"/>
      <c r="C7" s="289"/>
      <c r="D7" s="290"/>
      <c r="E7" s="295"/>
      <c r="F7" s="150">
        <v>0.19</v>
      </c>
      <c r="G7" s="297"/>
    </row>
    <row r="8" spans="1:14" x14ac:dyDescent="0.25">
      <c r="A8" s="284"/>
      <c r="B8" s="291"/>
      <c r="C8" s="292"/>
      <c r="D8" s="293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75" t="s">
        <v>183</v>
      </c>
      <c r="B9" s="275"/>
      <c r="C9" s="275"/>
      <c r="D9" s="275"/>
      <c r="E9" s="275"/>
      <c r="F9" s="275"/>
      <c r="G9" s="275"/>
    </row>
    <row r="10" spans="1:14" ht="15" customHeight="1" x14ac:dyDescent="0.25">
      <c r="A10" s="152" t="s">
        <v>72</v>
      </c>
      <c r="B10" s="276" t="s">
        <v>73</v>
      </c>
      <c r="C10" s="276"/>
      <c r="D10" s="276"/>
      <c r="E10" s="153">
        <f>E11+E12+E13+E14</f>
        <v>367857.88</v>
      </c>
      <c r="F10" s="153">
        <f t="shared" ref="F10:G10" si="0">F11+F12+F13+F14</f>
        <v>69893</v>
      </c>
      <c r="G10" s="153">
        <f t="shared" si="0"/>
        <v>437750.88</v>
      </c>
    </row>
    <row r="11" spans="1:14" ht="15" customHeight="1" x14ac:dyDescent="0.25">
      <c r="A11" s="152" t="s">
        <v>184</v>
      </c>
      <c r="B11" s="298" t="s">
        <v>185</v>
      </c>
      <c r="C11" s="298"/>
      <c r="D11" s="298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186</v>
      </c>
      <c r="B12" s="279" t="s">
        <v>187</v>
      </c>
      <c r="C12" s="279"/>
      <c r="D12" s="279"/>
      <c r="E12" s="155">
        <v>367857.88</v>
      </c>
      <c r="F12" s="156">
        <v>69893</v>
      </c>
      <c r="G12" s="156">
        <f t="shared" si="2"/>
        <v>437750.88</v>
      </c>
    </row>
    <row r="13" spans="1:14" ht="15" customHeight="1" x14ac:dyDescent="0.25">
      <c r="A13" s="152" t="s">
        <v>188</v>
      </c>
      <c r="B13" s="279" t="s">
        <v>189</v>
      </c>
      <c r="C13" s="279"/>
      <c r="D13" s="279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190</v>
      </c>
      <c r="B14" s="279" t="s">
        <v>191</v>
      </c>
      <c r="C14" s="279"/>
      <c r="D14" s="279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192</v>
      </c>
      <c r="B15" s="274" t="s">
        <v>193</v>
      </c>
      <c r="C15" s="274"/>
      <c r="D15" s="274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194</v>
      </c>
      <c r="B16" s="274" t="s">
        <v>195</v>
      </c>
      <c r="C16" s="274"/>
      <c r="D16" s="274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196</v>
      </c>
      <c r="B17" s="274" t="s">
        <v>197</v>
      </c>
      <c r="C17" s="274"/>
      <c r="D17" s="274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75" t="s">
        <v>198</v>
      </c>
      <c r="B18" s="275"/>
      <c r="C18" s="275"/>
      <c r="D18" s="275"/>
      <c r="E18" s="163">
        <f>E10</f>
        <v>367857.88</v>
      </c>
      <c r="F18" s="163">
        <f t="shared" ref="F18:G18" si="3">F10</f>
        <v>69893</v>
      </c>
      <c r="G18" s="163">
        <f t="shared" si="3"/>
        <v>437750.88</v>
      </c>
    </row>
    <row r="19" spans="1:10" ht="15.75" customHeight="1" x14ac:dyDescent="0.25">
      <c r="A19" s="165" t="s">
        <v>199</v>
      </c>
      <c r="B19" s="276" t="s">
        <v>75</v>
      </c>
      <c r="C19" s="276"/>
      <c r="D19" s="276"/>
      <c r="E19" s="155">
        <v>236.2</v>
      </c>
      <c r="F19" s="156">
        <v>44.88</v>
      </c>
      <c r="G19" s="156">
        <f>E19+F19</f>
        <v>281.08</v>
      </c>
    </row>
    <row r="20" spans="1:10" ht="15" customHeight="1" x14ac:dyDescent="0.25">
      <c r="A20" s="275" t="s">
        <v>200</v>
      </c>
      <c r="B20" s="275"/>
      <c r="C20" s="275"/>
      <c r="D20" s="275"/>
      <c r="E20" s="163">
        <f>E19</f>
        <v>236.2</v>
      </c>
      <c r="F20" s="163">
        <f t="shared" ref="F20:G20" si="4">F19</f>
        <v>44.88</v>
      </c>
      <c r="G20" s="163">
        <f t="shared" si="4"/>
        <v>281.08</v>
      </c>
    </row>
    <row r="21" spans="1:10" ht="30" customHeight="1" x14ac:dyDescent="0.25">
      <c r="A21" s="165" t="s">
        <v>201</v>
      </c>
      <c r="B21" s="276" t="s">
        <v>77</v>
      </c>
      <c r="C21" s="276"/>
      <c r="D21" s="276"/>
      <c r="E21" s="155">
        <v>750</v>
      </c>
      <c r="F21" s="156">
        <v>142.5</v>
      </c>
      <c r="G21" s="156">
        <f>E21+F21</f>
        <v>892.5</v>
      </c>
      <c r="J21" s="162"/>
    </row>
    <row r="22" spans="1:10" ht="31.5" customHeight="1" x14ac:dyDescent="0.25">
      <c r="A22" s="165" t="s">
        <v>202</v>
      </c>
      <c r="B22" s="276" t="s">
        <v>79</v>
      </c>
      <c r="C22" s="276"/>
      <c r="D22" s="276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203</v>
      </c>
      <c r="B23" s="277" t="s">
        <v>81</v>
      </c>
      <c r="C23" s="277"/>
      <c r="D23" s="277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204</v>
      </c>
      <c r="B24" s="278" t="s">
        <v>83</v>
      </c>
      <c r="C24" s="278"/>
      <c r="D24" s="278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75" t="s">
        <v>205</v>
      </c>
      <c r="B25" s="275"/>
      <c r="C25" s="275"/>
      <c r="D25" s="275"/>
      <c r="E25" s="163">
        <f>E21+E22+E23+E24</f>
        <v>750</v>
      </c>
      <c r="F25" s="163">
        <f t="shared" ref="F25:G25" si="5">F21+F22+F23+F24</f>
        <v>142.5</v>
      </c>
      <c r="G25" s="163">
        <f t="shared" si="5"/>
        <v>892.5</v>
      </c>
    </row>
    <row r="26" spans="1:10" s="167" customFormat="1" ht="29.25" customHeight="1" x14ac:dyDescent="0.25">
      <c r="A26" s="271" t="s">
        <v>206</v>
      </c>
      <c r="B26" s="272"/>
      <c r="C26" s="272"/>
      <c r="D26" s="273"/>
      <c r="E26" s="166">
        <f>E18+E20+E25</f>
        <v>368844.08</v>
      </c>
      <c r="F26" s="166">
        <f t="shared" ref="F26:G26" si="6">F18+F20+F25</f>
        <v>70080.38</v>
      </c>
      <c r="G26" s="166">
        <f t="shared" si="6"/>
        <v>438924.46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2"/>
      <c r="B39" s="173"/>
      <c r="C39" s="174"/>
      <c r="D39" s="174"/>
      <c r="E39" s="175"/>
      <c r="G39" s="174"/>
    </row>
    <row r="40" spans="1:7" s="134" customFormat="1" ht="16.350000000000001" customHeight="1" x14ac:dyDescent="0.3">
      <c r="A40" s="172"/>
      <c r="B40" s="176" t="s">
        <v>207</v>
      </c>
      <c r="D40" s="177"/>
      <c r="E40" s="266" t="s">
        <v>208</v>
      </c>
      <c r="F40" s="266"/>
      <c r="G40" s="266"/>
    </row>
    <row r="41" spans="1:7" s="134" customFormat="1" ht="16.350000000000001" customHeight="1" x14ac:dyDescent="0.3">
      <c r="A41" s="172"/>
      <c r="B41" s="178" t="str">
        <f>'[1]19.'!B89</f>
        <v>ORASUL DETA</v>
      </c>
      <c r="D41" s="179"/>
      <c r="E41" s="267" t="s">
        <v>209</v>
      </c>
      <c r="F41" s="267"/>
      <c r="G41" s="267"/>
    </row>
    <row r="42" spans="1:7" s="134" customFormat="1" ht="16.350000000000001" customHeight="1" x14ac:dyDescent="0.3">
      <c r="A42" s="172"/>
      <c r="C42" s="179"/>
      <c r="D42" s="179"/>
      <c r="E42" s="267"/>
      <c r="F42" s="267"/>
      <c r="G42" s="267"/>
    </row>
    <row r="43" spans="1:7" hidden="1" x14ac:dyDescent="0.25">
      <c r="A43" s="180" t="s">
        <v>210</v>
      </c>
      <c r="B43" s="181"/>
      <c r="C43" s="182"/>
      <c r="D43" s="182"/>
      <c r="E43" s="183"/>
      <c r="F43" s="184"/>
      <c r="G43" s="185"/>
    </row>
    <row r="44" spans="1:7" hidden="1" x14ac:dyDescent="0.25">
      <c r="A44" s="180"/>
      <c r="B44" s="181"/>
      <c r="C44" s="182"/>
      <c r="D44" s="182"/>
      <c r="E44" s="183"/>
      <c r="F44" s="184"/>
      <c r="G44" s="185"/>
    </row>
    <row r="45" spans="1:7" s="186" customFormat="1" ht="15" hidden="1" customHeight="1" x14ac:dyDescent="0.2">
      <c r="A45" s="268" t="s">
        <v>211</v>
      </c>
      <c r="B45" s="268"/>
      <c r="C45" s="268"/>
      <c r="D45" s="268"/>
      <c r="E45" s="268"/>
      <c r="F45" s="268"/>
      <c r="G45" s="268"/>
    </row>
    <row r="46" spans="1:7" s="189" customFormat="1" ht="15.75" hidden="1" customHeight="1" x14ac:dyDescent="0.25">
      <c r="A46" s="269" t="s">
        <v>212</v>
      </c>
      <c r="B46" s="269"/>
      <c r="C46" s="269"/>
      <c r="D46" s="269" t="s">
        <v>213</v>
      </c>
      <c r="E46" s="270" t="s">
        <v>214</v>
      </c>
      <c r="F46" s="187" t="s">
        <v>215</v>
      </c>
      <c r="G46" s="188" t="s">
        <v>216</v>
      </c>
    </row>
    <row r="47" spans="1:7" s="189" customFormat="1" ht="15.75" hidden="1" customHeight="1" x14ac:dyDescent="0.25">
      <c r="A47" s="269"/>
      <c r="B47" s="269"/>
      <c r="C47" s="269"/>
      <c r="D47" s="269"/>
      <c r="E47" s="270"/>
      <c r="F47" s="187" t="s">
        <v>217</v>
      </c>
      <c r="G47" s="187" t="s">
        <v>217</v>
      </c>
    </row>
    <row r="48" spans="1:7" s="189" customFormat="1" ht="15.75" hidden="1" customHeight="1" x14ac:dyDescent="0.25">
      <c r="A48" s="260" t="s">
        <v>218</v>
      </c>
      <c r="B48" s="260"/>
      <c r="C48" s="260"/>
      <c r="D48" s="260"/>
      <c r="E48" s="260"/>
      <c r="F48" s="260"/>
      <c r="G48" s="260"/>
    </row>
    <row r="49" spans="1:8" s="189" customFormat="1" ht="30.75" hidden="1" customHeight="1" x14ac:dyDescent="0.25">
      <c r="A49" s="258" t="s">
        <v>219</v>
      </c>
      <c r="B49" s="258"/>
      <c r="C49" s="258"/>
      <c r="D49" s="190" t="s">
        <v>126</v>
      </c>
      <c r="E49" s="191">
        <v>3548.92</v>
      </c>
      <c r="F49" s="192">
        <f>1.5*4.5</f>
        <v>6.75</v>
      </c>
      <c r="G49" s="192">
        <f t="shared" ref="G49:G54" si="7">E49*F49</f>
        <v>23955.21</v>
      </c>
    </row>
    <row r="50" spans="1:8" s="189" customFormat="1" hidden="1" x14ac:dyDescent="0.25">
      <c r="A50" s="258" t="s">
        <v>220</v>
      </c>
      <c r="B50" s="258"/>
      <c r="C50" s="258"/>
      <c r="D50" s="190" t="s">
        <v>126</v>
      </c>
      <c r="E50" s="191">
        <v>6.9</v>
      </c>
      <c r="F50" s="192">
        <v>140</v>
      </c>
      <c r="G50" s="192">
        <f t="shared" si="7"/>
        <v>966</v>
      </c>
    </row>
    <row r="51" spans="1:8" s="189" customFormat="1" ht="31.5" hidden="1" customHeight="1" x14ac:dyDescent="0.25">
      <c r="A51" s="261" t="s">
        <v>221</v>
      </c>
      <c r="B51" s="262"/>
      <c r="C51" s="262"/>
      <c r="D51" s="190" t="s">
        <v>126</v>
      </c>
      <c r="E51" s="191">
        <v>2952.58</v>
      </c>
      <c r="F51" s="192">
        <v>142</v>
      </c>
      <c r="G51" s="192">
        <f t="shared" si="7"/>
        <v>419266.36</v>
      </c>
      <c r="H51" s="193"/>
    </row>
    <row r="52" spans="1:8" s="189" customFormat="1" hidden="1" x14ac:dyDescent="0.25">
      <c r="A52" s="261" t="s">
        <v>222</v>
      </c>
      <c r="B52" s="262"/>
      <c r="C52" s="262"/>
      <c r="D52" s="190" t="s">
        <v>126</v>
      </c>
      <c r="E52" s="191">
        <v>96.51</v>
      </c>
      <c r="F52" s="192">
        <v>130</v>
      </c>
      <c r="G52" s="192">
        <f t="shared" si="7"/>
        <v>12546.300000000001</v>
      </c>
    </row>
    <row r="53" spans="1:8" s="189" customFormat="1" hidden="1" x14ac:dyDescent="0.25">
      <c r="A53" s="261" t="s">
        <v>223</v>
      </c>
      <c r="B53" s="262"/>
      <c r="C53" s="262"/>
      <c r="D53" s="190" t="s">
        <v>126</v>
      </c>
      <c r="E53" s="191">
        <v>197.94</v>
      </c>
      <c r="F53" s="192">
        <v>150</v>
      </c>
      <c r="G53" s="192">
        <f t="shared" si="7"/>
        <v>29691</v>
      </c>
    </row>
    <row r="54" spans="1:8" s="189" customFormat="1" hidden="1" x14ac:dyDescent="0.25">
      <c r="A54" s="261" t="s">
        <v>224</v>
      </c>
      <c r="B54" s="262"/>
      <c r="C54" s="262"/>
      <c r="D54" s="190" t="s">
        <v>225</v>
      </c>
      <c r="E54" s="191">
        <v>732.8</v>
      </c>
      <c r="F54" s="192">
        <v>11.1</v>
      </c>
      <c r="G54" s="192">
        <f t="shared" si="7"/>
        <v>8134.079999999999</v>
      </c>
    </row>
    <row r="55" spans="1:8" hidden="1" x14ac:dyDescent="0.25">
      <c r="A55" s="259" t="s">
        <v>226</v>
      </c>
      <c r="B55" s="259"/>
      <c r="C55" s="259"/>
      <c r="D55" s="259"/>
      <c r="E55" s="259"/>
      <c r="F55" s="259"/>
      <c r="G55" s="194">
        <f>SUM(G49:G54)</f>
        <v>494558.95</v>
      </c>
      <c r="H55" s="162"/>
    </row>
    <row r="56" spans="1:8" hidden="1" x14ac:dyDescent="0.25"/>
    <row r="57" spans="1:8" s="189" customFormat="1" ht="15.75" hidden="1" customHeight="1" x14ac:dyDescent="0.25">
      <c r="A57" s="263" t="s">
        <v>227</v>
      </c>
      <c r="B57" s="264"/>
      <c r="C57" s="264"/>
      <c r="D57" s="264"/>
      <c r="E57" s="264"/>
      <c r="F57" s="264"/>
      <c r="G57" s="265"/>
    </row>
    <row r="58" spans="1:8" s="189" customFormat="1" ht="30.75" hidden="1" customHeight="1" x14ac:dyDescent="0.25">
      <c r="A58" s="258" t="s">
        <v>228</v>
      </c>
      <c r="B58" s="258"/>
      <c r="C58" s="258"/>
      <c r="D58" s="190" t="s">
        <v>126</v>
      </c>
      <c r="E58" s="195">
        <v>539.85</v>
      </c>
      <c r="F58" s="192">
        <v>1.5</v>
      </c>
      <c r="G58" s="192">
        <f>E58*F58</f>
        <v>809.77500000000009</v>
      </c>
    </row>
    <row r="59" spans="1:8" s="189" customFormat="1" hidden="1" x14ac:dyDescent="0.25">
      <c r="A59" s="258" t="s">
        <v>229</v>
      </c>
      <c r="B59" s="258"/>
      <c r="C59" s="258"/>
      <c r="D59" s="190" t="s">
        <v>126</v>
      </c>
      <c r="E59" s="195">
        <f>E58</f>
        <v>539.85</v>
      </c>
      <c r="F59" s="196">
        <v>160</v>
      </c>
      <c r="G59" s="192">
        <f>E59*F59</f>
        <v>86376</v>
      </c>
    </row>
    <row r="60" spans="1:8" s="189" customFormat="1" hidden="1" x14ac:dyDescent="0.25">
      <c r="A60" s="261" t="s">
        <v>230</v>
      </c>
      <c r="B60" s="262"/>
      <c r="C60" s="262"/>
      <c r="D60" s="190" t="s">
        <v>126</v>
      </c>
      <c r="E60" s="195">
        <f>E59</f>
        <v>539.85</v>
      </c>
      <c r="F60" s="196">
        <v>20</v>
      </c>
      <c r="G60" s="192">
        <f>E60*F60</f>
        <v>10797</v>
      </c>
    </row>
    <row r="61" spans="1:8" hidden="1" x14ac:dyDescent="0.25">
      <c r="A61" s="259" t="str">
        <f>"TOTAL-"&amp;A57</f>
        <v>TOTAL-Reabilitare termică planșeu peste ultimul nivel</v>
      </c>
      <c r="B61" s="259"/>
      <c r="C61" s="259"/>
      <c r="D61" s="259"/>
      <c r="E61" s="259"/>
      <c r="F61" s="259"/>
      <c r="G61" s="194">
        <f>SUM(G58:G60)</f>
        <v>97982.774999999994</v>
      </c>
    </row>
    <row r="62" spans="1:8" hidden="1" x14ac:dyDescent="0.25"/>
    <row r="63" spans="1:8" s="189" customFormat="1" ht="15.75" hidden="1" customHeight="1" x14ac:dyDescent="0.25">
      <c r="A63" s="260" t="s">
        <v>231</v>
      </c>
      <c r="B63" s="260"/>
      <c r="C63" s="260"/>
      <c r="D63" s="260"/>
      <c r="E63" s="260"/>
      <c r="F63" s="260"/>
      <c r="G63" s="260"/>
    </row>
    <row r="64" spans="1:8" s="189" customFormat="1" hidden="1" x14ac:dyDescent="0.25">
      <c r="A64" s="258" t="s">
        <v>232</v>
      </c>
      <c r="B64" s="258"/>
      <c r="C64" s="258"/>
      <c r="D64" s="190" t="s">
        <v>126</v>
      </c>
      <c r="E64" s="195">
        <v>66.040000000000006</v>
      </c>
      <c r="F64" s="197">
        <f>48.73*1.05*1.05</f>
        <v>53.724825000000003</v>
      </c>
      <c r="G64" s="192">
        <f>E64*F64</f>
        <v>3547.9874430000004</v>
      </c>
    </row>
    <row r="65" spans="1:10" hidden="1" x14ac:dyDescent="0.25">
      <c r="A65" s="259" t="str">
        <f>"TOTAL-"&amp;A63</f>
        <v>TOTAL-Reabilitare termică planșeu peste subsol</v>
      </c>
      <c r="B65" s="259"/>
      <c r="C65" s="259"/>
      <c r="D65" s="259"/>
      <c r="E65" s="259"/>
      <c r="F65" s="259"/>
      <c r="G65" s="194">
        <f>SUM(G64:G64)</f>
        <v>3547.9874430000004</v>
      </c>
      <c r="H65" s="198"/>
    </row>
    <row r="66" spans="1:10" s="189" customFormat="1" ht="15.75" hidden="1" customHeight="1" x14ac:dyDescent="0.25">
      <c r="A66" s="199"/>
      <c r="B66" s="199"/>
      <c r="C66" s="199"/>
      <c r="D66" s="200"/>
      <c r="E66" s="201"/>
      <c r="F66" s="202"/>
      <c r="G66" s="202"/>
    </row>
    <row r="67" spans="1:10" s="189" customFormat="1" ht="15.75" hidden="1" customHeight="1" x14ac:dyDescent="0.25">
      <c r="A67" s="260" t="s">
        <v>233</v>
      </c>
      <c r="B67" s="260"/>
      <c r="C67" s="260"/>
      <c r="D67" s="260"/>
      <c r="E67" s="260"/>
      <c r="F67" s="260"/>
      <c r="G67" s="260"/>
    </row>
    <row r="68" spans="1:10" s="189" customFormat="1" hidden="1" x14ac:dyDescent="0.25">
      <c r="A68" s="258" t="s">
        <v>234</v>
      </c>
      <c r="B68" s="258"/>
      <c r="C68" s="258"/>
      <c r="D68" s="190" t="s">
        <v>126</v>
      </c>
      <c r="E68" s="195">
        <v>149.6</v>
      </c>
      <c r="F68" s="192">
        <v>30</v>
      </c>
      <c r="G68" s="192">
        <f>E68*F68</f>
        <v>4488</v>
      </c>
    </row>
    <row r="69" spans="1:10" s="189" customFormat="1" ht="31.5" hidden="1" customHeight="1" x14ac:dyDescent="0.25">
      <c r="A69" s="258" t="s">
        <v>235</v>
      </c>
      <c r="B69" s="258"/>
      <c r="C69" s="258"/>
      <c r="D69" s="190" t="s">
        <v>126</v>
      </c>
      <c r="E69" s="195">
        <f>E68</f>
        <v>149.6</v>
      </c>
      <c r="F69" s="192">
        <v>392</v>
      </c>
      <c r="G69" s="192">
        <f>E69*F69</f>
        <v>58643.199999999997</v>
      </c>
    </row>
    <row r="70" spans="1:10" hidden="1" x14ac:dyDescent="0.25">
      <c r="A70" s="259" t="str">
        <f>"TOTAL-"&amp;A67</f>
        <v>TOTAL-Reabilitare termică fațadă vitrată</v>
      </c>
      <c r="B70" s="259"/>
      <c r="C70" s="259"/>
      <c r="D70" s="259"/>
      <c r="E70" s="259"/>
      <c r="F70" s="259"/>
      <c r="G70" s="194">
        <f>SUM(G68:G69)</f>
        <v>63131.199999999997</v>
      </c>
    </row>
    <row r="71" spans="1:10" ht="15" hidden="1" customHeight="1" x14ac:dyDescent="0.25">
      <c r="B71" s="141"/>
    </row>
    <row r="72" spans="1:10" s="189" customFormat="1" ht="15.75" hidden="1" customHeight="1" x14ac:dyDescent="0.25">
      <c r="A72" s="260" t="s">
        <v>236</v>
      </c>
      <c r="B72" s="260"/>
      <c r="C72" s="260"/>
      <c r="D72" s="260"/>
      <c r="E72" s="260"/>
      <c r="F72" s="260"/>
      <c r="G72" s="260"/>
      <c r="H72" s="193"/>
      <c r="I72" s="193"/>
    </row>
    <row r="73" spans="1:10" s="189" customFormat="1" ht="31.5" hidden="1" customHeight="1" x14ac:dyDescent="0.25">
      <c r="A73" s="258" t="s">
        <v>237</v>
      </c>
      <c r="B73" s="258"/>
      <c r="C73" s="258"/>
      <c r="D73" s="203" t="s">
        <v>126</v>
      </c>
      <c r="E73" s="204">
        <f>E75</f>
        <v>3253.9300000000003</v>
      </c>
      <c r="F73" s="192">
        <v>3.04</v>
      </c>
      <c r="G73" s="192">
        <v>9888.1</v>
      </c>
      <c r="H73" s="205"/>
      <c r="I73" s="206"/>
    </row>
    <row r="74" spans="1:10" s="189" customFormat="1" ht="31.5" hidden="1" customHeight="1" x14ac:dyDescent="0.25">
      <c r="A74" s="258" t="s">
        <v>238</v>
      </c>
      <c r="B74" s="258"/>
      <c r="C74" s="258"/>
      <c r="D74" s="203" t="s">
        <v>126</v>
      </c>
      <c r="E74" s="204">
        <f>E73</f>
        <v>3253.9300000000003</v>
      </c>
      <c r="F74" s="192" t="e">
        <f>SUM(#REF!)*0.15*0.4/E74</f>
        <v>#REF!</v>
      </c>
      <c r="G74" s="192" t="e">
        <f>PRODUCT(F74,E74)</f>
        <v>#REF!</v>
      </c>
      <c r="H74" s="206"/>
      <c r="I74" s="206"/>
      <c r="J74" s="193"/>
    </row>
    <row r="75" spans="1:10" s="189" customFormat="1" ht="31.5" hidden="1" customHeight="1" x14ac:dyDescent="0.25">
      <c r="A75" s="258" t="s">
        <v>239</v>
      </c>
      <c r="B75" s="258"/>
      <c r="C75" s="258"/>
      <c r="D75" s="203" t="s">
        <v>126</v>
      </c>
      <c r="E75" s="204">
        <f>E51+E53+E52+E50</f>
        <v>3253.9300000000003</v>
      </c>
      <c r="F75" s="192" t="e">
        <f>SUM(#REF!)*0.15*0.5/E75</f>
        <v>#REF!</v>
      </c>
      <c r="G75" s="192" t="e">
        <f>PRODUCT(F75,E75)</f>
        <v>#REF!</v>
      </c>
      <c r="H75" s="205"/>
      <c r="I75" s="206"/>
    </row>
    <row r="76" spans="1:10" s="206" customFormat="1" hidden="1" x14ac:dyDescent="0.25">
      <c r="A76" s="253" t="str">
        <f>"TOTAL-"&amp;A72</f>
        <v xml:space="preserve">TOTAL-Cheltuieli conexe </v>
      </c>
      <c r="B76" s="253"/>
      <c r="C76" s="253"/>
      <c r="D76" s="253"/>
      <c r="E76" s="253"/>
      <c r="F76" s="253"/>
      <c r="G76" s="207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2"/>
      <c r="B80" s="173" t="s">
        <v>240</v>
      </c>
      <c r="C80" s="174"/>
      <c r="D80" s="174"/>
      <c r="E80" s="175"/>
      <c r="G80" s="174"/>
    </row>
    <row r="81" spans="1:7" s="134" customFormat="1" ht="16.350000000000001" hidden="1" customHeight="1" x14ac:dyDescent="0.3">
      <c r="A81" s="172"/>
      <c r="B81" s="176" t="s">
        <v>207</v>
      </c>
      <c r="D81" s="177"/>
      <c r="E81" s="254" t="s">
        <v>208</v>
      </c>
      <c r="F81" s="254"/>
      <c r="G81" s="254"/>
    </row>
    <row r="82" spans="1:7" s="134" customFormat="1" ht="16.350000000000001" hidden="1" customHeight="1" x14ac:dyDescent="0.3">
      <c r="A82" s="172"/>
      <c r="B82" s="176" t="s">
        <v>241</v>
      </c>
      <c r="D82" s="179"/>
      <c r="E82" s="255" t="s">
        <v>209</v>
      </c>
      <c r="F82" s="255"/>
      <c r="G82" s="255"/>
    </row>
    <row r="83" spans="1:7" s="134" customFormat="1" ht="16.350000000000001" hidden="1" customHeight="1" x14ac:dyDescent="0.3">
      <c r="A83" s="172"/>
      <c r="C83" s="179"/>
      <c r="D83" s="179"/>
      <c r="E83" s="255"/>
      <c r="F83" s="255"/>
      <c r="G83" s="255"/>
    </row>
    <row r="84" spans="1:7" s="147" customFormat="1" ht="16.350000000000001" hidden="1" customHeight="1" x14ac:dyDescent="0.25">
      <c r="A84" s="208"/>
      <c r="B84" s="209"/>
      <c r="C84" s="179"/>
      <c r="D84" s="179"/>
      <c r="E84" s="255"/>
      <c r="F84" s="255"/>
      <c r="G84" s="255"/>
    </row>
    <row r="85" spans="1:7" s="210" customFormat="1" hidden="1" x14ac:dyDescent="0.25">
      <c r="A85" s="256" t="s">
        <v>242</v>
      </c>
      <c r="B85" s="256"/>
      <c r="C85" s="256"/>
      <c r="D85" s="256"/>
      <c r="E85" s="256"/>
      <c r="F85" s="256"/>
      <c r="G85" s="256"/>
    </row>
    <row r="86" spans="1:7" s="210" customFormat="1" hidden="1" x14ac:dyDescent="0.25">
      <c r="A86" s="257" t="s">
        <v>243</v>
      </c>
      <c r="B86" s="257"/>
      <c r="C86" s="257"/>
      <c r="D86" s="257"/>
      <c r="E86" s="257"/>
      <c r="F86" s="257"/>
      <c r="G86" s="257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9685039370078741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60" zoomScaleNormal="100" workbookViewId="0">
      <selection activeCell="I64" sqref="I64"/>
    </sheetView>
  </sheetViews>
  <sheetFormatPr defaultColWidth="9.5703125" defaultRowHeight="15.75" x14ac:dyDescent="0.25"/>
  <cols>
    <col min="1" max="1" width="8.7109375" style="141" customWidth="1"/>
    <col min="2" max="2" width="39.28515625" style="167" customWidth="1"/>
    <col min="3" max="3" width="7.7109375" style="236" customWidth="1"/>
    <col min="4" max="4" width="7.7109375" style="233" customWidth="1"/>
    <col min="5" max="8" width="7.7109375" style="236" customWidth="1"/>
    <col min="9" max="14" width="7.7109375" style="233" customWidth="1"/>
    <col min="15" max="16384" width="9.5703125" style="141"/>
  </cols>
  <sheetData>
    <row r="1" spans="1:14" x14ac:dyDescent="0.25">
      <c r="A1" s="306" t="s">
        <v>245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x14ac:dyDescent="0.25">
      <c r="A2" s="306" t="s">
        <v>246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ht="18" x14ac:dyDescent="0.25">
      <c r="A3" s="307" t="s">
        <v>247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1:14" x14ac:dyDescent="0.25">
      <c r="A4" s="308" t="s">
        <v>0</v>
      </c>
      <c r="B4" s="308" t="s">
        <v>179</v>
      </c>
      <c r="C4" s="302" t="s">
        <v>248</v>
      </c>
      <c r="D4" s="302" t="s">
        <v>249</v>
      </c>
      <c r="E4" s="302" t="s">
        <v>250</v>
      </c>
      <c r="F4" s="302" t="s">
        <v>251</v>
      </c>
      <c r="G4" s="302" t="s">
        <v>252</v>
      </c>
      <c r="H4" s="302" t="s">
        <v>253</v>
      </c>
      <c r="I4" s="302" t="s">
        <v>254</v>
      </c>
      <c r="J4" s="302" t="s">
        <v>255</v>
      </c>
      <c r="K4" s="302" t="s">
        <v>256</v>
      </c>
      <c r="L4" s="302" t="s">
        <v>257</v>
      </c>
      <c r="M4" s="302" t="s">
        <v>258</v>
      </c>
      <c r="N4" s="302" t="s">
        <v>259</v>
      </c>
    </row>
    <row r="5" spans="1:14" x14ac:dyDescent="0.25">
      <c r="A5" s="308"/>
      <c r="B5" s="308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</row>
    <row r="6" spans="1:14" s="212" customFormat="1" ht="12.75" x14ac:dyDescent="0.2">
      <c r="A6" s="303" t="s">
        <v>183</v>
      </c>
      <c r="B6" s="303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x14ac:dyDescent="0.25">
      <c r="A7" s="213" t="s">
        <v>72</v>
      </c>
      <c r="B7" s="214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13" t="s">
        <v>184</v>
      </c>
      <c r="B8" s="216" t="s">
        <v>185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13" t="s">
        <v>186</v>
      </c>
      <c r="B9" s="217" t="s">
        <v>187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18" t="s">
        <v>260</v>
      </c>
      <c r="B10" s="219" t="s">
        <v>218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1"/>
      <c r="M10" s="221"/>
      <c r="N10" s="221"/>
    </row>
    <row r="11" spans="1:14" x14ac:dyDescent="0.25">
      <c r="A11" s="218" t="s">
        <v>261</v>
      </c>
      <c r="B11" s="219" t="s">
        <v>227</v>
      </c>
      <c r="C11" s="221"/>
      <c r="D11" s="221"/>
      <c r="E11" s="221"/>
      <c r="F11" s="221"/>
      <c r="G11" s="221"/>
      <c r="H11" s="221"/>
      <c r="I11" s="221"/>
      <c r="J11" s="222"/>
      <c r="K11" s="222"/>
      <c r="L11" s="222"/>
      <c r="M11" s="223"/>
      <c r="N11" s="221"/>
    </row>
    <row r="12" spans="1:14" x14ac:dyDescent="0.25">
      <c r="A12" s="218" t="s">
        <v>262</v>
      </c>
      <c r="B12" s="219" t="s">
        <v>231</v>
      </c>
      <c r="C12" s="221"/>
      <c r="D12" s="221"/>
      <c r="E12" s="221"/>
      <c r="F12" s="221"/>
      <c r="G12" s="221"/>
      <c r="H12" s="224"/>
      <c r="I12" s="224"/>
      <c r="J12" s="224"/>
      <c r="K12" s="224"/>
      <c r="L12" s="224"/>
      <c r="M12" s="221"/>
      <c r="N12" s="221"/>
    </row>
    <row r="13" spans="1:14" x14ac:dyDescent="0.25">
      <c r="A13" s="218" t="s">
        <v>263</v>
      </c>
      <c r="B13" s="219" t="s">
        <v>233</v>
      </c>
      <c r="C13" s="221"/>
      <c r="D13" s="221"/>
      <c r="E13" s="221"/>
      <c r="F13" s="221"/>
      <c r="G13" s="221"/>
      <c r="H13" s="221"/>
      <c r="I13" s="221"/>
      <c r="J13" s="225"/>
      <c r="K13" s="225"/>
      <c r="L13" s="225"/>
      <c r="M13" s="226"/>
      <c r="N13" s="226"/>
    </row>
    <row r="14" spans="1:14" x14ac:dyDescent="0.25">
      <c r="A14" s="213" t="s">
        <v>188</v>
      </c>
      <c r="B14" s="217" t="s">
        <v>189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1:14" x14ac:dyDescent="0.25">
      <c r="A15" s="213" t="s">
        <v>190</v>
      </c>
      <c r="B15" s="217" t="s">
        <v>191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7"/>
      <c r="M15" s="227"/>
      <c r="N15" s="227"/>
    </row>
    <row r="16" spans="1:14" hidden="1" x14ac:dyDescent="0.25">
      <c r="A16" s="213" t="s">
        <v>264</v>
      </c>
      <c r="B16" s="217" t="s">
        <v>265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13" t="s">
        <v>266</v>
      </c>
      <c r="B17" s="217" t="s">
        <v>267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13" t="s">
        <v>268</v>
      </c>
      <c r="B18" s="217" t="s">
        <v>269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13" t="s">
        <v>270</v>
      </c>
      <c r="B19" s="217" t="s">
        <v>271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8" t="s">
        <v>199</v>
      </c>
      <c r="B20" s="214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03" t="s">
        <v>200</v>
      </c>
      <c r="B21" s="30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5.5" x14ac:dyDescent="0.25">
      <c r="A22" s="228" t="s">
        <v>201</v>
      </c>
      <c r="B22" s="229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27"/>
    </row>
    <row r="23" spans="1:14" ht="25.5" x14ac:dyDescent="0.25">
      <c r="A23" s="228" t="s">
        <v>202</v>
      </c>
      <c r="B23" s="229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0"/>
    </row>
    <row r="24" spans="1:14" x14ac:dyDescent="0.25">
      <c r="A24" s="228" t="s">
        <v>203</v>
      </c>
      <c r="B24" s="231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8" t="s">
        <v>204</v>
      </c>
      <c r="B25" s="214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03" t="s">
        <v>205</v>
      </c>
      <c r="B26" s="30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2" customFormat="1" ht="12.75" x14ac:dyDescent="0.2">
      <c r="A27" s="303" t="s">
        <v>272</v>
      </c>
      <c r="B27" s="303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14" x14ac:dyDescent="0.25">
      <c r="A28" s="213" t="s">
        <v>86</v>
      </c>
      <c r="B28" s="214" t="s">
        <v>273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</row>
    <row r="29" spans="1:14" s="232" customFormat="1" ht="15" hidden="1" thickBot="1" x14ac:dyDescent="0.25">
      <c r="A29" s="299" t="s">
        <v>274</v>
      </c>
      <c r="B29" s="300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</row>
    <row r="30" spans="1:14" x14ac:dyDescent="0.25">
      <c r="A30" s="212"/>
      <c r="B30" s="232"/>
      <c r="C30" s="233"/>
      <c r="E30" s="233"/>
      <c r="F30" s="233"/>
      <c r="G30" s="233"/>
      <c r="H30" s="233"/>
    </row>
    <row r="31" spans="1:14" x14ac:dyDescent="0.25">
      <c r="A31" s="212"/>
      <c r="B31" s="234" t="s">
        <v>208</v>
      </c>
      <c r="C31" s="233"/>
      <c r="E31" s="233"/>
      <c r="F31" s="233"/>
      <c r="G31" s="233"/>
      <c r="H31" s="233"/>
    </row>
    <row r="32" spans="1:14" x14ac:dyDescent="0.25">
      <c r="A32" s="212"/>
      <c r="B32" s="235" t="s">
        <v>145</v>
      </c>
      <c r="C32" s="233"/>
      <c r="E32" s="233"/>
      <c r="F32" s="233"/>
      <c r="G32" s="233"/>
      <c r="H32" s="233"/>
    </row>
    <row r="33" spans="3:8" x14ac:dyDescent="0.25">
      <c r="C33" s="233"/>
      <c r="E33" s="233"/>
      <c r="F33" s="233"/>
      <c r="G33" s="233"/>
      <c r="H33" s="233"/>
    </row>
    <row r="34" spans="3:8" x14ac:dyDescent="0.25">
      <c r="C34" s="233"/>
      <c r="E34" s="233"/>
      <c r="F34" s="233"/>
      <c r="G34" s="233"/>
      <c r="H34" s="233"/>
    </row>
    <row r="35" spans="3:8" x14ac:dyDescent="0.25">
      <c r="C35" s="233"/>
      <c r="E35" s="233"/>
      <c r="F35" s="233"/>
      <c r="G35" s="233"/>
      <c r="H35" s="233"/>
    </row>
    <row r="36" spans="3:8" x14ac:dyDescent="0.25">
      <c r="C36" s="233"/>
      <c r="E36" s="233"/>
      <c r="F36" s="233"/>
      <c r="G36" s="233"/>
      <c r="H36" s="233"/>
    </row>
    <row r="37" spans="3:8" x14ac:dyDescent="0.25">
      <c r="C37" s="233"/>
      <c r="E37" s="233"/>
      <c r="F37" s="233"/>
      <c r="G37" s="233"/>
      <c r="H37" s="233"/>
    </row>
    <row r="38" spans="3:8" x14ac:dyDescent="0.25">
      <c r="C38" s="233"/>
      <c r="E38" s="233"/>
      <c r="F38" s="233"/>
      <c r="G38" s="233"/>
      <c r="H38" s="233"/>
    </row>
    <row r="39" spans="3:8" x14ac:dyDescent="0.25">
      <c r="C39" s="233"/>
      <c r="E39" s="233"/>
      <c r="F39" s="233"/>
      <c r="G39" s="233"/>
      <c r="H39" s="233"/>
    </row>
    <row r="40" spans="3:8" x14ac:dyDescent="0.25">
      <c r="C40" s="233"/>
      <c r="E40" s="233"/>
      <c r="F40" s="233"/>
      <c r="G40" s="233"/>
      <c r="H40" s="233"/>
    </row>
    <row r="41" spans="3:8" x14ac:dyDescent="0.25">
      <c r="C41" s="233"/>
      <c r="E41" s="233"/>
      <c r="F41" s="233"/>
      <c r="G41" s="233"/>
      <c r="H41" s="233"/>
    </row>
    <row r="42" spans="3:8" x14ac:dyDescent="0.25">
      <c r="C42" s="233"/>
      <c r="E42" s="233"/>
      <c r="F42" s="233"/>
      <c r="G42" s="233"/>
      <c r="H42" s="233"/>
    </row>
    <row r="43" spans="3:8" x14ac:dyDescent="0.25">
      <c r="C43" s="233"/>
      <c r="E43" s="233"/>
      <c r="F43" s="233"/>
      <c r="G43" s="233"/>
      <c r="H43" s="233"/>
    </row>
    <row r="44" spans="3:8" x14ac:dyDescent="0.25">
      <c r="C44" s="233"/>
      <c r="E44" s="233"/>
      <c r="F44" s="233"/>
      <c r="G44" s="233"/>
      <c r="H44" s="233"/>
    </row>
    <row r="45" spans="3:8" x14ac:dyDescent="0.25">
      <c r="C45" s="233"/>
      <c r="E45" s="233"/>
      <c r="F45" s="233"/>
      <c r="G45" s="233"/>
      <c r="H45" s="233"/>
    </row>
    <row r="46" spans="3:8" x14ac:dyDescent="0.25">
      <c r="C46" s="233"/>
      <c r="E46" s="233"/>
      <c r="F46" s="233"/>
      <c r="G46" s="233"/>
      <c r="H46" s="233"/>
    </row>
    <row r="47" spans="3:8" x14ac:dyDescent="0.25">
      <c r="C47" s="233"/>
      <c r="E47" s="233"/>
      <c r="F47" s="233"/>
      <c r="G47" s="233"/>
      <c r="H47" s="233"/>
    </row>
    <row r="48" spans="3:8" x14ac:dyDescent="0.25">
      <c r="C48" s="233"/>
      <c r="E48" s="233"/>
      <c r="F48" s="233"/>
      <c r="G48" s="233"/>
      <c r="H48" s="233"/>
    </row>
    <row r="49" spans="3:8" x14ac:dyDescent="0.25">
      <c r="C49" s="233"/>
      <c r="E49" s="233"/>
      <c r="F49" s="233"/>
      <c r="G49" s="233"/>
      <c r="H49" s="233"/>
    </row>
    <row r="50" spans="3:8" x14ac:dyDescent="0.25">
      <c r="C50" s="233"/>
      <c r="E50" s="233"/>
      <c r="F50" s="233"/>
      <c r="G50" s="233"/>
      <c r="H50" s="233"/>
    </row>
    <row r="51" spans="3:8" x14ac:dyDescent="0.25">
      <c r="C51" s="233"/>
      <c r="E51" s="233"/>
      <c r="F51" s="233"/>
      <c r="G51" s="233"/>
      <c r="H51" s="233"/>
    </row>
    <row r="52" spans="3:8" x14ac:dyDescent="0.25">
      <c r="C52" s="233"/>
      <c r="E52" s="233"/>
      <c r="F52" s="233"/>
      <c r="G52" s="233"/>
      <c r="H52" s="233"/>
    </row>
    <row r="53" spans="3:8" x14ac:dyDescent="0.25">
      <c r="C53" s="233"/>
      <c r="E53" s="233"/>
      <c r="F53" s="233"/>
      <c r="G53" s="233"/>
      <c r="H53" s="233"/>
    </row>
    <row r="54" spans="3:8" x14ac:dyDescent="0.25">
      <c r="C54" s="233"/>
      <c r="E54" s="233"/>
      <c r="F54" s="233"/>
      <c r="G54" s="233"/>
      <c r="H54" s="233"/>
    </row>
    <row r="55" spans="3:8" x14ac:dyDescent="0.25">
      <c r="C55" s="233"/>
      <c r="E55" s="233"/>
      <c r="F55" s="233"/>
      <c r="G55" s="233"/>
      <c r="H55" s="233"/>
    </row>
    <row r="56" spans="3:8" x14ac:dyDescent="0.25">
      <c r="C56" s="233"/>
      <c r="E56" s="233"/>
      <c r="F56" s="233"/>
      <c r="G56" s="233"/>
      <c r="H56" s="233"/>
    </row>
    <row r="57" spans="3:8" x14ac:dyDescent="0.25">
      <c r="C57" s="233"/>
      <c r="E57" s="233"/>
      <c r="F57" s="233"/>
      <c r="G57" s="233"/>
      <c r="H57" s="233"/>
    </row>
    <row r="58" spans="3:8" x14ac:dyDescent="0.25">
      <c r="C58" s="233"/>
      <c r="E58" s="233"/>
      <c r="F58" s="233"/>
      <c r="G58" s="233"/>
      <c r="H58" s="233"/>
    </row>
    <row r="59" spans="3:8" x14ac:dyDescent="0.25">
      <c r="C59" s="233"/>
      <c r="E59" s="233"/>
      <c r="F59" s="233"/>
      <c r="G59" s="233"/>
      <c r="H59" s="233"/>
    </row>
    <row r="60" spans="3:8" x14ac:dyDescent="0.25">
      <c r="C60" s="233"/>
      <c r="E60" s="233"/>
      <c r="F60" s="233"/>
      <c r="G60" s="233"/>
      <c r="H60" s="233"/>
    </row>
    <row r="61" spans="3:8" x14ac:dyDescent="0.25">
      <c r="C61" s="233"/>
      <c r="E61" s="233"/>
      <c r="F61" s="233"/>
      <c r="G61" s="233"/>
      <c r="H61" s="233"/>
    </row>
    <row r="62" spans="3:8" x14ac:dyDescent="0.25">
      <c r="C62" s="233"/>
      <c r="E62" s="233"/>
      <c r="F62" s="233"/>
      <c r="G62" s="233"/>
      <c r="H62" s="233"/>
    </row>
    <row r="63" spans="3:8" x14ac:dyDescent="0.25">
      <c r="C63" s="233"/>
      <c r="E63" s="233"/>
      <c r="F63" s="233"/>
      <c r="G63" s="233"/>
      <c r="H63" s="233"/>
    </row>
    <row r="64" spans="3:8" x14ac:dyDescent="0.25">
      <c r="C64" s="233"/>
      <c r="E64" s="233"/>
      <c r="F64" s="233"/>
      <c r="G64" s="233"/>
      <c r="H64" s="233"/>
    </row>
    <row r="65" spans="3:8" x14ac:dyDescent="0.25">
      <c r="C65" s="233"/>
      <c r="E65" s="233"/>
      <c r="F65" s="233"/>
      <c r="G65" s="233"/>
      <c r="H65" s="233"/>
    </row>
  </sheetData>
  <mergeCells count="24"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</mergeCells>
  <pageMargins left="0.51181102362204722" right="0.19685039370078741" top="0.74803149606299213" bottom="0.15748031496062992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170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09" t="s">
        <v>7</v>
      </c>
      <c r="B12" s="309"/>
      <c r="C12" s="309"/>
      <c r="D12" s="309"/>
      <c r="E12" s="309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09" t="s">
        <v>17</v>
      </c>
      <c r="B18" s="309"/>
      <c r="C18" s="309"/>
      <c r="D18" s="309"/>
      <c r="E18" s="309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09" t="s">
        <v>21</v>
      </c>
      <c r="B21" s="309"/>
      <c r="C21" s="309"/>
      <c r="D21" s="309"/>
      <c r="E21" s="309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45" t="s">
        <v>140</v>
      </c>
      <c r="J22" s="245"/>
      <c r="K22" s="245"/>
      <c r="L22" s="245"/>
      <c r="M22" s="245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09" t="s">
        <v>71</v>
      </c>
      <c r="B47" s="309"/>
      <c r="C47" s="309"/>
      <c r="D47" s="309"/>
      <c r="E47" s="309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09" t="s">
        <v>85</v>
      </c>
      <c r="B57" s="309"/>
      <c r="C57" s="309"/>
      <c r="D57" s="309"/>
      <c r="E57" s="309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0" t="s">
        <v>109</v>
      </c>
      <c r="B70" s="310"/>
      <c r="C70" s="310"/>
      <c r="D70" s="310"/>
      <c r="E70" s="310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1" t="s">
        <v>115</v>
      </c>
      <c r="B74" s="311"/>
      <c r="C74" s="311"/>
      <c r="D74" s="311"/>
      <c r="E74" s="311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12" t="s">
        <v>121</v>
      </c>
      <c r="B78" s="312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8" t="s">
        <v>146</v>
      </c>
      <c r="B1" s="248"/>
      <c r="C1" s="248"/>
      <c r="D1" s="248"/>
      <c r="E1" s="248"/>
    </row>
    <row r="2" spans="1:21" ht="12.75" customHeight="1" x14ac:dyDescent="0.25">
      <c r="C2" s="249"/>
      <c r="D2" s="249"/>
      <c r="E2" s="249"/>
    </row>
    <row r="3" spans="1:21" x14ac:dyDescent="0.25">
      <c r="A3" s="251" t="s">
        <v>171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148</v>
      </c>
      <c r="B5" s="252"/>
      <c r="C5" s="252"/>
      <c r="D5" s="252"/>
      <c r="E5" s="252"/>
      <c r="F5" s="60"/>
    </row>
    <row r="6" spans="1:21" ht="18" customHeight="1" x14ac:dyDescent="0.25">
      <c r="A6" s="251" t="s">
        <v>149</v>
      </c>
      <c r="B6" s="251"/>
      <c r="C6" s="251"/>
      <c r="D6" s="251"/>
      <c r="E6" s="251"/>
      <c r="F6" s="59"/>
    </row>
    <row r="7" spans="1:21" ht="6" customHeight="1" x14ac:dyDescent="0.25">
      <c r="B7" s="251"/>
      <c r="C7" s="251"/>
      <c r="D7" s="251"/>
      <c r="E7" s="251"/>
      <c r="F7" s="251"/>
    </row>
    <row r="8" spans="1:21" x14ac:dyDescent="0.25">
      <c r="A8" s="250" t="s">
        <v>0</v>
      </c>
      <c r="B8" s="250" t="s">
        <v>1</v>
      </c>
      <c r="C8" s="250" t="s">
        <v>2</v>
      </c>
      <c r="D8" s="250"/>
      <c r="E8" s="250"/>
      <c r="F8" s="240" t="s">
        <v>135</v>
      </c>
      <c r="G8" s="241" t="s">
        <v>136</v>
      </c>
      <c r="M8" s="242"/>
      <c r="N8" s="243"/>
      <c r="O8" s="243"/>
      <c r="P8" s="243"/>
      <c r="Q8" s="243"/>
    </row>
    <row r="9" spans="1:21" ht="31.5" x14ac:dyDescent="0.25">
      <c r="A9" s="250"/>
      <c r="B9" s="250"/>
      <c r="C9" s="93" t="s">
        <v>3</v>
      </c>
      <c r="D9" s="93" t="s">
        <v>4</v>
      </c>
      <c r="E9" s="93" t="s">
        <v>5</v>
      </c>
      <c r="F9" s="240"/>
      <c r="G9" s="241"/>
    </row>
    <row r="10" spans="1:21" x14ac:dyDescent="0.25">
      <c r="A10" s="250"/>
      <c r="B10" s="250"/>
      <c r="C10" s="93" t="s">
        <v>6</v>
      </c>
      <c r="D10" s="93" t="s">
        <v>6</v>
      </c>
      <c r="E10" s="93" t="s">
        <v>6</v>
      </c>
      <c r="F10" s="240"/>
      <c r="G10" s="241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3" t="s">
        <v>7</v>
      </c>
      <c r="B12" s="313"/>
      <c r="C12" s="313"/>
      <c r="D12" s="313"/>
      <c r="E12" s="313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3" t="s">
        <v>17</v>
      </c>
      <c r="B18" s="313"/>
      <c r="C18" s="313"/>
      <c r="D18" s="313"/>
      <c r="E18" s="313"/>
      <c r="H18" s="68"/>
      <c r="I18" s="245" t="s">
        <v>139</v>
      </c>
      <c r="J18" s="245"/>
      <c r="K18" s="245"/>
      <c r="L18" s="245"/>
      <c r="M18" s="245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5"/>
      <c r="J19" s="245"/>
      <c r="K19" s="245"/>
      <c r="L19" s="245"/>
      <c r="M19" s="245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45"/>
      <c r="J20" s="245"/>
      <c r="K20" s="245"/>
      <c r="L20" s="245"/>
      <c r="M20" s="245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3" t="s">
        <v>21</v>
      </c>
      <c r="B21" s="313"/>
      <c r="C21" s="313"/>
      <c r="D21" s="313"/>
      <c r="E21" s="313"/>
      <c r="H21" s="68"/>
      <c r="I21" s="245"/>
      <c r="J21" s="245"/>
      <c r="K21" s="245"/>
      <c r="L21" s="245"/>
      <c r="M21" s="245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45" t="s">
        <v>140</v>
      </c>
      <c r="J22" s="245"/>
      <c r="K22" s="245"/>
      <c r="L22" s="245"/>
      <c r="M22" s="245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5"/>
      <c r="J23" s="245"/>
      <c r="K23" s="245"/>
      <c r="L23" s="245"/>
      <c r="M23" s="245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5"/>
      <c r="J24" s="245"/>
      <c r="K24" s="245"/>
      <c r="L24" s="245"/>
      <c r="M24" s="245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5"/>
      <c r="J25" s="245"/>
      <c r="K25" s="245"/>
      <c r="L25" s="245"/>
      <c r="M25" s="245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5"/>
      <c r="J26" s="245"/>
      <c r="K26" s="245"/>
      <c r="L26" s="245"/>
      <c r="M26" s="245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45"/>
      <c r="J27" s="245"/>
      <c r="K27" s="245"/>
      <c r="L27" s="245"/>
      <c r="M27" s="245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13" t="s">
        <v>71</v>
      </c>
      <c r="B47" s="313"/>
      <c r="C47" s="313"/>
      <c r="D47" s="313"/>
      <c r="E47" s="313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13" t="s">
        <v>85</v>
      </c>
      <c r="B57" s="313"/>
      <c r="C57" s="313"/>
      <c r="D57" s="313"/>
      <c r="E57" s="313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314" t="s">
        <v>109</v>
      </c>
      <c r="B70" s="314"/>
      <c r="C70" s="314"/>
      <c r="D70" s="314"/>
      <c r="E70" s="314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5" t="s">
        <v>115</v>
      </c>
      <c r="B74" s="315"/>
      <c r="C74" s="315"/>
      <c r="D74" s="315"/>
      <c r="E74" s="315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'B13..'!C75</f>
        <v>20547.09</v>
      </c>
      <c r="D75" s="103">
        <f>19/100*C75</f>
        <v>3903.9470999999999</v>
      </c>
      <c r="E75" s="103">
        <f>C75+D75</f>
        <v>24451.037100000001</v>
      </c>
      <c r="F75" s="62" t="s">
        <v>137</v>
      </c>
      <c r="P75" s="65">
        <f t="shared" si="8"/>
        <v>24451.037099999998</v>
      </c>
      <c r="Q75" s="66">
        <f t="shared" si="9"/>
        <v>3903.9470999999999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20547.09</v>
      </c>
      <c r="D77" s="126">
        <f t="shared" ref="D77:E77" si="28">D75+D76</f>
        <v>3903.9470999999999</v>
      </c>
      <c r="E77" s="126">
        <f t="shared" si="28"/>
        <v>24451.037100000001</v>
      </c>
      <c r="P77" s="65">
        <f t="shared" si="8"/>
        <v>24451.037099999998</v>
      </c>
      <c r="Q77" s="66">
        <f t="shared" si="9"/>
        <v>3903.9470999999999</v>
      </c>
      <c r="R77" s="67" t="b">
        <f t="shared" si="6"/>
        <v>1</v>
      </c>
    </row>
    <row r="78" spans="1:24" x14ac:dyDescent="0.25">
      <c r="A78" s="316" t="s">
        <v>121</v>
      </c>
      <c r="B78" s="316"/>
      <c r="C78" s="127">
        <f>C77+C73+C69+C56+C46+C20+C17</f>
        <v>99547.09</v>
      </c>
      <c r="D78" s="127">
        <f>D77+D73+D69+D56+D46+D20+D17</f>
        <v>18913.947100000001</v>
      </c>
      <c r="E78" s="127">
        <f>C78+D78</f>
        <v>118461.0371</v>
      </c>
      <c r="P78" s="65">
        <f t="shared" si="8"/>
        <v>118461.03709999999</v>
      </c>
      <c r="Q78" s="66">
        <f t="shared" si="9"/>
        <v>18913.947100000001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118461.0371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38" t="s">
        <v>127</v>
      </c>
      <c r="D88" s="238"/>
      <c r="E88" s="238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1" t="s">
        <v>146</v>
      </c>
      <c r="B1" s="281"/>
      <c r="C1" s="281"/>
      <c r="D1" s="281"/>
      <c r="E1" s="281"/>
    </row>
    <row r="2" spans="1:21" ht="12.75" customHeight="1" x14ac:dyDescent="0.25">
      <c r="C2" s="317"/>
      <c r="D2" s="317"/>
      <c r="E2" s="317"/>
    </row>
    <row r="3" spans="1:21" x14ac:dyDescent="0.25">
      <c r="A3" s="251" t="s">
        <v>147</v>
      </c>
      <c r="B3" s="251"/>
      <c r="C3" s="251"/>
      <c r="D3" s="251"/>
      <c r="E3" s="251"/>
    </row>
    <row r="4" spans="1:21" ht="14.25" customHeight="1" x14ac:dyDescent="0.25">
      <c r="A4" s="251" t="s">
        <v>150</v>
      </c>
      <c r="B4" s="251"/>
      <c r="C4" s="251"/>
      <c r="D4" s="251"/>
      <c r="E4" s="251"/>
      <c r="F4" s="60"/>
    </row>
    <row r="5" spans="1:21" ht="44.25" customHeight="1" x14ac:dyDescent="0.25">
      <c r="A5" s="252" t="s">
        <v>153</v>
      </c>
      <c r="B5" s="252"/>
      <c r="C5" s="252"/>
      <c r="D5" s="252"/>
      <c r="E5" s="252"/>
      <c r="F5" s="60"/>
    </row>
    <row r="6" spans="1:21" ht="18" customHeight="1" x14ac:dyDescent="0.25">
      <c r="A6" s="251" t="s">
        <v>154</v>
      </c>
      <c r="B6" s="251"/>
      <c r="C6" s="251"/>
      <c r="D6" s="251"/>
      <c r="E6" s="251"/>
      <c r="F6" s="59"/>
    </row>
    <row r="7" spans="1:21" ht="6" customHeight="1" thickBot="1" x14ac:dyDescent="0.3">
      <c r="B7" s="251"/>
      <c r="C7" s="251"/>
      <c r="D7" s="251"/>
      <c r="E7" s="251"/>
      <c r="F7" s="251"/>
    </row>
    <row r="8" spans="1:21" ht="16.5" thickBot="1" x14ac:dyDescent="0.3">
      <c r="A8" s="318" t="s">
        <v>0</v>
      </c>
      <c r="B8" s="318" t="s">
        <v>1</v>
      </c>
      <c r="C8" s="321" t="s">
        <v>2</v>
      </c>
      <c r="D8" s="322"/>
      <c r="E8" s="323"/>
      <c r="F8" s="324" t="s">
        <v>135</v>
      </c>
      <c r="G8" s="332" t="s">
        <v>136</v>
      </c>
      <c r="M8" s="326"/>
      <c r="N8" s="327"/>
      <c r="O8" s="327"/>
      <c r="P8" s="327"/>
      <c r="Q8" s="327"/>
    </row>
    <row r="9" spans="1:21" ht="32.25" thickBot="1" x14ac:dyDescent="0.3">
      <c r="A9" s="319"/>
      <c r="B9" s="319"/>
      <c r="C9" s="27" t="s">
        <v>3</v>
      </c>
      <c r="D9" s="2" t="s">
        <v>4</v>
      </c>
      <c r="E9" s="2" t="s">
        <v>5</v>
      </c>
      <c r="F9" s="324"/>
      <c r="G9" s="332"/>
    </row>
    <row r="10" spans="1:21" ht="16.5" thickBot="1" x14ac:dyDescent="0.3">
      <c r="A10" s="320"/>
      <c r="B10" s="320"/>
      <c r="C10" s="27" t="s">
        <v>6</v>
      </c>
      <c r="D10" s="2" t="s">
        <v>6</v>
      </c>
      <c r="E10" s="2" t="s">
        <v>6</v>
      </c>
      <c r="F10" s="324"/>
      <c r="G10" s="332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8" t="s">
        <v>7</v>
      </c>
      <c r="B12" s="329"/>
      <c r="C12" s="329"/>
      <c r="D12" s="329"/>
      <c r="E12" s="330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8" t="s">
        <v>17</v>
      </c>
      <c r="B18" s="329"/>
      <c r="C18" s="329"/>
      <c r="D18" s="329"/>
      <c r="E18" s="330"/>
      <c r="H18" s="5"/>
      <c r="I18" s="331" t="s">
        <v>139</v>
      </c>
      <c r="J18" s="331"/>
      <c r="K18" s="331"/>
      <c r="L18" s="331"/>
      <c r="M18" s="331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1"/>
      <c r="J19" s="331"/>
      <c r="K19" s="331"/>
      <c r="L19" s="331"/>
      <c r="M19" s="331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1"/>
      <c r="J20" s="331"/>
      <c r="K20" s="331"/>
      <c r="L20" s="331"/>
      <c r="M20" s="331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8" t="s">
        <v>21</v>
      </c>
      <c r="B21" s="329"/>
      <c r="C21" s="329"/>
      <c r="D21" s="329"/>
      <c r="E21" s="330"/>
      <c r="H21" s="5"/>
      <c r="I21" s="331"/>
      <c r="J21" s="331"/>
      <c r="K21" s="331"/>
      <c r="L21" s="331"/>
      <c r="M21" s="331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1" t="s">
        <v>140</v>
      </c>
      <c r="J22" s="331"/>
      <c r="K22" s="331"/>
      <c r="L22" s="331"/>
      <c r="M22" s="331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1"/>
      <c r="J23" s="331"/>
      <c r="K23" s="331"/>
      <c r="L23" s="331"/>
      <c r="M23" s="331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1"/>
      <c r="J24" s="331"/>
      <c r="K24" s="331"/>
      <c r="L24" s="331"/>
      <c r="M24" s="331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1"/>
      <c r="J25" s="331"/>
      <c r="K25" s="331"/>
      <c r="L25" s="331"/>
      <c r="M25" s="331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1"/>
      <c r="J26" s="331"/>
      <c r="K26" s="331"/>
      <c r="L26" s="331"/>
      <c r="M26" s="331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31"/>
      <c r="J27" s="331"/>
      <c r="K27" s="331"/>
      <c r="L27" s="331"/>
      <c r="M27" s="331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8" t="s">
        <v>71</v>
      </c>
      <c r="B47" s="329"/>
      <c r="C47" s="329"/>
      <c r="D47" s="329"/>
      <c r="E47" s="330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8" t="s">
        <v>85</v>
      </c>
      <c r="B57" s="329"/>
      <c r="C57" s="329"/>
      <c r="D57" s="329"/>
      <c r="E57" s="330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33" t="s">
        <v>109</v>
      </c>
      <c r="B70" s="334"/>
      <c r="C70" s="334"/>
      <c r="D70" s="334"/>
      <c r="E70" s="335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6" t="s">
        <v>115</v>
      </c>
      <c r="B74" s="337"/>
      <c r="C74" s="337"/>
      <c r="D74" s="337"/>
      <c r="E74" s="338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33" t="s">
        <v>121</v>
      </c>
      <c r="B78" s="335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5" t="s">
        <v>127</v>
      </c>
      <c r="D88" s="325"/>
      <c r="E88" s="325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B13..</vt:lpstr>
      <vt:lpstr>DO1</vt:lpstr>
      <vt:lpstr>DO2</vt:lpstr>
      <vt:lpstr>DO3</vt:lpstr>
      <vt:lpstr>DO4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'A7'!Print_Area</vt:lpstr>
      <vt:lpstr>'B13'!Print_Area</vt:lpstr>
      <vt:lpstr>B13..!Print_Area</vt:lpstr>
      <vt:lpstr>'B15'!Print_Area</vt:lpstr>
      <vt:lpstr>'B3 EL'!Print_Area</vt:lpstr>
      <vt:lpstr>'B3 NEEL'!Print_Area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2025-01-17T08:07:47Z</cp:lastPrinted>
  <dcterms:created xsi:type="dcterms:W3CDTF">2024-01-25T11:07:57Z</dcterms:created>
  <dcterms:modified xsi:type="dcterms:W3CDTF">2025-01-17T08:07:52Z</dcterms:modified>
</cp:coreProperties>
</file>