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4"/>
  </bookViews>
  <sheets>
    <sheet name="anexa5" sheetId="7" r:id="rId1"/>
    <sheet name="VENITURI 02-anexa1" sheetId="1" r:id="rId2"/>
    <sheet name="CHELTUIELI 02-anexa 2" sheetId="2" r:id="rId3"/>
    <sheet name="VENITURI 10-anexa 3" sheetId="3" r:id="rId4"/>
    <sheet name="CHELTUIELI 10-anexa 4" sheetId="4" r:id="rId5"/>
  </sheets>
  <definedNames>
    <definedName name="_xlnm.Print_Area" localSheetId="0">anexa5!$A$1:$G$51</definedName>
    <definedName name="_xlnm.Print_Area" localSheetId="2">'CHELTUIELI 02-anexa 2'!$A$1:$G$158</definedName>
    <definedName name="_xlnm.Print_Area" localSheetId="4">'CHELTUIELI 10-anexa 4'!$A$1:$G$68</definedName>
    <definedName name="_xlnm.Print_Area" localSheetId="1">'VENITURI 02-anexa1'!$A$1:$H$192</definedName>
    <definedName name="_xlnm.Print_Area" localSheetId="3">'VENITURI 10-anexa 3'!$A$1:$G$70</definedName>
  </definedNames>
  <calcPr calcId="125725"/>
</workbook>
</file>

<file path=xl/calcChain.xml><?xml version="1.0" encoding="utf-8"?>
<calcChain xmlns="http://schemas.openxmlformats.org/spreadsheetml/2006/main">
  <c r="G44" i="4"/>
  <c r="G25"/>
  <c r="G61"/>
  <c r="G66" i="3"/>
  <c r="G121" i="2"/>
  <c r="C7" i="7"/>
  <c r="G54" i="1" l="1"/>
  <c r="G55"/>
  <c r="G56"/>
  <c r="G57"/>
  <c r="G58"/>
  <c r="G52"/>
  <c r="D59"/>
  <c r="E59"/>
  <c r="F59"/>
  <c r="G59" s="1"/>
  <c r="G61"/>
  <c r="F39" i="7"/>
  <c r="F30"/>
  <c r="E7"/>
  <c r="D7"/>
  <c r="E56" i="4" l="1"/>
  <c r="E25"/>
  <c r="E10"/>
  <c r="G13"/>
  <c r="E66" i="3"/>
  <c r="F60"/>
  <c r="E60"/>
  <c r="D60"/>
  <c r="E30"/>
  <c r="F21"/>
  <c r="E21"/>
  <c r="D21"/>
  <c r="F133" i="2" l="1"/>
  <c r="F154"/>
  <c r="E144"/>
  <c r="G145"/>
  <c r="E75"/>
  <c r="E53"/>
  <c r="E68" s="1"/>
  <c r="G56"/>
  <c r="F122" i="1"/>
  <c r="F129"/>
  <c r="F53"/>
  <c r="G135"/>
  <c r="G10" i="3" l="1"/>
  <c r="F49" l="1"/>
  <c r="E129" i="1" l="1"/>
  <c r="D129"/>
  <c r="E106"/>
  <c r="D106"/>
  <c r="F20" l="1"/>
  <c r="F83"/>
  <c r="F39"/>
  <c r="F106"/>
  <c r="G50" l="1"/>
  <c r="G49"/>
  <c r="E122"/>
  <c r="D122"/>
  <c r="E83"/>
  <c r="D83"/>
  <c r="F85"/>
  <c r="E53"/>
  <c r="G53" s="1"/>
  <c r="D53"/>
  <c r="F43"/>
  <c r="E43"/>
  <c r="D43"/>
  <c r="E39" l="1"/>
  <c r="D39"/>
  <c r="A35" l="1"/>
  <c r="G21"/>
  <c r="E20"/>
  <c r="D20"/>
  <c r="G8" i="3" l="1"/>
  <c r="F118" i="1"/>
  <c r="G14" i="3"/>
  <c r="F33" i="2"/>
  <c r="G39" i="1" l="1"/>
  <c r="E30" i="4" l="1"/>
  <c r="F8" l="1"/>
  <c r="D15" i="2" l="1"/>
  <c r="E118" i="1"/>
  <c r="D118"/>
  <c r="E99"/>
  <c r="E85"/>
  <c r="D85"/>
  <c r="F144" i="2" l="1"/>
  <c r="D144"/>
  <c r="E111"/>
  <c r="F111"/>
  <c r="D111"/>
  <c r="D30" i="4" l="1"/>
  <c r="F30"/>
  <c r="D80" i="2" l="1"/>
  <c r="D133"/>
  <c r="E102" i="1"/>
  <c r="F102"/>
  <c r="D102"/>
  <c r="D99"/>
  <c r="F99"/>
  <c r="G99" s="1"/>
  <c r="G81"/>
  <c r="G83"/>
  <c r="G75"/>
  <c r="G10"/>
  <c r="G9"/>
  <c r="E28"/>
  <c r="F28"/>
  <c r="D28"/>
  <c r="D24" i="3"/>
  <c r="E133" i="2" l="1"/>
  <c r="G130"/>
  <c r="G135"/>
  <c r="G136"/>
  <c r="G137"/>
  <c r="G141"/>
  <c r="G146"/>
  <c r="G147"/>
  <c r="G152"/>
  <c r="G76"/>
  <c r="G77"/>
  <c r="G78"/>
  <c r="G79"/>
  <c r="G81"/>
  <c r="G82"/>
  <c r="G83"/>
  <c r="G86"/>
  <c r="G87"/>
  <c r="G90"/>
  <c r="G91"/>
  <c r="G92"/>
  <c r="G95"/>
  <c r="G96"/>
  <c r="G97"/>
  <c r="G100"/>
  <c r="G101"/>
  <c r="G102"/>
  <c r="G103"/>
  <c r="G106"/>
  <c r="G107"/>
  <c r="G108"/>
  <c r="G110"/>
  <c r="G112"/>
  <c r="G113"/>
  <c r="G115"/>
  <c r="G116"/>
  <c r="G117"/>
  <c r="G119"/>
  <c r="E85"/>
  <c r="F85"/>
  <c r="D85"/>
  <c r="D25"/>
  <c r="F25"/>
  <c r="E25"/>
  <c r="G9"/>
  <c r="G10"/>
  <c r="G12"/>
  <c r="G13"/>
  <c r="G14"/>
  <c r="G16"/>
  <c r="G17"/>
  <c r="G18"/>
  <c r="G21"/>
  <c r="G22"/>
  <c r="G26"/>
  <c r="G27"/>
  <c r="G28"/>
  <c r="G31"/>
  <c r="G32"/>
  <c r="G34"/>
  <c r="G35"/>
  <c r="G36"/>
  <c r="G38"/>
  <c r="G41"/>
  <c r="G42"/>
  <c r="G43"/>
  <c r="G44"/>
  <c r="G48"/>
  <c r="G49"/>
  <c r="G50"/>
  <c r="G52"/>
  <c r="G54"/>
  <c r="G55"/>
  <c r="G57"/>
  <c r="G58"/>
  <c r="G59"/>
  <c r="G61"/>
  <c r="G62"/>
  <c r="G63"/>
  <c r="G66"/>
  <c r="G67"/>
  <c r="G52" i="3"/>
  <c r="G85" i="2" l="1"/>
  <c r="G57" i="4"/>
  <c r="G31"/>
  <c r="G33"/>
  <c r="G34"/>
  <c r="G35"/>
  <c r="G38"/>
  <c r="G39"/>
  <c r="G40"/>
  <c r="G42"/>
  <c r="G43"/>
  <c r="D49" i="3"/>
  <c r="G38"/>
  <c r="G39"/>
  <c r="G40"/>
  <c r="G41"/>
  <c r="G42"/>
  <c r="G43"/>
  <c r="G45"/>
  <c r="G48"/>
  <c r="G50"/>
  <c r="G51"/>
  <c r="G37"/>
  <c r="E24"/>
  <c r="F24"/>
  <c r="F30" s="1"/>
  <c r="G9"/>
  <c r="G11"/>
  <c r="G12"/>
  <c r="G13"/>
  <c r="G16"/>
  <c r="G19"/>
  <c r="G25"/>
  <c r="G26"/>
  <c r="G29"/>
  <c r="G117" i="1"/>
  <c r="G118"/>
  <c r="G123"/>
  <c r="G124"/>
  <c r="G125"/>
  <c r="G101"/>
  <c r="G74"/>
  <c r="G77"/>
  <c r="G78"/>
  <c r="G79"/>
  <c r="G80"/>
  <c r="G86"/>
  <c r="G87"/>
  <c r="G88"/>
  <c r="G89"/>
  <c r="G90"/>
  <c r="G93"/>
  <c r="G95"/>
  <c r="G97"/>
  <c r="G98"/>
  <c r="G103"/>
  <c r="G104"/>
  <c r="G105"/>
  <c r="G73"/>
  <c r="G102" l="1"/>
  <c r="G20"/>
  <c r="G23"/>
  <c r="G24"/>
  <c r="G25"/>
  <c r="G26"/>
  <c r="G27"/>
  <c r="G29"/>
  <c r="G28" s="1"/>
  <c r="G31"/>
  <c r="G33"/>
  <c r="G34"/>
  <c r="G37"/>
  <c r="G38"/>
  <c r="G44"/>
  <c r="G45"/>
  <c r="G46"/>
  <c r="G47"/>
  <c r="G48"/>
  <c r="G51"/>
  <c r="G14"/>
  <c r="G15"/>
  <c r="G16"/>
  <c r="G17"/>
  <c r="G18"/>
  <c r="G43" l="1"/>
  <c r="E22"/>
  <c r="F22"/>
  <c r="D22"/>
  <c r="G12"/>
  <c r="G22" l="1"/>
  <c r="G9" i="4" l="1"/>
  <c r="G11"/>
  <c r="G12"/>
  <c r="G15"/>
  <c r="G18"/>
  <c r="G19"/>
  <c r="G20"/>
  <c r="G23"/>
  <c r="G24"/>
  <c r="F53" i="2" l="1"/>
  <c r="D53"/>
  <c r="G53" l="1"/>
  <c r="E96" i="1"/>
  <c r="E133" l="1"/>
  <c r="F133"/>
  <c r="D133"/>
  <c r="G133" l="1"/>
  <c r="E60" i="2"/>
  <c r="F60"/>
  <c r="F149"/>
  <c r="E149"/>
  <c r="D149"/>
  <c r="D60"/>
  <c r="E47"/>
  <c r="F47"/>
  <c r="D47"/>
  <c r="E116" i="1"/>
  <c r="E137" s="1"/>
  <c r="G47" i="2" l="1"/>
  <c r="G60"/>
  <c r="E63" i="3"/>
  <c r="F59" i="4" l="1"/>
  <c r="E59"/>
  <c r="D59"/>
  <c r="E37"/>
  <c r="F37"/>
  <c r="D37"/>
  <c r="G37" l="1"/>
  <c r="E151" i="2"/>
  <c r="F151"/>
  <c r="D151"/>
  <c r="E128"/>
  <c r="F128"/>
  <c r="D128"/>
  <c r="F114"/>
  <c r="E114"/>
  <c r="D114"/>
  <c r="F94"/>
  <c r="E94"/>
  <c r="E121" s="1"/>
  <c r="D94"/>
  <c r="D121" s="1"/>
  <c r="G128" l="1"/>
  <c r="G94"/>
  <c r="G151"/>
  <c r="G144"/>
  <c r="G133"/>
  <c r="G114"/>
  <c r="E33"/>
  <c r="D33"/>
  <c r="G33" l="1"/>
  <c r="G25"/>
  <c r="E20"/>
  <c r="F20"/>
  <c r="D20"/>
  <c r="G20" l="1"/>
  <c r="E91" i="1"/>
  <c r="F91"/>
  <c r="D91"/>
  <c r="G122" l="1"/>
  <c r="G91"/>
  <c r="E15" i="2" l="1"/>
  <c r="F15"/>
  <c r="E8"/>
  <c r="F8"/>
  <c r="D8"/>
  <c r="G8" l="1"/>
  <c r="G15"/>
  <c r="F63" i="3"/>
  <c r="D63"/>
  <c r="D66" s="1"/>
  <c r="E49"/>
  <c r="E53" s="1"/>
  <c r="D53"/>
  <c r="D138" i="2"/>
  <c r="D75"/>
  <c r="G49" i="3" l="1"/>
  <c r="F66"/>
  <c r="F53"/>
  <c r="G53" s="1"/>
  <c r="F65" i="2" l="1"/>
  <c r="E65"/>
  <c r="D65"/>
  <c r="F13" i="1"/>
  <c r="G65" i="2" l="1"/>
  <c r="E41" i="4"/>
  <c r="D30" i="3" l="1"/>
  <c r="G111" i="2" l="1"/>
  <c r="G30" i="3"/>
  <c r="G24"/>
  <c r="E32" i="4" l="1"/>
  <c r="F32"/>
  <c r="G32" s="1"/>
  <c r="D32"/>
  <c r="F41"/>
  <c r="G41" s="1"/>
  <c r="D41"/>
  <c r="G30"/>
  <c r="D44" l="1"/>
  <c r="E118" i="2"/>
  <c r="F118"/>
  <c r="D118"/>
  <c r="F96" i="1"/>
  <c r="D96"/>
  <c r="F76"/>
  <c r="F109" s="1"/>
  <c r="E76"/>
  <c r="D76"/>
  <c r="D109" l="1"/>
  <c r="G118" i="2"/>
  <c r="G96" i="1"/>
  <c r="G85"/>
  <c r="G76"/>
  <c r="E109"/>
  <c r="E44" i="4"/>
  <c r="E8"/>
  <c r="D8"/>
  <c r="F10"/>
  <c r="D10"/>
  <c r="E142" i="2"/>
  <c r="F142"/>
  <c r="D142"/>
  <c r="E138"/>
  <c r="F138"/>
  <c r="F131"/>
  <c r="E131"/>
  <c r="D131"/>
  <c r="E105"/>
  <c r="F105"/>
  <c r="D105"/>
  <c r="E99"/>
  <c r="F99"/>
  <c r="D99"/>
  <c r="E89"/>
  <c r="F89"/>
  <c r="D89"/>
  <c r="F75"/>
  <c r="F80"/>
  <c r="E80"/>
  <c r="E40"/>
  <c r="F40"/>
  <c r="D40"/>
  <c r="D68" s="1"/>
  <c r="E154" l="1"/>
  <c r="D154"/>
  <c r="G89"/>
  <c r="G80"/>
  <c r="G75"/>
  <c r="G138"/>
  <c r="G105"/>
  <c r="G99"/>
  <c r="G40"/>
  <c r="G109" i="1"/>
  <c r="G10" i="4"/>
  <c r="G8"/>
  <c r="F44"/>
  <c r="F121" i="2"/>
  <c r="G154" l="1"/>
  <c r="F22" i="4"/>
  <c r="E22"/>
  <c r="D22"/>
  <c r="F17"/>
  <c r="E17"/>
  <c r="D17"/>
  <c r="G17" l="1"/>
  <c r="G22"/>
  <c r="F25"/>
  <c r="D25"/>
  <c r="F116" i="1"/>
  <c r="F137" s="1"/>
  <c r="D116"/>
  <c r="D137" s="1"/>
  <c r="G116" l="1"/>
  <c r="G137"/>
  <c r="F68" i="2"/>
  <c r="G68" l="1"/>
  <c r="E61" i="4"/>
  <c r="F56"/>
  <c r="G56" s="1"/>
  <c r="F61" l="1"/>
  <c r="D56"/>
  <c r="D61" s="1"/>
  <c r="E35" i="1"/>
  <c r="D35"/>
  <c r="F32"/>
  <c r="E32"/>
  <c r="D32"/>
  <c r="E13"/>
  <c r="G13" s="1"/>
  <c r="D13"/>
  <c r="D63" l="1"/>
  <c r="E63"/>
  <c r="G32"/>
  <c r="F35"/>
  <c r="F63" s="1"/>
  <c r="G63" l="1"/>
</calcChain>
</file>

<file path=xl/sharedStrings.xml><?xml version="1.0" encoding="utf-8"?>
<sst xmlns="http://schemas.openxmlformats.org/spreadsheetml/2006/main" count="941" uniqueCount="348">
  <si>
    <t>U.A.T ORAȘ TÂRGU CĂRBUNEȘTI</t>
  </si>
  <si>
    <t>JUDETUL GORJ</t>
  </si>
  <si>
    <t>CUI : 4898681</t>
  </si>
  <si>
    <t>lei</t>
  </si>
  <si>
    <t>Nr. Crt</t>
  </si>
  <si>
    <t>Denumire indicator</t>
  </si>
  <si>
    <t>Cod indicator</t>
  </si>
  <si>
    <t>Impozit pe venit.din transfer drepturi imobiliare</t>
  </si>
  <si>
    <t>03.02.18.</t>
  </si>
  <si>
    <t>Cote defalcate din impozitul pe venit</t>
  </si>
  <si>
    <t>04.02.01.</t>
  </si>
  <si>
    <t>04.02.04.</t>
  </si>
  <si>
    <t>Sume repartizate din Fondul la dispoziția Consiliului Județean</t>
  </si>
  <si>
    <t>04.02.05.</t>
  </si>
  <si>
    <t>Impozite si taxe pe proprietate</t>
  </si>
  <si>
    <t>07.02.</t>
  </si>
  <si>
    <t xml:space="preserve">Impozit si taxa pe cladiri    </t>
  </si>
  <si>
    <t>07.02.01.</t>
  </si>
  <si>
    <t xml:space="preserve">Impozit si taxa pe teren </t>
  </si>
  <si>
    <t>07.02.02.</t>
  </si>
  <si>
    <t>Taxa judiciara de timbru si alte tx</t>
  </si>
  <si>
    <t>07.02.03.</t>
  </si>
  <si>
    <t>Sume defalcate din TVA</t>
  </si>
  <si>
    <t>11.02.02.</t>
  </si>
  <si>
    <t>Sume defalcate din TVA pt. drumuri-Consiliul</t>
  </si>
  <si>
    <t>11.02.05.</t>
  </si>
  <si>
    <t>Sume defalcate din TVA pt.echilibrare</t>
  </si>
  <si>
    <t>11.02.06.</t>
  </si>
  <si>
    <t>Taxe pe servicii specifice</t>
  </si>
  <si>
    <t>15.02.</t>
  </si>
  <si>
    <t>Taxe pe utilizarea bunurilor sau pe activitati</t>
  </si>
  <si>
    <t>16.02.</t>
  </si>
  <si>
    <t>Impozit pe mijloace de transport</t>
  </si>
  <si>
    <t>16.02.02</t>
  </si>
  <si>
    <t>Taxe și tarife pt eliberarea de licențe și autorizații de funcționare</t>
  </si>
  <si>
    <t>16.02.03</t>
  </si>
  <si>
    <t xml:space="preserve">Alte taxe pt utilizarea bunurilor,autorizarea utiliării bunurilor sau pe desfășurarea de activități </t>
  </si>
  <si>
    <t>16.02.50</t>
  </si>
  <si>
    <t>Alte impozite si taxe fiscale</t>
  </si>
  <si>
    <t>18.02.50.</t>
  </si>
  <si>
    <t>Venituri din proprietate(chirii, concesiuni teren,spațiu)</t>
  </si>
  <si>
    <t>30.02.05.</t>
  </si>
  <si>
    <t>Venituri din prestări servicii și alte activități</t>
  </si>
  <si>
    <t>33.02.</t>
  </si>
  <si>
    <t>Venit.din prest.serv.si activitati - DSP</t>
  </si>
  <si>
    <t>33.02.08.</t>
  </si>
  <si>
    <t>Alte venituri din prestari servicii -c.c</t>
  </si>
  <si>
    <t>33.02.50</t>
  </si>
  <si>
    <t>Venit.din taxe administrative si eliberari de permise</t>
  </si>
  <si>
    <t>34.02.02.</t>
  </si>
  <si>
    <t>Amenzi,penalitati si confiscari</t>
  </si>
  <si>
    <t>35.02.01.02.</t>
  </si>
  <si>
    <t>Diverse venituri</t>
  </si>
  <si>
    <t>36.02.</t>
  </si>
  <si>
    <t>Diverse venituri-taxa speciala salubrizare</t>
  </si>
  <si>
    <t>36.02.06.</t>
  </si>
  <si>
    <t>36.02.50.</t>
  </si>
  <si>
    <t>Transferuri voluntare,  altele decat subventiile</t>
  </si>
  <si>
    <t>37.02.</t>
  </si>
  <si>
    <t>Donații și sponsorizări</t>
  </si>
  <si>
    <t>37.02.01.</t>
  </si>
  <si>
    <t>Vărsăminte din secţiunea de funcţionare pentru finanţarea secţiunii de dezvoltare a bugetului local (cu semnul minus)</t>
  </si>
  <si>
    <t>37.02.03.</t>
  </si>
  <si>
    <t>Vărsăminte din secţiunea de funcţionare</t>
  </si>
  <si>
    <t>37.02.04.</t>
  </si>
  <si>
    <t>Venit.din valorif.unor bunuri ale unit.administrativ teritoriale</t>
  </si>
  <si>
    <t>39.02.07</t>
  </si>
  <si>
    <t>Subventii de la bugetul de stat , din care :</t>
  </si>
  <si>
    <t>Sprijin acordare ajutor incalzire OG 70</t>
  </si>
  <si>
    <t>42.02.34.</t>
  </si>
  <si>
    <t xml:space="preserve">Subventii de la bug.de stat pt.finantarea sanatatii -mediatoare,asit.med.comunitari </t>
  </si>
  <si>
    <t>42.02.41.</t>
  </si>
  <si>
    <t>Finanţarea Programului Naţional de Dezvoltare Locală</t>
  </si>
  <si>
    <t>42.02.65.</t>
  </si>
  <si>
    <t xml:space="preserve">Subvenții de la bugetul de stat către bugetele locale necesare susținerii derulării proiectelor finanțate din fonduri externe nerambursabile(FEN)posaderare aferente perioadei 2014-2020 </t>
  </si>
  <si>
    <t>42.02.69</t>
  </si>
  <si>
    <t>Sume primite de UE/alți donatori în contul plăților efectuate și prefinanțări aferente cadrului financiar 2014-2020</t>
  </si>
  <si>
    <t>Sume primite în contul plăților efectuate în anul curent(FEDR)</t>
  </si>
  <si>
    <t>48.02.01.01</t>
  </si>
  <si>
    <t xml:space="preserve">TOTAL </t>
  </si>
  <si>
    <t xml:space="preserve"> </t>
  </si>
  <si>
    <t>AUTORIT. PUBLICE SI ACTIUNI EXTERNE</t>
  </si>
  <si>
    <t>Cheltuieli de personal</t>
  </si>
  <si>
    <t>Titlul 10</t>
  </si>
  <si>
    <t>Bunuri și servicii</t>
  </si>
  <si>
    <t>Titlul 20</t>
  </si>
  <si>
    <t>Alte cheltuieli</t>
  </si>
  <si>
    <t>Titlul 59</t>
  </si>
  <si>
    <t>Plăți efectuate în anii precedenți și recup în anul curent secț funcționare</t>
  </si>
  <si>
    <t>Titlul 85</t>
  </si>
  <si>
    <t>ALTE SERVICII PUBLICE GENERALE</t>
  </si>
  <si>
    <t>ORDINE PUBLICA SI SIGURANTA NATIONALA</t>
  </si>
  <si>
    <t xml:space="preserve">Cheltuieli de capital </t>
  </si>
  <si>
    <t>ÎNVĂȚĂMÂNT</t>
  </si>
  <si>
    <t>Asistența socială</t>
  </si>
  <si>
    <t>Titlul 57</t>
  </si>
  <si>
    <t>Cheltuileli de capital</t>
  </si>
  <si>
    <t>Titlul 71 :</t>
  </si>
  <si>
    <t>SĂNĂTATE</t>
  </si>
  <si>
    <t>Transferuri între unități ale administratiei publice</t>
  </si>
  <si>
    <t>Titlul 51</t>
  </si>
  <si>
    <t>Proiecte cu finanțare din fonduri externe nerambursabile cadrului financiar 2014-2020</t>
  </si>
  <si>
    <t>Titlul 58</t>
  </si>
  <si>
    <t>Cheltuieli de capital</t>
  </si>
  <si>
    <t>CULTURĂ ,RECREERE, RELIGIE</t>
  </si>
  <si>
    <t>Titlul 59:</t>
  </si>
  <si>
    <t>ASISTENȚĂ ȘI ASIGURĂRI SOCIALE</t>
  </si>
  <si>
    <t xml:space="preserve">LOCUINTE,SERV SI DEZVOLTARE </t>
  </si>
  <si>
    <t>Titlul 20:</t>
  </si>
  <si>
    <t>PROTCȚIA MEDIULUI</t>
  </si>
  <si>
    <t>TRANSPORTURI</t>
  </si>
  <si>
    <t>TOTAL CHELTUIELI</t>
  </si>
  <si>
    <t xml:space="preserve">  </t>
  </si>
  <si>
    <t>30.10.05.</t>
  </si>
  <si>
    <t>Venituri din prestari servicii - spital</t>
  </si>
  <si>
    <t>33.10.08.</t>
  </si>
  <si>
    <t>Contr. elev. pentru internate si cantine</t>
  </si>
  <si>
    <t>33.10.14</t>
  </si>
  <si>
    <t>Venit din contracte incheiate cu Casa de Sanatate</t>
  </si>
  <si>
    <t>33.10.21.</t>
  </si>
  <si>
    <t>Venituri din contr incheiate cu DSP din sume alocate de la bug. de stat</t>
  </si>
  <si>
    <t>33.10.30.</t>
  </si>
  <si>
    <t xml:space="preserve">Alte venituri din prest.serv. si alte activitati </t>
  </si>
  <si>
    <t>33.10.50</t>
  </si>
  <si>
    <t>Administrația Pieții</t>
  </si>
  <si>
    <t>37.10.01</t>
  </si>
  <si>
    <t>37.10.03.</t>
  </si>
  <si>
    <t>37.10.04</t>
  </si>
  <si>
    <t>Sume utilizate de administrațiile locale din excedentul anul precedent pentru secțiunea de funcționare</t>
  </si>
  <si>
    <t>40.10.15.01</t>
  </si>
  <si>
    <t>Sume utilizate de administrațiile locale din excedentul anul precedent pentru secțiunea de dezvoltare</t>
  </si>
  <si>
    <t>40.10.15.02</t>
  </si>
  <si>
    <t>Subventii de la alte administratii</t>
  </si>
  <si>
    <t>43.10.</t>
  </si>
  <si>
    <t>Subventii de la alte administratii Club Sportiv</t>
  </si>
  <si>
    <t>43.10.09.</t>
  </si>
  <si>
    <t xml:space="preserve">Subvenţii din bug locale pentru finanţarea cheltuielilor curente din domeniul sănătăţii </t>
  </si>
  <si>
    <t>43.10.10.</t>
  </si>
  <si>
    <t>Subv.de la bug.locale pt finant.chelt.de capital din domeniul sănătății</t>
  </si>
  <si>
    <t>43.10.14.</t>
  </si>
  <si>
    <t>Subvenții din bug.Fondului național unic de asigurări sociale de sănătate pt. acoperirea creșterilor salariale</t>
  </si>
  <si>
    <t>43.10.33.</t>
  </si>
  <si>
    <t>TOTAL GENERAL</t>
  </si>
  <si>
    <t>65.10.11.03</t>
  </si>
  <si>
    <t>Spitalul orasenesc Tg Carbunesti</t>
  </si>
  <si>
    <t>66.10.06.01.</t>
  </si>
  <si>
    <t>Sport Club Sportiv "Gilortul " Tg Cărbunești</t>
  </si>
  <si>
    <t>67.10.05.01</t>
  </si>
  <si>
    <t>70.10.04.</t>
  </si>
  <si>
    <t xml:space="preserve">TOTAL CHELTUIELI </t>
  </si>
  <si>
    <t xml:space="preserve">Sume din excedentul bugetului local utilizate pentru finantarea cheltuielilor sectiunii de dezvoltare </t>
  </si>
  <si>
    <t>40.02.14</t>
  </si>
  <si>
    <t xml:space="preserve">Titlul 71 </t>
  </si>
  <si>
    <t>Titlul 71</t>
  </si>
  <si>
    <t>Titlul 71:</t>
  </si>
  <si>
    <t xml:space="preserve">      PREȘEDINTE DE ȘEDINȚĂ, </t>
  </si>
  <si>
    <t xml:space="preserve">      Contrasemnează, </t>
  </si>
  <si>
    <t>SECRETAR GENERAL</t>
  </si>
  <si>
    <t xml:space="preserve"> jr. Vlăduț Grigore-Alin</t>
  </si>
  <si>
    <t>Sume primite în contul plăților efectuate în anii anteriori (FEDR)</t>
  </si>
  <si>
    <t>48.02.01.02</t>
  </si>
  <si>
    <t>Titlul 5004</t>
  </si>
  <si>
    <t>Fond de rezervă bugetară la dispoziția autorităților executive</t>
  </si>
  <si>
    <t>Proiecte cu finanțare din fonduri ext neramburs cadrului financiar 2014-2020</t>
  </si>
  <si>
    <t>Învățământ</t>
  </si>
  <si>
    <t>Venituri din concesiuni și închirieri</t>
  </si>
  <si>
    <t xml:space="preserve">          Ardelean  Ion</t>
  </si>
  <si>
    <t xml:space="preserve">VENITURI </t>
  </si>
  <si>
    <t xml:space="preserve">Transferuri interne  </t>
  </si>
  <si>
    <t>43.10.16.</t>
  </si>
  <si>
    <t>Sume de la bugetul de stat catre bugetele locale pentru finantarea aparaturii medicale si echipamentelor de comunicatii in urgenta in sanatate</t>
  </si>
  <si>
    <t xml:space="preserve">       SECRETARUL ORAȘULUI,</t>
  </si>
  <si>
    <t xml:space="preserve">            CONTRASEMNEAZĂ, </t>
  </si>
  <si>
    <t xml:space="preserve">    PREȘEDINTE DE ȘEDINȚĂ, </t>
  </si>
  <si>
    <t xml:space="preserve">   Jr.VLĂDUȚ GRIGORE ALIN</t>
  </si>
  <si>
    <t xml:space="preserve">Subventii ptr acord ajut ptr incalzirea locuintei </t>
  </si>
  <si>
    <t>Titlul 55</t>
  </si>
  <si>
    <t xml:space="preserve">taxe si alte venituri in invatamant </t>
  </si>
  <si>
    <t>33.10.05.</t>
  </si>
  <si>
    <t xml:space="preserve">Subventii din bugetul de stat </t>
  </si>
  <si>
    <t>42.02.66.</t>
  </si>
  <si>
    <t>42.02.66</t>
  </si>
  <si>
    <t>Proiecte cu finantaredin sume aferente componentei de imprumut a PNRR</t>
  </si>
  <si>
    <t>Titlul 61</t>
  </si>
  <si>
    <t>Titlul 60</t>
  </si>
  <si>
    <t>Proiecte cu finantare din sumele reprezentand asistenta financiara nerambursabila PNRR</t>
  </si>
  <si>
    <t xml:space="preserve">Transferuri </t>
  </si>
  <si>
    <t>Proiecte cu finantare din sume aferentei componenteide imprumut PNRR</t>
  </si>
  <si>
    <t>36.10.50</t>
  </si>
  <si>
    <t>Alte venituri</t>
  </si>
  <si>
    <t>30.10.05.30</t>
  </si>
  <si>
    <t>Subvenții de la alte administrații</t>
  </si>
  <si>
    <t>43.02.20</t>
  </si>
  <si>
    <t>48.02.01.03</t>
  </si>
  <si>
    <t>Prefinanțare</t>
  </si>
  <si>
    <t xml:space="preserve">                                                                                    Anexa nr. 1 </t>
  </si>
  <si>
    <t xml:space="preserve">            Pîrvan Cosmin-Marian</t>
  </si>
  <si>
    <t xml:space="preserve">Primar, </t>
  </si>
  <si>
    <t xml:space="preserve">BIRĂU  DĂNUȚ </t>
  </si>
  <si>
    <t xml:space="preserve">  BORCAN ALIN- PAUL</t>
  </si>
  <si>
    <t>67.10.05.01.</t>
  </si>
  <si>
    <t>Proiecte cu finanțare din sumele reprezentand asistenta financiara nerambursabila pnrr</t>
  </si>
  <si>
    <t>Plăți efectuate în anii precedenți și recup în anul curent secț dezvoltare</t>
  </si>
  <si>
    <t>39.02.</t>
  </si>
  <si>
    <t>39.02.01</t>
  </si>
  <si>
    <t>Venituri din valorificarea unor bunuri ale institutiilor publice</t>
  </si>
  <si>
    <t>Venituri din vanzarea unor bunuri apartinand domeniului privat al statului sau al unitatilor administrativ teritoriale</t>
  </si>
  <si>
    <t xml:space="preserve">Taxe si alte venituri in invatamant </t>
  </si>
  <si>
    <t xml:space="preserve">       </t>
  </si>
  <si>
    <t xml:space="preserve">      Munteanu Marian Ion</t>
  </si>
  <si>
    <t xml:space="preserve">          Munteanu Marian Ion</t>
  </si>
  <si>
    <t>Munteanu Marian Ion</t>
  </si>
  <si>
    <t>Anexa nr.1</t>
  </si>
  <si>
    <t xml:space="preserve">                                                         Anexa nr. 4 </t>
  </si>
  <si>
    <t xml:space="preserve">                                                                           Anexa nr. 3 </t>
  </si>
  <si>
    <t xml:space="preserve">                                                                              Anexa nr. 2 </t>
  </si>
  <si>
    <t xml:space="preserve">                                                                    Șef serviciu,</t>
  </si>
  <si>
    <t>Impozit pe spectacole</t>
  </si>
  <si>
    <t>15.02.01.</t>
  </si>
  <si>
    <t>Venit.din valorif.unor bunuri ale institutiilor publice</t>
  </si>
  <si>
    <t>39.02.01.</t>
  </si>
  <si>
    <t>Venit.din vanzarea unor bunuri apartinand dom privat al statului sau al unit. adm.-teritoriale</t>
  </si>
  <si>
    <t>39.02.07.</t>
  </si>
  <si>
    <t>42.02.88.01.</t>
  </si>
  <si>
    <t>42.02.88.03.</t>
  </si>
  <si>
    <t>Fonduri europene nerambursabile</t>
  </si>
  <si>
    <t>Sume aferente TVA</t>
  </si>
  <si>
    <t>42.02.89.01.</t>
  </si>
  <si>
    <t>Fonduri din imprumut rambursabil</t>
  </si>
  <si>
    <t>42.02.89.03</t>
  </si>
  <si>
    <t>42.02.89.03.</t>
  </si>
  <si>
    <t>43.02.34</t>
  </si>
  <si>
    <t>Alte subventii primite de la administratia pub centrala pt finantarea unor activitati</t>
  </si>
  <si>
    <t>Sume alocate din bugetul ANCPI pentru finantarea lucrarilor de inregistrare sistematica din cadrul Programului national de cadastru si carte funciara</t>
  </si>
  <si>
    <t>Sume aferente investitiilor din Fondul pt modernizare</t>
  </si>
  <si>
    <t>43.02.47</t>
  </si>
  <si>
    <t>43.02.49.01</t>
  </si>
  <si>
    <t>Sume aferente din TVA</t>
  </si>
  <si>
    <t>43.02.49.03</t>
  </si>
  <si>
    <t>42.02.88.01</t>
  </si>
  <si>
    <t xml:space="preserve">Fonduri europene nerambursabile </t>
  </si>
  <si>
    <t>42.02.88.03</t>
  </si>
  <si>
    <t>42.02.89.01</t>
  </si>
  <si>
    <t>Încasări realizate la 31.12.2024</t>
  </si>
  <si>
    <t>Contul de execuție al bugetului local - VENITURI - 31.12.2024</t>
  </si>
  <si>
    <t>Prevedere bugetară definitiva conf HCL 113/ 18.12.2024</t>
  </si>
  <si>
    <t>Grad de realizare% 31.12.2024</t>
  </si>
  <si>
    <t>Contul de execuție al bugetului local - VENITURI-31.12.2024                                                                                                                                              SECȚIUNEA DE FUNCȚIONARE</t>
  </si>
  <si>
    <t>Contul de execuție al bugetului local - VENITURI - 31.12.2024                                                                                        SECȚIUNEA DE DEZVOLTARE</t>
  </si>
  <si>
    <t>Contul de execuție al bugetului local  - CHELTUIELI -31.12.2024</t>
  </si>
  <si>
    <t xml:space="preserve">Contul de execuție al bugetului local  - CHELTUIELI -31.12.2024                                                              -SECȚIUNEA DE DEZVOLTARE - </t>
  </si>
  <si>
    <t>Contul de execuție al bugetului local  - CHELTUIELI -31.12.2024                                                                          - SECȚIUNEA DE FUNCȚIONARE -</t>
  </si>
  <si>
    <t>Proiecte cu finantare din fonduri externe nerambursabile cadrului financiar 2014-2020 si din fondul de modernizare</t>
  </si>
  <si>
    <t>Proiecte cu finanțare din sumele reprezentand asistenta financiara nerambursabila PNRR</t>
  </si>
  <si>
    <t xml:space="preserve">        Contul de execuție al Bugetului de venituri și cheltuieli al instituțiilor publice și activităților finanțate integral sau parțial din venituri proprii - VENITURI - 31.12.2024</t>
  </si>
  <si>
    <t xml:space="preserve">        Contul de execuție al Bugetului de venituri și cheltuieli al instituțiilor publice și activităților finanțate integral sau parțial din venituri proprii - VENITURI - SECȚIUNEA DE FUNCȚIONARE- 31.12.2024</t>
  </si>
  <si>
    <t xml:space="preserve">        Contul de execuție al Bugetulului de venituri și cheltuieli al instituțiilor publice și activităților finanțate integral sau parțial din venituri proprii  - VENITURI - SECȚIUNEA DE DEZVOLTARE - 31.12.2024</t>
  </si>
  <si>
    <t>Subventii de la bugetul de stat</t>
  </si>
  <si>
    <t xml:space="preserve">Alocari de sume din PNRR aferente asistentei financiare nerambursabile fonduri europene nerambursabile </t>
  </si>
  <si>
    <t>42.10.88.01</t>
  </si>
  <si>
    <t>42.10.88.03</t>
  </si>
  <si>
    <t>Contul de execuție  al Bugetului de venituri și cheltuieli al instituțiilor publice și activităților finanțate integral sau parțial din venituri proprii   -CHELTUIELI -31.12.2024</t>
  </si>
  <si>
    <t>Contul de execuție  al Bugetului de venituri și cheltuieli al instituțiilor publice și activităților finanțate integral sau parțial din venituri proprii   -CHELTUIELI - SECȚIUNEA DE FUNCȚIONARE - 31.12.2024</t>
  </si>
  <si>
    <t>Contul de execuție  al Bugetului de venituri și cheltuieli al instituțiilor publice și activităților finanțate integral sau parțial din venituri proprii   -CHELTUIELI -                                           -SECȚIUNEA DE DEZVOLTARE - 31.12.2024</t>
  </si>
  <si>
    <t>Proiecte cu finantare din sumele reprezentand asistenta financiara nerambursabila aferenta PNRR</t>
  </si>
  <si>
    <t xml:space="preserve">                          </t>
  </si>
  <si>
    <t>Prevedere bugetară  initiala conf HCL nr. 7/12.02.2024</t>
  </si>
  <si>
    <t xml:space="preserve">                                                                                                         Anexa nr. 5 </t>
  </si>
  <si>
    <t xml:space="preserve">        CONT DE EXECUȚIE AL  SUBVENȚIILOR PRIMITE DE  LA BUGETUL DE STAT PRIVIND FINANȚAREA 
                                               PROGRAMULUI NAȚIONAL DE DEZVOLTARE LOCALĂ  31.12.2024
</t>
  </si>
  <si>
    <t>Denumire subvenție</t>
  </si>
  <si>
    <t>Cod clasif. bugetară</t>
  </si>
  <si>
    <t>Prevedere bugetara</t>
  </si>
  <si>
    <t>Subventii primite-lei</t>
  </si>
  <si>
    <t>Subvenții utilizate-lei</t>
  </si>
  <si>
    <t>Cont de cheltuiala</t>
  </si>
  <si>
    <t>Subvenții de restituit</t>
  </si>
  <si>
    <t>21A426500</t>
  </si>
  <si>
    <t>24A655000710101</t>
  </si>
  <si>
    <t>24A840303710101</t>
  </si>
  <si>
    <t xml:space="preserve">   CONT DE EXECUȚIE A SUBVENȚIILOR PRIMITE DE LA BUGETUL DE STAT-31.12.2024</t>
  </si>
  <si>
    <t>Cod clasif bugetară</t>
  </si>
  <si>
    <t>Prev bug.</t>
  </si>
  <si>
    <t>Subvenții primite-lei</t>
  </si>
  <si>
    <t>Cont de chletuiala</t>
  </si>
  <si>
    <t>Sume de restituit</t>
  </si>
  <si>
    <t>Subvenţii de la bugetul de stat către bugetele locale necesare susţinerii derulării proiectelor finanţate din fonduri externe nerambursabile (FEN) postaderare aferete perioadei de programare 2014-2020****)</t>
  </si>
  <si>
    <t>21A420269</t>
  </si>
  <si>
    <t>24A660800580101</t>
  </si>
  <si>
    <t>21A420288</t>
  </si>
  <si>
    <t>24A705000600100</t>
  </si>
  <si>
    <t>24A705000600300</t>
  </si>
  <si>
    <t>21A420289</t>
  </si>
  <si>
    <t>24A655000610100</t>
  </si>
  <si>
    <t>24A655000610300</t>
  </si>
  <si>
    <t>Subvenții din bugetul de stat pentru finanțarea sănătății</t>
  </si>
  <si>
    <t>21A424100</t>
  </si>
  <si>
    <t>24A6850501000</t>
  </si>
  <si>
    <t>21A426600</t>
  </si>
  <si>
    <t>24A6608001000</t>
  </si>
  <si>
    <t xml:space="preserve">        CONT DE EXECUȚIE - ALTE SUBVENȚIILOR PRIMITE DE  LA  ADMINISTRATIA PUBLICA CENTRALA PENTRU
    FINANAȚAREA UNOR ACTIVITĂȚI  31.12.2024
</t>
  </si>
  <si>
    <t>Alte subvenții primite de la administrația centrală pentru finanțarea unor activități</t>
  </si>
  <si>
    <t>21A432000</t>
  </si>
  <si>
    <t xml:space="preserve">Cont de executie cont 5006-Disponibil sume mandat depozit local </t>
  </si>
  <si>
    <t>Denumire</t>
  </si>
  <si>
    <t>Cod clasificaţie bugetară</t>
  </si>
  <si>
    <t>Sold iniţial 01.01.2024</t>
  </si>
  <si>
    <t>Încasări în anul 2024</t>
  </si>
  <si>
    <t>Plăţi efectuate în 2024</t>
  </si>
  <si>
    <t>Sold final la 31.12.2024</t>
  </si>
  <si>
    <t>Observatii</t>
  </si>
  <si>
    <t xml:space="preserve">                                         Cont de executie cont  5033 -Disponibil sume colectate buget local  -31.12.2024</t>
  </si>
  <si>
    <t>Încasări în anul 2024-lei</t>
  </si>
  <si>
    <t>Plăţi efectuate în 2024-lei</t>
  </si>
  <si>
    <t xml:space="preserve">Observatii </t>
  </si>
  <si>
    <t>Disponibil sume colectate buget local</t>
  </si>
  <si>
    <t>Cont de executie cont 5007-Disponbil donații și sponsorizări</t>
  </si>
  <si>
    <t>Sold iniţial 01.01.2024-lei</t>
  </si>
  <si>
    <t>Disponbil donații și sponsorizări</t>
  </si>
  <si>
    <t>Cont de executie cont 5012-Disponbil instituții publice venituri HG.1235/2010-GHISEU .RO-31.12.2024</t>
  </si>
  <si>
    <t>Disponbil instituții publice venituri HG.1235/2010-GHISEU .RO</t>
  </si>
  <si>
    <t>Cont de executie cont 5030002-Disponbil al institutiilor si autoritatilor publice din sectorul bugetelor locale ,conform OUG 193/2002-31.12.2024</t>
  </si>
  <si>
    <t>21A430234</t>
  </si>
  <si>
    <t>21A430247</t>
  </si>
  <si>
    <t>21A43024901</t>
  </si>
  <si>
    <t>21A43024903</t>
  </si>
  <si>
    <t xml:space="preserve">             Primar, </t>
  </si>
  <si>
    <t xml:space="preserve">        BIRĂU  DĂNUȚ </t>
  </si>
  <si>
    <t>Prevedere bugetară</t>
  </si>
  <si>
    <t>Cont de cheltuială</t>
  </si>
  <si>
    <t xml:space="preserve">Subvenții de la bugetul de stat privind Finanțarea Programului Național de Dezvoltare Locală </t>
  </si>
  <si>
    <t>Alocări din sume PNRR aferente asistenței financiare nerambursabile -Fonduri din împrumut rambursabil</t>
  </si>
  <si>
    <t>Alocări din sume PNRR aferente componenței împrumuturi -Fonduri din împrumut rambursabil</t>
  </si>
  <si>
    <t>Alocări din sume PNRR aferente componenței împrumuturi -Sume aferente TVA</t>
  </si>
  <si>
    <t>Subvenții din bugetul de stat alocate conform contractelor încheiate cu Direcțiile de sănătate publică</t>
  </si>
  <si>
    <t>Sume alocate din bugetul ANCPI pentru finanțarea lucrărilor de înregistrare sistematică din cadrul Programului național de cadastru și carte funciară</t>
  </si>
  <si>
    <t>Sume aferente investițiilor din Fondul pentru modernizare</t>
  </si>
  <si>
    <t xml:space="preserve">Disponibil sume mandat depozit local-garanții de licitație, garanții de bună execuție </t>
  </si>
  <si>
    <t>Disponbil al instituțiilor și autorităților publice din sectorul bugetelor locale ,conform OUG 193/2002-P.O.S</t>
  </si>
  <si>
    <t>Cote și sume defalcate din impozitul pe venit pentru echilibrarea bugetelor locale</t>
  </si>
  <si>
    <t>Impozite și taxe pe proprietate</t>
  </si>
  <si>
    <t xml:space="preserve">Impozit și taxa pe clădiri    </t>
  </si>
  <si>
    <t xml:space="preserve">Impozit și taxa pe teren </t>
  </si>
  <si>
    <t>Taxă judiciară de timbru și alte taxe</t>
  </si>
  <si>
    <t>24A655000600300</t>
  </si>
  <si>
    <t>24A655000600100</t>
  </si>
  <si>
    <t>24A700600584201</t>
  </si>
  <si>
    <t>24A705000200104</t>
  </si>
  <si>
    <t>24A660800580102</t>
  </si>
</sst>
</file>

<file path=xl/styles.xml><?xml version="1.0" encoding="utf-8"?>
<styleSheet xmlns="http://schemas.openxmlformats.org/spreadsheetml/2006/main">
  <fonts count="48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i/>
      <sz val="10"/>
      <color indexed="8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i/>
      <sz val="11"/>
      <name val="Times New Roman"/>
      <family val="1"/>
    </font>
    <font>
      <sz val="10"/>
      <name val="Tahoma"/>
      <family val="2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1"/>
      <name val="Times New Roman"/>
      <family val="1"/>
      <charset val="238"/>
    </font>
    <font>
      <b/>
      <sz val="10.5"/>
      <name val="Times New Roman"/>
      <family val="1"/>
    </font>
    <font>
      <b/>
      <i/>
      <sz val="10.5"/>
      <name val="Times New Roman"/>
      <family val="1"/>
    </font>
    <font>
      <sz val="10.5"/>
      <name val="Times New Roman"/>
      <family val="1"/>
    </font>
    <font>
      <sz val="11.5"/>
      <name val="Times New Roman"/>
      <family val="1"/>
    </font>
    <font>
      <b/>
      <sz val="10.5"/>
      <color indexed="8"/>
      <name val="Times New Roman"/>
      <family val="1"/>
    </font>
    <font>
      <sz val="10.5"/>
      <color indexed="8"/>
      <name val="Times New Roman"/>
      <family val="1"/>
    </font>
    <font>
      <sz val="10"/>
      <name val="Arial"/>
      <family val="2"/>
    </font>
    <font>
      <sz val="10.5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0"/>
      <color theme="1"/>
      <name val="Times New Roman"/>
      <family val="1"/>
    </font>
    <font>
      <sz val="11.5"/>
      <color theme="1"/>
      <name val="Calibri"/>
      <family val="2"/>
      <scheme val="minor"/>
    </font>
    <font>
      <sz val="11.5"/>
      <color theme="1"/>
      <name val="Times New Roman"/>
      <family val="1"/>
      <charset val="238"/>
    </font>
    <font>
      <b/>
      <sz val="11.5"/>
      <name val="Times New Roman"/>
      <family val="1"/>
    </font>
    <font>
      <b/>
      <sz val="11.5"/>
      <name val="Times New Roman"/>
      <family val="1"/>
      <charset val="238"/>
    </font>
    <font>
      <b/>
      <sz val="11.5"/>
      <color theme="1"/>
      <name val="Times New Roman"/>
      <family val="1"/>
    </font>
    <font>
      <sz val="11.5"/>
      <color theme="1"/>
      <name val="Times New Roman"/>
      <family val="1"/>
    </font>
    <font>
      <b/>
      <sz val="10"/>
      <name val="Times New Roman"/>
      <family val="1"/>
      <charset val="238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8"/>
      <name val="Times New Roman"/>
      <family val="1"/>
    </font>
    <font>
      <b/>
      <sz val="11"/>
      <color theme="1"/>
      <name val="Calibri"/>
      <family val="2"/>
      <scheme val="minor"/>
    </font>
    <font>
      <b/>
      <i/>
      <sz val="9"/>
      <color indexed="8"/>
      <name val="Times New Roman"/>
      <family val="1"/>
      <charset val="238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Calibri"/>
      <family val="2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9" fillId="0" borderId="0"/>
    <xf numFmtId="0" fontId="26" fillId="0" borderId="0"/>
    <xf numFmtId="0" fontId="45" fillId="0" borderId="0"/>
  </cellStyleXfs>
  <cellXfs count="357">
    <xf numFmtId="0" fontId="0" fillId="0" borderId="0" xfId="0"/>
    <xf numFmtId="0" fontId="2" fillId="0" borderId="0" xfId="0" applyFont="1"/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14" fontId="10" fillId="3" borderId="3" xfId="2" applyNumberFormat="1" applyFont="1" applyFill="1" applyBorder="1" applyAlignment="1">
      <alignment vertical="center"/>
    </xf>
    <xf numFmtId="0" fontId="10" fillId="3" borderId="3" xfId="2" applyFont="1" applyFill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8" xfId="0" applyFont="1" applyBorder="1" applyAlignment="1">
      <alignment vertical="center" wrapText="1"/>
    </xf>
    <xf numFmtId="0" fontId="10" fillId="0" borderId="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14" fontId="5" fillId="0" borderId="11" xfId="0" applyNumberFormat="1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10" fillId="0" borderId="3" xfId="0" applyNumberFormat="1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6" xfId="0" applyFont="1" applyFill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12" fillId="0" borderId="7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vertical="center" wrapText="1"/>
    </xf>
    <xf numFmtId="0" fontId="14" fillId="0" borderId="6" xfId="0" applyFont="1" applyFill="1" applyBorder="1" applyAlignment="1">
      <alignment vertical="center" wrapText="1"/>
    </xf>
    <xf numFmtId="0" fontId="15" fillId="0" borderId="3" xfId="0" applyFont="1" applyBorder="1" applyAlignment="1">
      <alignment vertical="center"/>
    </xf>
    <xf numFmtId="0" fontId="12" fillId="0" borderId="6" xfId="0" applyFont="1" applyFill="1" applyBorder="1" applyAlignment="1">
      <alignment vertical="center" wrapText="1"/>
    </xf>
    <xf numFmtId="0" fontId="5" fillId="0" borderId="3" xfId="0" applyFont="1" applyBorder="1" applyAlignment="1">
      <alignment horizontal="left" vertical="center"/>
    </xf>
    <xf numFmtId="3" fontId="5" fillId="0" borderId="3" xfId="0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6" fillId="0" borderId="0" xfId="0" applyFont="1"/>
    <xf numFmtId="0" fontId="10" fillId="0" borderId="0" xfId="0" applyFont="1"/>
    <xf numFmtId="0" fontId="17" fillId="0" borderId="0" xfId="0" applyFont="1"/>
    <xf numFmtId="0" fontId="18" fillId="0" borderId="0" xfId="0" applyFont="1"/>
    <xf numFmtId="0" fontId="5" fillId="0" borderId="3" xfId="0" applyFont="1" applyBorder="1"/>
    <xf numFmtId="0" fontId="13" fillId="0" borderId="3" xfId="0" applyFont="1" applyBorder="1" applyAlignment="1">
      <alignment vertical="center"/>
    </xf>
    <xf numFmtId="0" fontId="5" fillId="0" borderId="6" xfId="0" applyFont="1" applyBorder="1"/>
    <xf numFmtId="0" fontId="10" fillId="0" borderId="3" xfId="0" applyFont="1" applyBorder="1"/>
    <xf numFmtId="0" fontId="10" fillId="0" borderId="6" xfId="0" applyFont="1" applyFill="1" applyBorder="1" applyAlignment="1">
      <alignment wrapText="1"/>
    </xf>
    <xf numFmtId="0" fontId="14" fillId="0" borderId="3" xfId="0" applyFont="1" applyBorder="1"/>
    <xf numFmtId="0" fontId="10" fillId="0" borderId="4" xfId="0" applyFont="1" applyBorder="1"/>
    <xf numFmtId="0" fontId="5" fillId="0" borderId="4" xfId="0" applyFont="1" applyBorder="1"/>
    <xf numFmtId="0" fontId="5" fillId="0" borderId="6" xfId="0" applyFont="1" applyFill="1" applyBorder="1" applyAlignment="1">
      <alignment wrapText="1"/>
    </xf>
    <xf numFmtId="0" fontId="14" fillId="0" borderId="3" xfId="0" applyFont="1" applyBorder="1" applyAlignment="1">
      <alignment vertical="center"/>
    </xf>
    <xf numFmtId="0" fontId="13" fillId="0" borderId="6" xfId="0" applyFont="1" applyFill="1" applyBorder="1" applyAlignment="1">
      <alignment wrapText="1"/>
    </xf>
    <xf numFmtId="0" fontId="12" fillId="0" borderId="3" xfId="0" applyFont="1" applyBorder="1"/>
    <xf numFmtId="0" fontId="15" fillId="0" borderId="6" xfId="0" applyFont="1" applyFill="1" applyBorder="1" applyAlignment="1">
      <alignment wrapText="1"/>
    </xf>
    <xf numFmtId="3" fontId="5" fillId="0" borderId="3" xfId="0" applyNumberFormat="1" applyFont="1" applyBorder="1"/>
    <xf numFmtId="0" fontId="12" fillId="0" borderId="7" xfId="0" applyFont="1" applyFill="1" applyBorder="1" applyAlignment="1">
      <alignment wrapText="1"/>
    </xf>
    <xf numFmtId="0" fontId="16" fillId="0" borderId="0" xfId="0" applyFont="1" applyAlignment="1">
      <alignment horizontal="right"/>
    </xf>
    <xf numFmtId="0" fontId="20" fillId="0" borderId="3" xfId="0" applyFont="1" applyBorder="1" applyAlignment="1">
      <alignment horizontal="right" vertical="center"/>
    </xf>
    <xf numFmtId="0" fontId="20" fillId="0" borderId="3" xfId="0" applyFont="1" applyBorder="1" applyAlignment="1">
      <alignment vertical="center" wrapText="1"/>
    </xf>
    <xf numFmtId="0" fontId="20" fillId="0" borderId="3" xfId="0" applyFont="1" applyBorder="1" applyAlignment="1">
      <alignment vertical="center"/>
    </xf>
    <xf numFmtId="0" fontId="22" fillId="4" borderId="3" xfId="0" applyFont="1" applyFill="1" applyBorder="1" applyAlignment="1">
      <alignment horizontal="center" vertical="center"/>
    </xf>
    <xf numFmtId="0" fontId="22" fillId="4" borderId="3" xfId="0" applyFont="1" applyFill="1" applyBorder="1" applyAlignment="1">
      <alignment vertical="center"/>
    </xf>
    <xf numFmtId="0" fontId="14" fillId="0" borderId="3" xfId="0" applyFont="1" applyBorder="1" applyAlignment="1">
      <alignment vertical="center" wrapText="1"/>
    </xf>
    <xf numFmtId="0" fontId="23" fillId="0" borderId="3" xfId="0" applyFont="1" applyBorder="1" applyAlignment="1">
      <alignment vertical="center"/>
    </xf>
    <xf numFmtId="0" fontId="20" fillId="4" borderId="3" xfId="0" applyFont="1" applyFill="1" applyBorder="1" applyAlignment="1">
      <alignment horizontal="center" vertical="center"/>
    </xf>
    <xf numFmtId="0" fontId="22" fillId="4" borderId="3" xfId="0" applyFont="1" applyFill="1" applyBorder="1" applyAlignment="1">
      <alignment vertical="center" wrapText="1"/>
    </xf>
    <xf numFmtId="0" fontId="21" fillId="4" borderId="3" xfId="0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49" fontId="20" fillId="0" borderId="3" xfId="3" applyNumberFormat="1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center" vertical="center"/>
    </xf>
    <xf numFmtId="3" fontId="20" fillId="0" borderId="3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9" fillId="0" borderId="4" xfId="0" applyFont="1" applyBorder="1" applyAlignment="1">
      <alignment horizontal="center" vertical="center" wrapText="1"/>
    </xf>
    <xf numFmtId="0" fontId="23" fillId="0" borderId="0" xfId="0" applyFont="1"/>
    <xf numFmtId="0" fontId="30" fillId="0" borderId="0" xfId="0" applyFont="1"/>
    <xf numFmtId="0" fontId="31" fillId="0" borderId="0" xfId="0" applyFont="1"/>
    <xf numFmtId="0" fontId="33" fillId="0" borderId="0" xfId="0" applyFont="1"/>
    <xf numFmtId="0" fontId="32" fillId="0" borderId="3" xfId="0" applyFont="1" applyBorder="1" applyAlignment="1"/>
    <xf numFmtId="0" fontId="32" fillId="0" borderId="3" xfId="0" applyFont="1" applyBorder="1" applyAlignment="1">
      <alignment wrapText="1"/>
    </xf>
    <xf numFmtId="0" fontId="32" fillId="0" borderId="6" xfId="0" applyFont="1" applyBorder="1" applyAlignment="1">
      <alignment wrapText="1"/>
    </xf>
    <xf numFmtId="0" fontId="32" fillId="0" borderId="2" xfId="0" applyFont="1" applyBorder="1" applyAlignment="1"/>
    <xf numFmtId="0" fontId="32" fillId="0" borderId="3" xfId="0" applyFont="1" applyBorder="1" applyAlignment="1">
      <alignment vertical="center"/>
    </xf>
    <xf numFmtId="0" fontId="36" fillId="0" borderId="3" xfId="0" applyFont="1" applyBorder="1" applyAlignment="1">
      <alignment wrapText="1"/>
    </xf>
    <xf numFmtId="0" fontId="23" fillId="0" borderId="3" xfId="0" applyFont="1" applyBorder="1" applyAlignment="1"/>
    <xf numFmtId="0" fontId="13" fillId="0" borderId="3" xfId="0" applyFont="1" applyBorder="1" applyAlignment="1"/>
    <xf numFmtId="0" fontId="33" fillId="0" borderId="3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14" fillId="0" borderId="3" xfId="0" applyFont="1" applyBorder="1" applyAlignment="1"/>
    <xf numFmtId="1" fontId="23" fillId="0" borderId="3" xfId="0" applyNumberFormat="1" applyFont="1" applyBorder="1" applyAlignment="1">
      <alignment horizontal="center"/>
    </xf>
    <xf numFmtId="0" fontId="32" fillId="3" borderId="3" xfId="0" applyFont="1" applyFill="1" applyBorder="1" applyAlignment="1"/>
    <xf numFmtId="0" fontId="32" fillId="3" borderId="0" xfId="0" applyFont="1" applyFill="1" applyBorder="1" applyAlignment="1">
      <alignment vertical="center"/>
    </xf>
    <xf numFmtId="2" fontId="32" fillId="3" borderId="0" xfId="0" applyNumberFormat="1" applyFont="1" applyFill="1" applyBorder="1" applyAlignment="1">
      <alignment horizontal="center" vertical="center"/>
    </xf>
    <xf numFmtId="0" fontId="12" fillId="0" borderId="3" xfId="0" applyFont="1" applyBorder="1" applyAlignment="1"/>
    <xf numFmtId="0" fontId="32" fillId="0" borderId="6" xfId="0" applyFont="1" applyBorder="1" applyAlignment="1"/>
    <xf numFmtId="1" fontId="32" fillId="0" borderId="15" xfId="0" applyNumberFormat="1" applyFont="1" applyBorder="1" applyAlignment="1">
      <alignment horizontal="center"/>
    </xf>
    <xf numFmtId="0" fontId="32" fillId="0" borderId="11" xfId="0" applyFont="1" applyBorder="1" applyAlignment="1">
      <alignment wrapText="1"/>
    </xf>
    <xf numFmtId="0" fontId="12" fillId="0" borderId="6" xfId="0" applyFont="1" applyBorder="1" applyAlignment="1">
      <alignment vertical="center"/>
    </xf>
    <xf numFmtId="0" fontId="32" fillId="0" borderId="11" xfId="0" applyFont="1" applyBorder="1" applyAlignment="1"/>
    <xf numFmtId="0" fontId="12" fillId="0" borderId="6" xfId="0" applyFont="1" applyBorder="1" applyAlignment="1"/>
    <xf numFmtId="0" fontId="15" fillId="0" borderId="3" xfId="0" applyFont="1" applyBorder="1" applyAlignment="1"/>
    <xf numFmtId="0" fontId="21" fillId="5" borderId="4" xfId="0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9" fillId="4" borderId="3" xfId="0" applyFont="1" applyFill="1" applyBorder="1" applyAlignment="1">
      <alignment vertical="center" wrapText="1"/>
    </xf>
    <xf numFmtId="0" fontId="36" fillId="0" borderId="6" xfId="0" applyFont="1" applyBorder="1" applyAlignment="1">
      <alignment wrapText="1"/>
    </xf>
    <xf numFmtId="3" fontId="20" fillId="0" borderId="0" xfId="0" applyNumberFormat="1" applyFont="1" applyBorder="1" applyAlignment="1">
      <alignment vertical="center"/>
    </xf>
    <xf numFmtId="1" fontId="28" fillId="0" borderId="0" xfId="0" applyNumberFormat="1" applyFont="1" applyBorder="1" applyAlignment="1">
      <alignment horizontal="center" vertical="center"/>
    </xf>
    <xf numFmtId="0" fontId="38" fillId="0" borderId="0" xfId="0" applyFont="1" applyBorder="1" applyAlignment="1">
      <alignment horizontal="left" vertical="center"/>
    </xf>
    <xf numFmtId="0" fontId="38" fillId="0" borderId="0" xfId="0" applyFont="1" applyAlignment="1">
      <alignment horizontal="left" vertical="center"/>
    </xf>
    <xf numFmtId="4" fontId="5" fillId="0" borderId="6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4" fontId="10" fillId="3" borderId="3" xfId="2" quotePrefix="1" applyNumberFormat="1" applyFont="1" applyFill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 wrapText="1"/>
    </xf>
    <xf numFmtId="4" fontId="10" fillId="3" borderId="3" xfId="0" applyNumberFormat="1" applyFont="1" applyFill="1" applyBorder="1" applyAlignment="1">
      <alignment horizontal="center" vertical="center"/>
    </xf>
    <xf numFmtId="4" fontId="10" fillId="0" borderId="10" xfId="0" applyNumberFormat="1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0" fontId="37" fillId="0" borderId="0" xfId="0" applyFont="1"/>
    <xf numFmtId="0" fontId="7" fillId="0" borderId="0" xfId="0" applyFont="1"/>
    <xf numFmtId="4" fontId="22" fillId="4" borderId="3" xfId="0" applyNumberFormat="1" applyFont="1" applyFill="1" applyBorder="1" applyAlignment="1">
      <alignment horizontal="center" vertical="center"/>
    </xf>
    <xf numFmtId="4" fontId="20" fillId="0" borderId="3" xfId="0" applyNumberFormat="1" applyFont="1" applyBorder="1" applyAlignment="1">
      <alignment horizontal="center" vertical="center"/>
    </xf>
    <xf numFmtId="4" fontId="25" fillId="4" borderId="3" xfId="0" applyNumberFormat="1" applyFont="1" applyFill="1" applyBorder="1" applyAlignment="1">
      <alignment horizontal="center" vertical="center"/>
    </xf>
    <xf numFmtId="4" fontId="24" fillId="0" borderId="3" xfId="0" applyNumberFormat="1" applyFont="1" applyBorder="1" applyAlignment="1">
      <alignment horizontal="center" vertical="center"/>
    </xf>
    <xf numFmtId="4" fontId="28" fillId="0" borderId="3" xfId="0" applyNumberFormat="1" applyFont="1" applyBorder="1" applyAlignment="1">
      <alignment horizontal="center" vertical="center"/>
    </xf>
    <xf numFmtId="4" fontId="22" fillId="0" borderId="3" xfId="0" applyNumberFormat="1" applyFont="1" applyFill="1" applyBorder="1" applyAlignment="1">
      <alignment horizontal="center" vertical="center"/>
    </xf>
    <xf numFmtId="4" fontId="27" fillId="0" borderId="3" xfId="0" applyNumberFormat="1" applyFont="1" applyFill="1" applyBorder="1" applyAlignment="1">
      <alignment horizontal="center" vertical="center"/>
    </xf>
    <xf numFmtId="4" fontId="27" fillId="4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4" fontId="5" fillId="0" borderId="3" xfId="0" applyNumberFormat="1" applyFont="1" applyBorder="1" applyAlignment="1">
      <alignment horizontal="center"/>
    </xf>
    <xf numFmtId="4" fontId="15" fillId="0" borderId="6" xfId="0" applyNumberFormat="1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19" fillId="0" borderId="3" xfId="0" applyNumberFormat="1" applyFont="1" applyBorder="1" applyAlignment="1">
      <alignment horizontal="center" vertical="center"/>
    </xf>
    <xf numFmtId="4" fontId="29" fillId="0" borderId="3" xfId="0" applyNumberFormat="1" applyFont="1" applyBorder="1" applyAlignment="1">
      <alignment horizontal="center" vertical="center" wrapText="1"/>
    </xf>
    <xf numFmtId="4" fontId="13" fillId="0" borderId="12" xfId="0" applyNumberFormat="1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/>
    </xf>
    <xf numFmtId="4" fontId="29" fillId="0" borderId="3" xfId="0" applyNumberFormat="1" applyFont="1" applyBorder="1" applyAlignment="1">
      <alignment horizontal="center" vertical="center"/>
    </xf>
    <xf numFmtId="4" fontId="32" fillId="0" borderId="12" xfId="0" applyNumberFormat="1" applyFont="1" applyBorder="1" applyAlignment="1">
      <alignment horizontal="center"/>
    </xf>
    <xf numFmtId="4" fontId="32" fillId="0" borderId="3" xfId="0" applyNumberFormat="1" applyFont="1" applyBorder="1" applyAlignment="1">
      <alignment horizontal="center"/>
    </xf>
    <xf numFmtId="4" fontId="34" fillId="0" borderId="3" xfId="0" applyNumberFormat="1" applyFont="1" applyBorder="1" applyAlignment="1">
      <alignment horizontal="center"/>
    </xf>
    <xf numFmtId="4" fontId="33" fillId="0" borderId="2" xfId="0" applyNumberFormat="1" applyFont="1" applyBorder="1" applyAlignment="1">
      <alignment horizontal="center"/>
    </xf>
    <xf numFmtId="4" fontId="11" fillId="2" borderId="13" xfId="1" applyNumberFormat="1" applyFont="1" applyBorder="1" applyAlignment="1">
      <alignment horizontal="center"/>
    </xf>
    <xf numFmtId="4" fontId="14" fillId="0" borderId="3" xfId="0" applyNumberFormat="1" applyFont="1" applyBorder="1" applyAlignment="1">
      <alignment horizontal="center"/>
    </xf>
    <xf numFmtId="4" fontId="37" fillId="0" borderId="3" xfId="0" applyNumberFormat="1" applyFont="1" applyBorder="1" applyAlignment="1">
      <alignment horizontal="center"/>
    </xf>
    <xf numFmtId="4" fontId="35" fillId="0" borderId="3" xfId="0" applyNumberFormat="1" applyFont="1" applyBorder="1" applyAlignment="1">
      <alignment horizontal="center"/>
    </xf>
    <xf numFmtId="4" fontId="32" fillId="3" borderId="3" xfId="0" applyNumberFormat="1" applyFont="1" applyFill="1" applyBorder="1" applyAlignment="1">
      <alignment horizontal="center"/>
    </xf>
    <xf numFmtId="4" fontId="32" fillId="0" borderId="2" xfId="0" applyNumberFormat="1" applyFont="1" applyBorder="1" applyAlignment="1">
      <alignment horizontal="center"/>
    </xf>
    <xf numFmtId="4" fontId="34" fillId="0" borderId="3" xfId="0" applyNumberFormat="1" applyFont="1" applyBorder="1" applyAlignment="1">
      <alignment horizontal="center" vertical="center"/>
    </xf>
    <xf numFmtId="4" fontId="33" fillId="0" borderId="2" xfId="0" applyNumberFormat="1" applyFont="1" applyBorder="1" applyAlignment="1">
      <alignment horizontal="center" vertical="center"/>
    </xf>
    <xf numFmtId="4" fontId="23" fillId="0" borderId="3" xfId="0" applyNumberFormat="1" applyFont="1" applyBorder="1" applyAlignment="1">
      <alignment horizontal="center"/>
    </xf>
    <xf numFmtId="4" fontId="32" fillId="0" borderId="12" xfId="0" applyNumberFormat="1" applyFont="1" applyBorder="1" applyAlignment="1">
      <alignment horizontal="center" vertical="center"/>
    </xf>
    <xf numFmtId="4" fontId="32" fillId="0" borderId="3" xfId="0" applyNumberFormat="1" applyFont="1" applyBorder="1" applyAlignment="1">
      <alignment horizontal="center" vertical="center"/>
    </xf>
    <xf numFmtId="4" fontId="32" fillId="0" borderId="7" xfId="0" applyNumberFormat="1" applyFont="1" applyBorder="1" applyAlignment="1">
      <alignment horizontal="center"/>
    </xf>
    <xf numFmtId="4" fontId="23" fillId="0" borderId="14" xfId="0" applyNumberFormat="1" applyFont="1" applyBorder="1" applyAlignment="1">
      <alignment horizontal="center"/>
    </xf>
    <xf numFmtId="4" fontId="32" fillId="0" borderId="15" xfId="0" applyNumberFormat="1" applyFont="1" applyBorder="1" applyAlignment="1">
      <alignment horizontal="center"/>
    </xf>
    <xf numFmtId="4" fontId="23" fillId="0" borderId="7" xfId="0" applyNumberFormat="1" applyFont="1" applyBorder="1" applyAlignment="1">
      <alignment horizontal="center"/>
    </xf>
    <xf numFmtId="4" fontId="33" fillId="0" borderId="3" xfId="0" applyNumberFormat="1" applyFont="1" applyBorder="1" applyAlignment="1">
      <alignment horizontal="center" vertical="center"/>
    </xf>
    <xf numFmtId="4" fontId="34" fillId="0" borderId="2" xfId="0" applyNumberFormat="1" applyFont="1" applyBorder="1" applyAlignment="1">
      <alignment horizontal="center"/>
    </xf>
    <xf numFmtId="14" fontId="32" fillId="0" borderId="2" xfId="0" applyNumberFormat="1" applyFont="1" applyBorder="1" applyAlignment="1">
      <alignment wrapText="1"/>
    </xf>
    <xf numFmtId="4" fontId="5" fillId="0" borderId="0" xfId="0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 wrapText="1"/>
    </xf>
    <xf numFmtId="0" fontId="22" fillId="0" borderId="4" xfId="0" applyFont="1" applyBorder="1" applyAlignment="1">
      <alignment horizontal="right" vertical="center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vertical="center"/>
    </xf>
    <xf numFmtId="4" fontId="22" fillId="0" borderId="3" xfId="0" applyNumberFormat="1" applyFont="1" applyBorder="1" applyAlignment="1">
      <alignment horizontal="center" vertical="center"/>
    </xf>
    <xf numFmtId="49" fontId="22" fillId="0" borderId="3" xfId="3" applyNumberFormat="1" applyFont="1" applyFill="1" applyBorder="1" applyAlignment="1">
      <alignment horizontal="left" vertical="center" wrapText="1"/>
    </xf>
    <xf numFmtId="4" fontId="23" fillId="0" borderId="2" xfId="0" applyNumberFormat="1" applyFont="1" applyBorder="1" applyAlignment="1">
      <alignment horizontal="center" vertical="center"/>
    </xf>
    <xf numFmtId="4" fontId="35" fillId="0" borderId="3" xfId="0" applyNumberFormat="1" applyFont="1" applyBorder="1" applyAlignment="1">
      <alignment horizontal="center" vertical="center"/>
    </xf>
    <xf numFmtId="0" fontId="40" fillId="0" borderId="0" xfId="0" applyFont="1" applyAlignment="1">
      <alignment vertical="center"/>
    </xf>
    <xf numFmtId="4" fontId="28" fillId="0" borderId="0" xfId="0" applyNumberFormat="1" applyFont="1" applyBorder="1" applyAlignment="1">
      <alignment horizontal="center" vertical="center"/>
    </xf>
    <xf numFmtId="4" fontId="0" fillId="0" borderId="0" xfId="0" applyNumberFormat="1"/>
    <xf numFmtId="4" fontId="20" fillId="4" borderId="3" xfId="0" applyNumberFormat="1" applyFont="1" applyFill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10" fillId="0" borderId="7" xfId="0" applyNumberFormat="1" applyFont="1" applyBorder="1" applyAlignment="1">
      <alignment horizontal="center" vertical="center" wrapText="1"/>
    </xf>
    <xf numFmtId="1" fontId="22" fillId="4" borderId="0" xfId="0" applyNumberFormat="1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vertical="center"/>
    </xf>
    <xf numFmtId="0" fontId="15" fillId="4" borderId="3" xfId="0" applyFont="1" applyFill="1" applyBorder="1" applyAlignment="1">
      <alignment vertical="center" wrapText="1"/>
    </xf>
    <xf numFmtId="0" fontId="0" fillId="4" borderId="0" xfId="0" applyFill="1"/>
    <xf numFmtId="0" fontId="16" fillId="4" borderId="0" xfId="0" applyFont="1" applyFill="1"/>
    <xf numFmtId="0" fontId="0" fillId="4" borderId="0" xfId="0" applyFill="1" applyBorder="1" applyAlignment="1">
      <alignment vertical="center" wrapText="1"/>
    </xf>
    <xf numFmtId="0" fontId="14" fillId="0" borderId="0" xfId="0" applyFont="1" applyFill="1" applyBorder="1" applyAlignment="1">
      <alignment wrapText="1"/>
    </xf>
    <xf numFmtId="4" fontId="14" fillId="0" borderId="0" xfId="0" applyNumberFormat="1" applyFont="1" applyFill="1" applyBorder="1" applyAlignment="1">
      <alignment horizontal="center"/>
    </xf>
    <xf numFmtId="0" fontId="23" fillId="0" borderId="0" xfId="0" applyFont="1" applyBorder="1" applyAlignment="1"/>
    <xf numFmtId="0" fontId="32" fillId="0" borderId="0" xfId="0" applyFont="1" applyBorder="1" applyAlignment="1">
      <alignment wrapText="1"/>
    </xf>
    <xf numFmtId="0" fontId="15" fillId="0" borderId="0" xfId="0" applyFont="1" applyBorder="1" applyAlignment="1"/>
    <xf numFmtId="4" fontId="32" fillId="0" borderId="0" xfId="0" applyNumberFormat="1" applyFont="1" applyBorder="1" applyAlignment="1">
      <alignment horizontal="center"/>
    </xf>
    <xf numFmtId="4" fontId="0" fillId="0" borderId="0" xfId="0" applyNumberFormat="1" applyBorder="1"/>
    <xf numFmtId="0" fontId="0" fillId="0" borderId="12" xfId="0" applyBorder="1"/>
    <xf numFmtId="0" fontId="0" fillId="0" borderId="0" xfId="0" applyBorder="1"/>
    <xf numFmtId="0" fontId="14" fillId="0" borderId="16" xfId="0" applyFont="1" applyFill="1" applyBorder="1" applyAlignment="1">
      <alignment wrapText="1"/>
    </xf>
    <xf numFmtId="0" fontId="10" fillId="0" borderId="0" xfId="0" applyFont="1" applyBorder="1"/>
    <xf numFmtId="0" fontId="5" fillId="0" borderId="0" xfId="0" applyFont="1" applyBorder="1"/>
    <xf numFmtId="3" fontId="5" fillId="0" borderId="0" xfId="0" applyNumberFormat="1" applyFont="1" applyBorder="1"/>
    <xf numFmtId="4" fontId="5" fillId="0" borderId="0" xfId="0" applyNumberFormat="1" applyFont="1" applyBorder="1" applyAlignment="1">
      <alignment horizontal="center"/>
    </xf>
    <xf numFmtId="0" fontId="38" fillId="0" borderId="0" xfId="0" applyFont="1" applyBorder="1" applyAlignment="1">
      <alignment horizontal="left" vertical="center" wrapText="1"/>
    </xf>
    <xf numFmtId="4" fontId="0" fillId="4" borderId="0" xfId="0" applyNumberFormat="1" applyFill="1"/>
    <xf numFmtId="0" fontId="43" fillId="0" borderId="0" xfId="0" applyFont="1"/>
    <xf numFmtId="4" fontId="43" fillId="0" borderId="3" xfId="0" applyNumberFormat="1" applyFont="1" applyBorder="1" applyAlignment="1">
      <alignment vertical="center"/>
    </xf>
    <xf numFmtId="0" fontId="43" fillId="0" borderId="0" xfId="0" applyFont="1" applyAlignment="1">
      <alignment vertical="center"/>
    </xf>
    <xf numFmtId="0" fontId="15" fillId="0" borderId="0" xfId="0" applyFont="1"/>
    <xf numFmtId="4" fontId="43" fillId="0" borderId="3" xfId="0" applyNumberFormat="1" applyFont="1" applyBorder="1" applyAlignment="1"/>
    <xf numFmtId="4" fontId="44" fillId="0" borderId="0" xfId="0" applyNumberFormat="1" applyFont="1" applyBorder="1" applyAlignment="1"/>
    <xf numFmtId="4" fontId="43" fillId="0" borderId="3" xfId="0" applyNumberFormat="1" applyFont="1" applyBorder="1"/>
    <xf numFmtId="4" fontId="37" fillId="0" borderId="3" xfId="0" applyNumberFormat="1" applyFont="1" applyBorder="1"/>
    <xf numFmtId="4" fontId="43" fillId="0" borderId="0" xfId="0" applyNumberFormat="1" applyFont="1" applyBorder="1"/>
    <xf numFmtId="0" fontId="37" fillId="0" borderId="12" xfId="0" applyFont="1" applyBorder="1"/>
    <xf numFmtId="0" fontId="37" fillId="0" borderId="3" xfId="0" applyFont="1" applyBorder="1"/>
    <xf numFmtId="0" fontId="14" fillId="4" borderId="0" xfId="0" applyFont="1" applyFill="1" applyBorder="1"/>
    <xf numFmtId="0" fontId="14" fillId="4" borderId="0" xfId="0" applyFont="1" applyFill="1"/>
    <xf numFmtId="4" fontId="14" fillId="4" borderId="3" xfId="0" applyNumberFormat="1" applyFont="1" applyFill="1" applyBorder="1"/>
    <xf numFmtId="4" fontId="14" fillId="4" borderId="0" xfId="0" applyNumberFormat="1" applyFont="1" applyFill="1" applyBorder="1"/>
    <xf numFmtId="4" fontId="34" fillId="0" borderId="2" xfId="0" applyNumberFormat="1" applyFont="1" applyBorder="1" applyAlignment="1">
      <alignment horizontal="center" vertical="center"/>
    </xf>
    <xf numFmtId="4" fontId="35" fillId="0" borderId="2" xfId="0" applyNumberFormat="1" applyFont="1" applyBorder="1" applyAlignment="1">
      <alignment horizontal="center" vertical="center"/>
    </xf>
    <xf numFmtId="4" fontId="29" fillId="0" borderId="12" xfId="0" applyNumberFormat="1" applyFont="1" applyBorder="1" applyAlignment="1">
      <alignment horizontal="center" vertical="center"/>
    </xf>
    <xf numFmtId="4" fontId="29" fillId="0" borderId="2" xfId="0" applyNumberFormat="1" applyFont="1" applyBorder="1" applyAlignment="1">
      <alignment horizontal="center" vertical="center"/>
    </xf>
    <xf numFmtId="4" fontId="34" fillId="0" borderId="12" xfId="0" applyNumberFormat="1" applyFont="1" applyBorder="1" applyAlignment="1">
      <alignment horizontal="center" vertical="center"/>
    </xf>
    <xf numFmtId="0" fontId="32" fillId="0" borderId="3" xfId="0" applyFont="1" applyBorder="1" applyAlignment="1">
      <alignment vertical="top" wrapText="1"/>
    </xf>
    <xf numFmtId="4" fontId="34" fillId="0" borderId="3" xfId="0" applyNumberFormat="1" applyFont="1" applyBorder="1" applyAlignment="1">
      <alignment horizontal="center" wrapText="1"/>
    </xf>
    <xf numFmtId="3" fontId="32" fillId="0" borderId="15" xfId="0" applyNumberFormat="1" applyFont="1" applyBorder="1" applyAlignment="1">
      <alignment horizontal="center"/>
    </xf>
    <xf numFmtId="3" fontId="32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3" fontId="43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horizontal="right" vertical="center"/>
    </xf>
    <xf numFmtId="0" fontId="38" fillId="0" borderId="0" xfId="0" applyFont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4" fontId="16" fillId="0" borderId="7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/>
    </xf>
    <xf numFmtId="14" fontId="10" fillId="0" borderId="11" xfId="0" applyNumberFormat="1" applyFont="1" applyBorder="1" applyAlignment="1">
      <alignment horizontal="left" vertical="center"/>
    </xf>
    <xf numFmtId="4" fontId="46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0" fontId="15" fillId="0" borderId="7" xfId="0" applyFont="1" applyFill="1" applyBorder="1" applyAlignment="1">
      <alignment vertical="center" wrapText="1"/>
    </xf>
    <xf numFmtId="4" fontId="16" fillId="0" borderId="6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left"/>
    </xf>
    <xf numFmtId="4" fontId="10" fillId="0" borderId="3" xfId="0" applyNumberFormat="1" applyFont="1" applyBorder="1" applyAlignment="1">
      <alignment horizontal="right" vertical="center" wrapText="1"/>
    </xf>
    <xf numFmtId="3" fontId="47" fillId="0" borderId="3" xfId="0" applyNumberFormat="1" applyFont="1" applyBorder="1"/>
    <xf numFmtId="4" fontId="5" fillId="0" borderId="3" xfId="0" applyNumberFormat="1" applyFont="1" applyBorder="1" applyAlignment="1">
      <alignment horizontal="center" wrapText="1"/>
    </xf>
    <xf numFmtId="4" fontId="5" fillId="0" borderId="3" xfId="0" applyNumberFormat="1" applyFont="1" applyBorder="1" applyAlignment="1">
      <alignment horizontal="left" vertical="center"/>
    </xf>
    <xf numFmtId="4" fontId="10" fillId="0" borderId="3" xfId="0" applyNumberFormat="1" applyFont="1" applyBorder="1" applyAlignment="1">
      <alignment horizontal="left" vertical="center"/>
    </xf>
    <xf numFmtId="0" fontId="14" fillId="0" borderId="6" xfId="0" applyFont="1" applyFill="1" applyBorder="1" applyAlignment="1">
      <alignment vertical="top" wrapText="1"/>
    </xf>
    <xf numFmtId="0" fontId="10" fillId="0" borderId="6" xfId="0" applyFont="1" applyFill="1" applyBorder="1" applyAlignment="1">
      <alignment vertical="top" wrapText="1"/>
    </xf>
    <xf numFmtId="4" fontId="35" fillId="0" borderId="12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vertical="top" wrapText="1"/>
    </xf>
    <xf numFmtId="0" fontId="16" fillId="0" borderId="0" xfId="0" applyFont="1" applyAlignment="1"/>
    <xf numFmtId="4" fontId="23" fillId="0" borderId="3" xfId="0" applyNumberFormat="1" applyFont="1" applyBorder="1" applyAlignment="1">
      <alignment horizontal="center" vertical="center"/>
    </xf>
    <xf numFmtId="4" fontId="23" fillId="0" borderId="7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0" fillId="0" borderId="0" xfId="0" applyFont="1"/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2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justify" vertical="center" wrapText="1"/>
    </xf>
    <xf numFmtId="0" fontId="16" fillId="4" borderId="24" xfId="0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justify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justify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16" fillId="0" borderId="19" xfId="0" applyFont="1" applyBorder="1" applyAlignment="1">
      <alignment vertical="center" wrapText="1"/>
    </xf>
    <xf numFmtId="0" fontId="16" fillId="0" borderId="18" xfId="0" applyFont="1" applyBorder="1" applyAlignment="1">
      <alignment horizontal="left" vertical="center" wrapText="1"/>
    </xf>
    <xf numFmtId="0" fontId="16" fillId="0" borderId="18" xfId="0" applyFont="1" applyBorder="1" applyAlignment="1">
      <alignment vertical="center" wrapText="1"/>
    </xf>
    <xf numFmtId="0" fontId="16" fillId="0" borderId="17" xfId="0" applyFont="1" applyBorder="1" applyAlignment="1">
      <alignment horizontal="left" vertical="center" wrapText="1"/>
    </xf>
    <xf numFmtId="0" fontId="16" fillId="0" borderId="17" xfId="0" applyFont="1" applyBorder="1" applyAlignment="1">
      <alignment vertical="center" wrapText="1"/>
    </xf>
    <xf numFmtId="0" fontId="16" fillId="0" borderId="24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0" fillId="0" borderId="28" xfId="0" applyFont="1" applyBorder="1" applyAlignment="1">
      <alignment wrapText="1"/>
    </xf>
    <xf numFmtId="0" fontId="0" fillId="0" borderId="20" xfId="0" applyFont="1" applyBorder="1" applyAlignment="1">
      <alignment wrapText="1"/>
    </xf>
    <xf numFmtId="0" fontId="16" fillId="0" borderId="25" xfId="0" applyFont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/>
    </xf>
    <xf numFmtId="0" fontId="37" fillId="0" borderId="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4" fontId="16" fillId="0" borderId="21" xfId="0" applyNumberFormat="1" applyFont="1" applyBorder="1" applyAlignment="1">
      <alignment horizontal="center" vertical="center" wrapText="1"/>
    </xf>
    <xf numFmtId="4" fontId="11" fillId="0" borderId="21" xfId="0" applyNumberFormat="1" applyFont="1" applyBorder="1" applyAlignment="1">
      <alignment horizontal="center" vertical="center" wrapText="1"/>
    </xf>
    <xf numFmtId="4" fontId="16" fillId="0" borderId="19" xfId="0" applyNumberFormat="1" applyFont="1" applyBorder="1" applyAlignment="1">
      <alignment horizontal="center" vertical="center" wrapText="1"/>
    </xf>
    <xf numFmtId="4" fontId="16" fillId="4" borderId="19" xfId="0" applyNumberFormat="1" applyFont="1" applyFill="1" applyBorder="1" applyAlignment="1">
      <alignment horizontal="center" vertical="center" wrapText="1"/>
    </xf>
    <xf numFmtId="4" fontId="16" fillId="0" borderId="25" xfId="0" applyNumberFormat="1" applyFont="1" applyBorder="1" applyAlignment="1">
      <alignment horizontal="center" vertical="center" wrapText="1"/>
    </xf>
    <xf numFmtId="4" fontId="16" fillId="0" borderId="3" xfId="0" applyNumberFormat="1" applyFont="1" applyBorder="1" applyAlignment="1">
      <alignment horizontal="center" vertical="center" wrapText="1"/>
    </xf>
    <xf numFmtId="4" fontId="16" fillId="0" borderId="3" xfId="0" applyNumberFormat="1" applyFont="1" applyBorder="1" applyAlignment="1">
      <alignment vertical="center" wrapText="1"/>
    </xf>
    <xf numFmtId="4" fontId="16" fillId="0" borderId="3" xfId="0" applyNumberFormat="1" applyFont="1" applyBorder="1" applyAlignment="1">
      <alignment horizontal="center"/>
    </xf>
    <xf numFmtId="4" fontId="16" fillId="0" borderId="18" xfId="0" applyNumberFormat="1" applyFont="1" applyBorder="1" applyAlignment="1">
      <alignment vertical="center" wrapText="1"/>
    </xf>
    <xf numFmtId="4" fontId="43" fillId="4" borderId="3" xfId="0" applyNumberFormat="1" applyFont="1" applyFill="1" applyBorder="1" applyAlignment="1">
      <alignment vertical="center"/>
    </xf>
    <xf numFmtId="0" fontId="16" fillId="4" borderId="3" xfId="0" applyFont="1" applyFill="1" applyBorder="1" applyAlignment="1">
      <alignment horizontal="center" vertical="center" wrapText="1"/>
    </xf>
    <xf numFmtId="4" fontId="16" fillId="4" borderId="3" xfId="0" applyNumberFormat="1" applyFont="1" applyFill="1" applyBorder="1" applyAlignment="1">
      <alignment horizontal="center" vertical="center"/>
    </xf>
    <xf numFmtId="1" fontId="16" fillId="4" borderId="3" xfId="0" applyNumberFormat="1" applyFont="1" applyFill="1" applyBorder="1" applyAlignment="1">
      <alignment horizontal="center" vertical="center"/>
    </xf>
    <xf numFmtId="0" fontId="16" fillId="0" borderId="22" xfId="0" applyFont="1" applyBorder="1" applyAlignment="1">
      <alignment vertical="center" wrapText="1"/>
    </xf>
    <xf numFmtId="0" fontId="0" fillId="0" borderId="20" xfId="0" applyFont="1" applyBorder="1" applyAlignment="1">
      <alignment vertical="center" wrapText="1"/>
    </xf>
    <xf numFmtId="0" fontId="11" fillId="0" borderId="17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4" fontId="16" fillId="0" borderId="22" xfId="0" applyNumberFormat="1" applyFont="1" applyBorder="1" applyAlignment="1">
      <alignment horizontal="center" vertical="center" wrapText="1"/>
    </xf>
    <xf numFmtId="4" fontId="16" fillId="0" borderId="20" xfId="0" applyNumberFormat="1" applyFont="1" applyBorder="1" applyAlignment="1">
      <alignment horizontal="center" vertical="center" wrapText="1"/>
    </xf>
    <xf numFmtId="0" fontId="16" fillId="0" borderId="22" xfId="0" applyFont="1" applyBorder="1" applyAlignment="1">
      <alignment horizontal="right" vertical="center" wrapText="1"/>
    </xf>
    <xf numFmtId="0" fontId="16" fillId="0" borderId="20" xfId="0" applyFont="1" applyBorder="1" applyAlignment="1">
      <alignment horizontal="right" vertical="center" wrapText="1"/>
    </xf>
    <xf numFmtId="0" fontId="11" fillId="0" borderId="17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1" fillId="0" borderId="3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4" fillId="4" borderId="3" xfId="0" applyFont="1" applyFill="1" applyBorder="1" applyAlignment="1">
      <alignment vertical="top" wrapText="1"/>
    </xf>
    <xf numFmtId="0" fontId="38" fillId="0" borderId="0" xfId="0" applyFont="1" applyBorder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13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2" fontId="32" fillId="0" borderId="0" xfId="0" applyNumberFormat="1" applyFont="1" applyAlignment="1">
      <alignment horizontal="center" vertical="center" wrapText="1"/>
    </xf>
    <xf numFmtId="0" fontId="32" fillId="0" borderId="2" xfId="0" applyFont="1" applyBorder="1" applyAlignment="1">
      <alignment vertical="center" wrapText="1"/>
    </xf>
    <xf numFmtId="0" fontId="16" fillId="0" borderId="0" xfId="0" applyFont="1" applyAlignment="1">
      <alignment horizontal="center"/>
    </xf>
    <xf numFmtId="0" fontId="32" fillId="0" borderId="0" xfId="0" applyNumberFormat="1" applyFont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2" fillId="0" borderId="4" xfId="0" applyFont="1" applyBorder="1" applyAlignment="1">
      <alignment vertical="center" wrapText="1"/>
    </xf>
  </cellXfs>
  <cellStyles count="5">
    <cellStyle name="Calcul" xfId="1" builtinId="22"/>
    <cellStyle name="Normal" xfId="0" builtinId="0"/>
    <cellStyle name="Normal 2" xfId="4"/>
    <cellStyle name="Normal_Anexa F 140 146 10.07" xfId="3"/>
    <cellStyle name="Normal_Machete buget 9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1"/>
  <sheetViews>
    <sheetView view="pageBreakPreview" zoomScale="98" zoomScaleNormal="100" zoomScaleSheetLayoutView="98" workbookViewId="0">
      <selection activeCell="M10" sqref="M10"/>
    </sheetView>
  </sheetViews>
  <sheetFormatPr defaultRowHeight="15"/>
  <cols>
    <col min="1" max="1" width="35.7109375" customWidth="1"/>
    <col min="2" max="2" width="17" customWidth="1"/>
    <col min="3" max="3" width="13.7109375" customWidth="1"/>
    <col min="4" max="4" width="17.7109375" customWidth="1"/>
    <col min="5" max="5" width="15.7109375" customWidth="1"/>
    <col min="6" max="6" width="20.42578125" customWidth="1"/>
    <col min="7" max="7" width="12.85546875" style="212" customWidth="1"/>
  </cols>
  <sheetData>
    <row r="1" spans="1:13">
      <c r="A1" s="42" t="s">
        <v>0</v>
      </c>
      <c r="B1" s="42"/>
      <c r="C1" s="263"/>
      <c r="D1" s="263" t="s">
        <v>267</v>
      </c>
      <c r="E1" s="263"/>
      <c r="F1" s="263"/>
      <c r="G1" s="263"/>
    </row>
    <row r="2" spans="1:13" ht="14.25" customHeight="1">
      <c r="A2" s="42" t="s">
        <v>1</v>
      </c>
      <c r="B2" s="42"/>
      <c r="C2" s="263"/>
      <c r="D2" s="263"/>
      <c r="E2" s="263"/>
      <c r="F2" s="263"/>
      <c r="G2" s="263"/>
    </row>
    <row r="3" spans="1:13" ht="54.75" customHeight="1" thickBot="1">
      <c r="A3" s="326" t="s">
        <v>268</v>
      </c>
      <c r="B3" s="326"/>
      <c r="C3" s="326"/>
      <c r="D3" s="326"/>
      <c r="E3" s="326"/>
      <c r="F3" s="326"/>
      <c r="G3" s="326"/>
    </row>
    <row r="4" spans="1:13" ht="30.75" thickBot="1">
      <c r="A4" s="264" t="s">
        <v>269</v>
      </c>
      <c r="B4" s="265" t="s">
        <v>270</v>
      </c>
      <c r="C4" s="265" t="s">
        <v>327</v>
      </c>
      <c r="D4" s="265" t="s">
        <v>282</v>
      </c>
      <c r="E4" s="265" t="s">
        <v>273</v>
      </c>
      <c r="F4" s="265" t="s">
        <v>328</v>
      </c>
      <c r="G4" s="265" t="s">
        <v>275</v>
      </c>
    </row>
    <row r="5" spans="1:13" ht="48" customHeight="1" thickBot="1">
      <c r="A5" s="266" t="s">
        <v>329</v>
      </c>
      <c r="B5" s="267" t="s">
        <v>276</v>
      </c>
      <c r="C5" s="302">
        <v>795400</v>
      </c>
      <c r="D5" s="302">
        <v>795392.32</v>
      </c>
      <c r="E5" s="302">
        <v>795392.32</v>
      </c>
      <c r="F5" s="267" t="s">
        <v>277</v>
      </c>
      <c r="G5" s="267">
        <v>0</v>
      </c>
    </row>
    <row r="6" spans="1:13" ht="49.5" customHeight="1" thickBot="1">
      <c r="A6" s="266" t="s">
        <v>329</v>
      </c>
      <c r="B6" s="267" t="s">
        <v>276</v>
      </c>
      <c r="C6" s="302">
        <v>892350</v>
      </c>
      <c r="D6" s="302">
        <v>892315.33</v>
      </c>
      <c r="E6" s="302">
        <v>892315.33</v>
      </c>
      <c r="F6" s="267" t="s">
        <v>278</v>
      </c>
      <c r="G6" s="267">
        <v>0</v>
      </c>
    </row>
    <row r="7" spans="1:13" ht="24.75" customHeight="1" thickBot="1">
      <c r="A7" s="268"/>
      <c r="B7" s="267"/>
      <c r="C7" s="303">
        <f>C5+C6</f>
        <v>1687750</v>
      </c>
      <c r="D7" s="303">
        <f>D5+D6</f>
        <v>1687707.65</v>
      </c>
      <c r="E7" s="303">
        <f>E5+E6</f>
        <v>1687707.65</v>
      </c>
      <c r="F7" s="267"/>
      <c r="G7" s="269">
        <v>0</v>
      </c>
    </row>
    <row r="8" spans="1:13" ht="25.5" customHeight="1" thickBot="1">
      <c r="A8" s="327" t="s">
        <v>279</v>
      </c>
      <c r="B8" s="328"/>
      <c r="C8" s="328"/>
      <c r="D8" s="328"/>
      <c r="E8" s="328"/>
      <c r="F8" s="328"/>
      <c r="G8" s="328"/>
    </row>
    <row r="9" spans="1:13" ht="30.75" thickBot="1">
      <c r="A9" s="270" t="s">
        <v>269</v>
      </c>
      <c r="B9" s="270" t="s">
        <v>280</v>
      </c>
      <c r="C9" s="270" t="s">
        <v>281</v>
      </c>
      <c r="D9" s="270" t="s">
        <v>282</v>
      </c>
      <c r="E9" s="270" t="s">
        <v>273</v>
      </c>
      <c r="F9" s="271" t="s">
        <v>283</v>
      </c>
      <c r="G9" s="272" t="s">
        <v>284</v>
      </c>
    </row>
    <row r="10" spans="1:13" ht="80.25" customHeight="1" thickBot="1">
      <c r="A10" s="274" t="s">
        <v>285</v>
      </c>
      <c r="B10" s="265" t="s">
        <v>286</v>
      </c>
      <c r="C10" s="304">
        <v>331220</v>
      </c>
      <c r="D10" s="305">
        <v>331194.02</v>
      </c>
      <c r="E10" s="305">
        <v>0</v>
      </c>
      <c r="F10" s="275" t="s">
        <v>287</v>
      </c>
      <c r="G10" s="276">
        <v>0</v>
      </c>
      <c r="J10" t="s">
        <v>80</v>
      </c>
    </row>
    <row r="11" spans="1:13" ht="45.75" customHeight="1" thickBot="1">
      <c r="A11" s="274" t="s">
        <v>330</v>
      </c>
      <c r="B11" s="265" t="s">
        <v>288</v>
      </c>
      <c r="C11" s="304">
        <v>738410</v>
      </c>
      <c r="D11" s="305">
        <v>4000</v>
      </c>
      <c r="E11" s="305">
        <v>4000</v>
      </c>
      <c r="F11" s="275" t="s">
        <v>289</v>
      </c>
      <c r="G11" s="276">
        <v>0</v>
      </c>
      <c r="M11" t="s">
        <v>80</v>
      </c>
    </row>
    <row r="12" spans="1:13" ht="45" customHeight="1" thickBot="1">
      <c r="A12" s="274" t="s">
        <v>330</v>
      </c>
      <c r="B12" s="265" t="s">
        <v>288</v>
      </c>
      <c r="C12" s="304">
        <v>140300</v>
      </c>
      <c r="D12" s="305">
        <v>760</v>
      </c>
      <c r="E12" s="305">
        <v>760</v>
      </c>
      <c r="F12" s="275" t="s">
        <v>290</v>
      </c>
      <c r="G12" s="276">
        <v>0</v>
      </c>
    </row>
    <row r="13" spans="1:13" ht="45.75" customHeight="1" thickBot="1">
      <c r="A13" s="274" t="s">
        <v>331</v>
      </c>
      <c r="B13" s="265" t="s">
        <v>291</v>
      </c>
      <c r="C13" s="304">
        <v>2455510</v>
      </c>
      <c r="D13" s="304">
        <v>750705.48</v>
      </c>
      <c r="E13" s="304">
        <v>750705.48</v>
      </c>
      <c r="F13" s="277" t="s">
        <v>292</v>
      </c>
      <c r="G13" s="264">
        <v>0</v>
      </c>
    </row>
    <row r="14" spans="1:13" ht="45.75" customHeight="1">
      <c r="A14" s="278" t="s">
        <v>332</v>
      </c>
      <c r="B14" s="279" t="s">
        <v>291</v>
      </c>
      <c r="C14" s="306">
        <v>484220</v>
      </c>
      <c r="D14" s="306">
        <v>142634.04</v>
      </c>
      <c r="E14" s="306">
        <v>142634.04</v>
      </c>
      <c r="F14" s="280" t="s">
        <v>293</v>
      </c>
      <c r="G14" s="270">
        <v>0</v>
      </c>
    </row>
    <row r="15" spans="1:13" ht="40.5" customHeight="1">
      <c r="A15" s="281" t="s">
        <v>294</v>
      </c>
      <c r="B15" s="282" t="s">
        <v>295</v>
      </c>
      <c r="C15" s="307">
        <v>398700</v>
      </c>
      <c r="D15" s="307">
        <v>398350</v>
      </c>
      <c r="E15" s="307">
        <v>398350</v>
      </c>
      <c r="F15" s="282" t="s">
        <v>296</v>
      </c>
      <c r="G15" s="282">
        <v>0</v>
      </c>
    </row>
    <row r="16" spans="1:13" ht="44.25" customHeight="1" thickBot="1">
      <c r="A16" s="281" t="s">
        <v>333</v>
      </c>
      <c r="B16" s="267" t="s">
        <v>297</v>
      </c>
      <c r="C16" s="302">
        <v>652200</v>
      </c>
      <c r="D16" s="302">
        <v>651938</v>
      </c>
      <c r="E16" s="302">
        <v>651938</v>
      </c>
      <c r="F16" s="284" t="s">
        <v>298</v>
      </c>
      <c r="G16" s="285">
        <v>0</v>
      </c>
    </row>
    <row r="17" spans="1:12" ht="48.75" customHeight="1" thickBot="1">
      <c r="A17" s="329" t="s">
        <v>299</v>
      </c>
      <c r="B17" s="330"/>
      <c r="C17" s="330"/>
      <c r="D17" s="330"/>
      <c r="E17" s="330"/>
      <c r="F17" s="331"/>
      <c r="G17" s="331"/>
    </row>
    <row r="18" spans="1:12" ht="31.5" customHeight="1" thickBot="1">
      <c r="A18" s="264" t="s">
        <v>269</v>
      </c>
      <c r="B18" s="265" t="s">
        <v>270</v>
      </c>
      <c r="C18" s="265" t="s">
        <v>271</v>
      </c>
      <c r="D18" s="265" t="s">
        <v>272</v>
      </c>
      <c r="E18" s="277" t="s">
        <v>273</v>
      </c>
      <c r="F18" s="282" t="s">
        <v>274</v>
      </c>
      <c r="G18" s="282" t="s">
        <v>275</v>
      </c>
    </row>
    <row r="19" spans="1:12" ht="39.75" customHeight="1">
      <c r="A19" s="281" t="s">
        <v>300</v>
      </c>
      <c r="B19" s="282" t="s">
        <v>301</v>
      </c>
      <c r="C19" s="307">
        <v>11220</v>
      </c>
      <c r="D19" s="307">
        <v>11212.05</v>
      </c>
      <c r="E19" s="242">
        <v>11212.05</v>
      </c>
      <c r="F19" s="312" t="s">
        <v>346</v>
      </c>
      <c r="G19" s="286">
        <v>0</v>
      </c>
    </row>
    <row r="20" spans="1:12" ht="53.25" customHeight="1">
      <c r="A20" s="33" t="s">
        <v>334</v>
      </c>
      <c r="B20" s="299" t="s">
        <v>321</v>
      </c>
      <c r="C20" s="246">
        <v>16000</v>
      </c>
      <c r="D20" s="246">
        <v>0</v>
      </c>
      <c r="E20" s="189">
        <v>0</v>
      </c>
      <c r="F20" s="311"/>
      <c r="G20" s="286">
        <v>0</v>
      </c>
    </row>
    <row r="21" spans="1:12" ht="29.25" customHeight="1">
      <c r="A21" s="33" t="s">
        <v>335</v>
      </c>
      <c r="B21" s="299" t="s">
        <v>322</v>
      </c>
      <c r="C21" s="246">
        <v>500000</v>
      </c>
      <c r="D21" s="309">
        <v>414120</v>
      </c>
      <c r="E21" s="189">
        <v>414120</v>
      </c>
      <c r="F21" s="313" t="s">
        <v>345</v>
      </c>
      <c r="G21" s="286">
        <v>0</v>
      </c>
    </row>
    <row r="22" spans="1:12" ht="24.75" customHeight="1">
      <c r="A22" s="33" t="s">
        <v>225</v>
      </c>
      <c r="B22" s="299" t="s">
        <v>323</v>
      </c>
      <c r="C22" s="246">
        <v>2305490</v>
      </c>
      <c r="D22" s="309">
        <v>1993020</v>
      </c>
      <c r="E22" s="189">
        <v>1993020</v>
      </c>
      <c r="F22" s="314" t="s">
        <v>344</v>
      </c>
      <c r="G22" s="286">
        <v>0</v>
      </c>
    </row>
    <row r="23" spans="1:12" ht="21.75" customHeight="1" thickBot="1">
      <c r="A23" s="33" t="s">
        <v>237</v>
      </c>
      <c r="B23" s="299" t="s">
        <v>324</v>
      </c>
      <c r="C23" s="246">
        <v>438050</v>
      </c>
      <c r="D23" s="309">
        <v>378673.8</v>
      </c>
      <c r="E23" s="189">
        <v>378673.8</v>
      </c>
      <c r="F23" s="313" t="s">
        <v>343</v>
      </c>
      <c r="G23" s="286">
        <v>0</v>
      </c>
    </row>
    <row r="24" spans="1:12" ht="28.5" customHeight="1" thickBot="1">
      <c r="A24" s="319" t="s">
        <v>76</v>
      </c>
      <c r="B24" s="319"/>
      <c r="C24" s="319"/>
      <c r="D24" s="319"/>
      <c r="E24" s="319"/>
      <c r="F24" s="319"/>
      <c r="G24" s="319"/>
    </row>
    <row r="25" spans="1:12" ht="35.25" customHeight="1" thickBot="1">
      <c r="A25" s="296" t="s">
        <v>303</v>
      </c>
      <c r="B25" s="279" t="s">
        <v>304</v>
      </c>
      <c r="C25" s="265" t="s">
        <v>271</v>
      </c>
      <c r="D25" s="265" t="s">
        <v>272</v>
      </c>
      <c r="E25" s="277" t="s">
        <v>273</v>
      </c>
      <c r="F25" s="282" t="s">
        <v>274</v>
      </c>
      <c r="G25" s="282" t="s">
        <v>275</v>
      </c>
    </row>
    <row r="26" spans="1:12" ht="29.25" customHeight="1">
      <c r="A26" s="301" t="s">
        <v>159</v>
      </c>
      <c r="B26" s="21" t="s">
        <v>160</v>
      </c>
      <c r="C26" s="248">
        <v>307990</v>
      </c>
      <c r="D26" s="307">
        <v>307985.09000000003</v>
      </c>
      <c r="E26" s="307">
        <v>307985.09000000003</v>
      </c>
      <c r="F26" s="312" t="s">
        <v>347</v>
      </c>
      <c r="G26" s="286">
        <v>0</v>
      </c>
    </row>
    <row r="27" spans="1:12" ht="29.25" customHeight="1" thickBot="1">
      <c r="A27" s="300"/>
      <c r="B27" s="273"/>
      <c r="C27" s="273"/>
      <c r="D27" s="273"/>
      <c r="E27" s="273"/>
      <c r="F27" s="273"/>
      <c r="G27" s="298">
        <v>0</v>
      </c>
    </row>
    <row r="28" spans="1:12" ht="15.75" thickBot="1">
      <c r="A28" s="319" t="s">
        <v>302</v>
      </c>
      <c r="B28" s="319"/>
      <c r="C28" s="319"/>
      <c r="D28" s="319"/>
      <c r="E28" s="319"/>
      <c r="F28" s="319"/>
      <c r="G28" s="319"/>
    </row>
    <row r="29" spans="1:12" ht="35.25" customHeight="1" thickBot="1">
      <c r="A29" s="287" t="s">
        <v>303</v>
      </c>
      <c r="B29" s="265" t="s">
        <v>304</v>
      </c>
      <c r="C29" s="287" t="s">
        <v>305</v>
      </c>
      <c r="D29" s="287" t="s">
        <v>306</v>
      </c>
      <c r="E29" s="287" t="s">
        <v>307</v>
      </c>
      <c r="F29" s="287" t="s">
        <v>308</v>
      </c>
      <c r="G29" s="287" t="s">
        <v>309</v>
      </c>
    </row>
    <row r="30" spans="1:12" ht="48" customHeight="1" thickBot="1">
      <c r="A30" s="288" t="s">
        <v>336</v>
      </c>
      <c r="B30" s="264">
        <v>5006</v>
      </c>
      <c r="C30" s="310">
        <v>52038.400000000001</v>
      </c>
      <c r="D30" s="310">
        <v>0</v>
      </c>
      <c r="E30" s="310">
        <v>46348.4</v>
      </c>
      <c r="F30" s="310">
        <f>C30+D30-E30</f>
        <v>5690</v>
      </c>
      <c r="G30" s="289"/>
    </row>
    <row r="31" spans="1:12" ht="26.25" customHeight="1" thickBot="1">
      <c r="A31" s="290"/>
      <c r="B31" s="284"/>
      <c r="C31" s="291"/>
      <c r="D31" s="291"/>
      <c r="E31" s="291"/>
      <c r="F31" s="291"/>
      <c r="G31" s="291"/>
    </row>
    <row r="32" spans="1:12" ht="15.75" thickBot="1">
      <c r="A32" s="332" t="s">
        <v>310</v>
      </c>
      <c r="B32" s="332"/>
      <c r="C32" s="332"/>
      <c r="D32" s="332"/>
      <c r="E32" s="332"/>
      <c r="F32" s="332"/>
      <c r="G32" s="332"/>
      <c r="L32" t="s">
        <v>80</v>
      </c>
    </row>
    <row r="33" spans="1:13" ht="30.75" thickBot="1">
      <c r="A33" s="289" t="s">
        <v>303</v>
      </c>
      <c r="B33" s="265" t="s">
        <v>304</v>
      </c>
      <c r="C33" s="287" t="s">
        <v>305</v>
      </c>
      <c r="D33" s="287" t="s">
        <v>311</v>
      </c>
      <c r="E33" s="287" t="s">
        <v>312</v>
      </c>
      <c r="F33" s="292" t="s">
        <v>308</v>
      </c>
      <c r="G33" s="293" t="s">
        <v>313</v>
      </c>
    </row>
    <row r="34" spans="1:13">
      <c r="A34" s="315" t="s">
        <v>314</v>
      </c>
      <c r="B34" s="320">
        <v>5033</v>
      </c>
      <c r="C34" s="320">
        <v>0</v>
      </c>
      <c r="D34" s="322">
        <v>77640</v>
      </c>
      <c r="E34" s="322">
        <v>77640</v>
      </c>
      <c r="F34" s="324">
        <v>0</v>
      </c>
      <c r="G34" s="294"/>
    </row>
    <row r="35" spans="1:13" ht="15.75" thickBot="1">
      <c r="A35" s="316"/>
      <c r="B35" s="321"/>
      <c r="C35" s="321"/>
      <c r="D35" s="323"/>
      <c r="E35" s="323"/>
      <c r="F35" s="325"/>
      <c r="G35" s="295"/>
    </row>
    <row r="36" spans="1:13">
      <c r="A36" s="263"/>
      <c r="B36" s="263"/>
      <c r="C36" s="263"/>
      <c r="D36" s="263"/>
      <c r="E36" s="263"/>
      <c r="F36" s="263"/>
      <c r="G36" s="263"/>
    </row>
    <row r="37" spans="1:13" ht="15.75" thickBot="1">
      <c r="A37" s="317" t="s">
        <v>315</v>
      </c>
      <c r="B37" s="318"/>
      <c r="C37" s="318"/>
      <c r="D37" s="318"/>
      <c r="E37" s="318"/>
      <c r="F37" s="318"/>
      <c r="G37" s="318"/>
    </row>
    <row r="38" spans="1:13" ht="35.25" customHeight="1">
      <c r="A38" s="296" t="s">
        <v>303</v>
      </c>
      <c r="B38" s="279" t="s">
        <v>304</v>
      </c>
      <c r="C38" s="296" t="s">
        <v>316</v>
      </c>
      <c r="D38" s="296" t="s">
        <v>306</v>
      </c>
      <c r="E38" s="296" t="s">
        <v>312</v>
      </c>
      <c r="F38" s="296" t="s">
        <v>308</v>
      </c>
      <c r="G38" s="296" t="s">
        <v>309</v>
      </c>
      <c r="M38" t="s">
        <v>265</v>
      </c>
    </row>
    <row r="39" spans="1:13" ht="29.25" customHeight="1">
      <c r="A39" s="297" t="s">
        <v>317</v>
      </c>
      <c r="B39" s="282">
        <v>5007</v>
      </c>
      <c r="C39" s="308">
        <v>4036.33</v>
      </c>
      <c r="D39" s="283">
        <v>0</v>
      </c>
      <c r="E39" s="283">
        <v>0</v>
      </c>
      <c r="F39" s="308">
        <f>C39+D39-E39</f>
        <v>4036.33</v>
      </c>
      <c r="G39" s="283"/>
    </row>
    <row r="40" spans="1:13">
      <c r="A40" s="263"/>
      <c r="B40" s="263"/>
      <c r="C40" s="263"/>
      <c r="D40" s="263"/>
      <c r="E40" s="263"/>
      <c r="F40" s="263"/>
      <c r="G40" s="263"/>
    </row>
    <row r="41" spans="1:13" ht="27" customHeight="1" thickBot="1">
      <c r="A41" s="317" t="s">
        <v>318</v>
      </c>
      <c r="B41" s="318"/>
      <c r="C41" s="318"/>
      <c r="D41" s="318"/>
      <c r="E41" s="318"/>
      <c r="F41" s="318"/>
      <c r="G41" s="318"/>
    </row>
    <row r="42" spans="1:13" ht="30">
      <c r="A42" s="296" t="s">
        <v>303</v>
      </c>
      <c r="B42" s="279" t="s">
        <v>304</v>
      </c>
      <c r="C42" s="296" t="s">
        <v>305</v>
      </c>
      <c r="D42" s="296" t="s">
        <v>311</v>
      </c>
      <c r="E42" s="296" t="s">
        <v>312</v>
      </c>
      <c r="F42" s="296" t="s">
        <v>308</v>
      </c>
      <c r="G42" s="296" t="s">
        <v>309</v>
      </c>
      <c r="I42" t="s">
        <v>80</v>
      </c>
    </row>
    <row r="43" spans="1:13" ht="33.75" customHeight="1">
      <c r="A43" s="297" t="s">
        <v>319</v>
      </c>
      <c r="B43" s="282">
        <v>5012</v>
      </c>
      <c r="C43" s="283">
        <v>0</v>
      </c>
      <c r="D43" s="308">
        <v>54968.72</v>
      </c>
      <c r="E43" s="308">
        <v>54968.72</v>
      </c>
      <c r="F43" s="283">
        <v>0</v>
      </c>
      <c r="G43" s="283"/>
    </row>
    <row r="44" spans="1:13">
      <c r="A44" s="263"/>
      <c r="B44" s="263"/>
      <c r="C44" s="263"/>
      <c r="D44" s="263"/>
      <c r="E44" s="263"/>
      <c r="F44" s="263"/>
      <c r="G44" s="263"/>
    </row>
    <row r="45" spans="1:13" ht="15.75" thickBot="1">
      <c r="A45" s="317" t="s">
        <v>320</v>
      </c>
      <c r="B45" s="318"/>
      <c r="C45" s="318"/>
      <c r="D45" s="318"/>
      <c r="E45" s="318"/>
      <c r="F45" s="318"/>
      <c r="G45" s="318"/>
    </row>
    <row r="46" spans="1:13" ht="30">
      <c r="A46" s="296" t="s">
        <v>303</v>
      </c>
      <c r="B46" s="279" t="s">
        <v>304</v>
      </c>
      <c r="C46" s="296" t="s">
        <v>305</v>
      </c>
      <c r="D46" s="296" t="s">
        <v>311</v>
      </c>
      <c r="E46" s="296" t="s">
        <v>312</v>
      </c>
      <c r="F46" s="296" t="s">
        <v>308</v>
      </c>
      <c r="G46" s="296" t="s">
        <v>309</v>
      </c>
    </row>
    <row r="47" spans="1:13" ht="45">
      <c r="A47" s="297" t="s">
        <v>337</v>
      </c>
      <c r="B47" s="282">
        <v>503002</v>
      </c>
      <c r="C47" s="283">
        <v>0</v>
      </c>
      <c r="D47" s="308">
        <v>150</v>
      </c>
      <c r="E47" s="308">
        <v>150</v>
      </c>
      <c r="F47" s="283">
        <v>0</v>
      </c>
      <c r="G47" s="283"/>
    </row>
    <row r="48" spans="1:13">
      <c r="A48" s="198"/>
      <c r="B48" s="199"/>
      <c r="C48" s="200"/>
      <c r="D48" s="201"/>
      <c r="E48" s="201"/>
      <c r="F48" s="201"/>
      <c r="G48" s="220"/>
    </row>
    <row r="49" spans="1:13">
      <c r="A49" s="198"/>
      <c r="B49" s="199"/>
      <c r="C49" s="200"/>
      <c r="D49" s="201"/>
      <c r="E49" s="201"/>
      <c r="F49" s="201"/>
      <c r="G49" s="220"/>
      <c r="M49" t="s">
        <v>208</v>
      </c>
    </row>
    <row r="50" spans="1:13">
      <c r="A50" s="41" t="s">
        <v>325</v>
      </c>
      <c r="B50" s="41"/>
      <c r="C50" s="262" t="s">
        <v>216</v>
      </c>
      <c r="D50" s="262"/>
      <c r="E50" s="262"/>
      <c r="F50" s="212"/>
      <c r="G50"/>
    </row>
    <row r="51" spans="1:13">
      <c r="A51" s="41" t="s">
        <v>326</v>
      </c>
      <c r="B51" s="41"/>
      <c r="C51" s="41" t="s">
        <v>80</v>
      </c>
      <c r="D51" s="41" t="s">
        <v>199</v>
      </c>
      <c r="E51" s="41"/>
      <c r="F51" s="212"/>
      <c r="G51"/>
    </row>
  </sheetData>
  <mergeCells count="15">
    <mergeCell ref="A3:G3"/>
    <mergeCell ref="A8:G8"/>
    <mergeCell ref="A17:G17"/>
    <mergeCell ref="A28:G28"/>
    <mergeCell ref="A32:G32"/>
    <mergeCell ref="A34:A35"/>
    <mergeCell ref="A37:G37"/>
    <mergeCell ref="A41:G41"/>
    <mergeCell ref="A45:G45"/>
    <mergeCell ref="A24:G24"/>
    <mergeCell ref="B34:B35"/>
    <mergeCell ref="C34:C35"/>
    <mergeCell ref="D34:D35"/>
    <mergeCell ref="E34:E35"/>
    <mergeCell ref="F34:F3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5"/>
  <sheetViews>
    <sheetView view="pageBreakPreview" topLeftCell="A86" zoomScale="98" zoomScaleNormal="100" zoomScaleSheetLayoutView="98" workbookViewId="0">
      <selection activeCell="G109" sqref="G109"/>
    </sheetView>
  </sheetViews>
  <sheetFormatPr defaultRowHeight="15"/>
  <cols>
    <col min="1" max="1" width="6.140625" customWidth="1"/>
    <col min="2" max="2" width="44.85546875" customWidth="1"/>
    <col min="3" max="3" width="13.140625" customWidth="1"/>
    <col min="4" max="4" width="18.28515625" customWidth="1"/>
    <col min="5" max="5" width="17" customWidth="1"/>
    <col min="6" max="6" width="15.85546875" customWidth="1"/>
    <col min="7" max="7" width="9.140625" style="212"/>
  </cols>
  <sheetData>
    <row r="1" spans="1:7" ht="15.75" hidden="1" customHeight="1">
      <c r="A1" s="1" t="s">
        <v>0</v>
      </c>
      <c r="B1" s="1"/>
      <c r="C1" s="41" t="s">
        <v>195</v>
      </c>
    </row>
    <row r="2" spans="1:7" ht="15.75">
      <c r="A2" s="1" t="s">
        <v>1</v>
      </c>
      <c r="B2" s="1"/>
      <c r="F2" s="132" t="s">
        <v>212</v>
      </c>
    </row>
    <row r="3" spans="1:7" ht="15.75">
      <c r="A3" s="1" t="s">
        <v>2</v>
      </c>
      <c r="B3" s="1"/>
    </row>
    <row r="4" spans="1:7">
      <c r="E4" t="s">
        <v>80</v>
      </c>
    </row>
    <row r="5" spans="1:7" ht="18.75">
      <c r="A5" s="337" t="s">
        <v>244</v>
      </c>
      <c r="B5" s="337"/>
      <c r="C5" s="337"/>
      <c r="D5" s="337"/>
      <c r="E5" s="337"/>
      <c r="F5" s="337"/>
    </row>
    <row r="6" spans="1:7">
      <c r="G6" s="212" t="s">
        <v>3</v>
      </c>
    </row>
    <row r="7" spans="1:7" ht="30.75" customHeight="1">
      <c r="A7" s="338" t="s">
        <v>4</v>
      </c>
      <c r="B7" s="340" t="s">
        <v>5</v>
      </c>
      <c r="C7" s="340" t="s">
        <v>6</v>
      </c>
      <c r="D7" s="341" t="s">
        <v>266</v>
      </c>
      <c r="E7" s="333" t="s">
        <v>245</v>
      </c>
      <c r="F7" s="343" t="s">
        <v>243</v>
      </c>
      <c r="G7" s="345" t="s">
        <v>246</v>
      </c>
    </row>
    <row r="8" spans="1:7" ht="27.75" customHeight="1">
      <c r="A8" s="339"/>
      <c r="B8" s="339"/>
      <c r="C8" s="339"/>
      <c r="D8" s="342"/>
      <c r="E8" s="334"/>
      <c r="F8" s="344"/>
      <c r="G8" s="345"/>
    </row>
    <row r="9" spans="1:7" s="5" customFormat="1" ht="28.5">
      <c r="A9" s="2">
        <v>1</v>
      </c>
      <c r="B9" s="3" t="s">
        <v>7</v>
      </c>
      <c r="C9" s="4" t="s">
        <v>8</v>
      </c>
      <c r="D9" s="114">
        <v>42000</v>
      </c>
      <c r="E9" s="115">
        <v>133300</v>
      </c>
      <c r="F9" s="115">
        <v>151194</v>
      </c>
      <c r="G9" s="213">
        <f>F9/E9*100</f>
        <v>113.423855963991</v>
      </c>
    </row>
    <row r="10" spans="1:7" s="5" customFormat="1">
      <c r="A10" s="6">
        <v>2</v>
      </c>
      <c r="B10" s="7" t="s">
        <v>9</v>
      </c>
      <c r="C10" s="2" t="s">
        <v>10</v>
      </c>
      <c r="D10" s="116">
        <v>7618000</v>
      </c>
      <c r="E10" s="115">
        <v>8062540</v>
      </c>
      <c r="F10" s="115">
        <v>8062535</v>
      </c>
      <c r="G10" s="213">
        <f>F10/E10*100</f>
        <v>99.999937984803793</v>
      </c>
    </row>
    <row r="11" spans="1:7" s="5" customFormat="1" ht="28.5">
      <c r="A11" s="4">
        <v>3</v>
      </c>
      <c r="B11" s="7" t="s">
        <v>338</v>
      </c>
      <c r="C11" s="4" t="s">
        <v>11</v>
      </c>
      <c r="D11" s="117">
        <v>0</v>
      </c>
      <c r="E11" s="118">
        <v>0</v>
      </c>
      <c r="F11" s="188">
        <v>0</v>
      </c>
      <c r="G11" s="213">
        <v>0</v>
      </c>
    </row>
    <row r="12" spans="1:7" s="5" customFormat="1" ht="37.5" customHeight="1">
      <c r="A12" s="4">
        <v>4</v>
      </c>
      <c r="B12" s="8" t="s">
        <v>12</v>
      </c>
      <c r="C12" s="4" t="s">
        <v>13</v>
      </c>
      <c r="D12" s="119">
        <v>1200000</v>
      </c>
      <c r="E12" s="118">
        <v>1200000</v>
      </c>
      <c r="F12" s="188">
        <v>1200000</v>
      </c>
      <c r="G12" s="213">
        <f>F12/E12*100</f>
        <v>100</v>
      </c>
    </row>
    <row r="13" spans="1:7" s="5" customFormat="1">
      <c r="A13" s="2">
        <v>5</v>
      </c>
      <c r="B13" s="9" t="s">
        <v>339</v>
      </c>
      <c r="C13" s="10" t="s">
        <v>15</v>
      </c>
      <c r="D13" s="118">
        <f>D14+D15+D16</f>
        <v>1435300</v>
      </c>
      <c r="E13" s="118">
        <f t="shared" ref="E13" si="0">E14+E15+E16</f>
        <v>1698300</v>
      </c>
      <c r="F13" s="119">
        <f>F14+F15+F16</f>
        <v>1702953</v>
      </c>
      <c r="G13" s="213">
        <f t="shared" ref="G13:G63" si="1">F13/E13*100</f>
        <v>100.27397986221516</v>
      </c>
    </row>
    <row r="14" spans="1:7" s="5" customFormat="1">
      <c r="A14" s="11"/>
      <c r="B14" s="12" t="s">
        <v>340</v>
      </c>
      <c r="C14" s="13" t="s">
        <v>17</v>
      </c>
      <c r="D14" s="120">
        <v>760960</v>
      </c>
      <c r="E14" s="120">
        <v>878960</v>
      </c>
      <c r="F14" s="189">
        <v>884581</v>
      </c>
      <c r="G14" s="213">
        <f t="shared" si="1"/>
        <v>100.63950577955767</v>
      </c>
    </row>
    <row r="15" spans="1:7" s="5" customFormat="1">
      <c r="A15" s="11"/>
      <c r="B15" s="12" t="s">
        <v>341</v>
      </c>
      <c r="C15" s="14" t="s">
        <v>19</v>
      </c>
      <c r="D15" s="122">
        <v>554080</v>
      </c>
      <c r="E15" s="122">
        <v>699080</v>
      </c>
      <c r="F15" s="189">
        <v>707767</v>
      </c>
      <c r="G15" s="213">
        <f t="shared" si="1"/>
        <v>101.24263317503004</v>
      </c>
    </row>
    <row r="16" spans="1:7" s="5" customFormat="1">
      <c r="A16" s="15"/>
      <c r="B16" s="16" t="s">
        <v>342</v>
      </c>
      <c r="C16" s="17" t="s">
        <v>21</v>
      </c>
      <c r="D16" s="123">
        <v>120260</v>
      </c>
      <c r="E16" s="124">
        <v>120260</v>
      </c>
      <c r="F16" s="189">
        <v>110605</v>
      </c>
      <c r="G16" s="213">
        <f t="shared" si="1"/>
        <v>91.971561616497581</v>
      </c>
    </row>
    <row r="17" spans="1:7" s="5" customFormat="1">
      <c r="A17" s="4">
        <v>6</v>
      </c>
      <c r="B17" s="18" t="s">
        <v>22</v>
      </c>
      <c r="C17" s="19" t="s">
        <v>23</v>
      </c>
      <c r="D17" s="117">
        <v>3871600</v>
      </c>
      <c r="E17" s="118">
        <v>4324600</v>
      </c>
      <c r="F17" s="188">
        <v>4099356</v>
      </c>
      <c r="G17" s="213">
        <f t="shared" si="1"/>
        <v>94.791564537760721</v>
      </c>
    </row>
    <row r="18" spans="1:7" s="5" customFormat="1" ht="18" customHeight="1">
      <c r="A18" s="2">
        <v>7</v>
      </c>
      <c r="B18" s="20" t="s">
        <v>24</v>
      </c>
      <c r="C18" s="10" t="s">
        <v>25</v>
      </c>
      <c r="D18" s="125">
        <v>1500000</v>
      </c>
      <c r="E18" s="126">
        <v>1500000</v>
      </c>
      <c r="F18" s="188">
        <v>1500000</v>
      </c>
      <c r="G18" s="213">
        <f t="shared" si="1"/>
        <v>100</v>
      </c>
    </row>
    <row r="19" spans="1:7" s="5" customFormat="1">
      <c r="A19" s="4">
        <v>8</v>
      </c>
      <c r="B19" s="20" t="s">
        <v>26</v>
      </c>
      <c r="C19" s="19" t="s">
        <v>27</v>
      </c>
      <c r="D19" s="117">
        <v>0</v>
      </c>
      <c r="E19" s="118">
        <v>1050000</v>
      </c>
      <c r="F19" s="188">
        <v>1050000</v>
      </c>
      <c r="G19" s="213">
        <v>0</v>
      </c>
    </row>
    <row r="20" spans="1:7" s="5" customFormat="1">
      <c r="A20" s="4">
        <v>9</v>
      </c>
      <c r="B20" s="18" t="s">
        <v>28</v>
      </c>
      <c r="C20" s="18" t="s">
        <v>29</v>
      </c>
      <c r="D20" s="117">
        <f>D21</f>
        <v>600</v>
      </c>
      <c r="E20" s="117">
        <f>E21</f>
        <v>600</v>
      </c>
      <c r="F20" s="188">
        <f>F21</f>
        <v>169</v>
      </c>
      <c r="G20" s="213">
        <f t="shared" si="1"/>
        <v>28.166666666666668</v>
      </c>
    </row>
    <row r="21" spans="1:7" s="5" customFormat="1">
      <c r="A21" s="4">
        <v>10</v>
      </c>
      <c r="B21" s="243" t="s">
        <v>217</v>
      </c>
      <c r="C21" s="244" t="s">
        <v>218</v>
      </c>
      <c r="D21" s="131">
        <v>600</v>
      </c>
      <c r="E21" s="124">
        <v>600</v>
      </c>
      <c r="F21" s="189">
        <v>169</v>
      </c>
      <c r="G21" s="213">
        <f t="shared" si="1"/>
        <v>28.166666666666668</v>
      </c>
    </row>
    <row r="22" spans="1:7" s="5" customFormat="1">
      <c r="A22" s="4">
        <v>11</v>
      </c>
      <c r="B22" s="20" t="s">
        <v>30</v>
      </c>
      <c r="C22" s="18" t="s">
        <v>31</v>
      </c>
      <c r="D22" s="117">
        <f>D23+D24+D25</f>
        <v>660610</v>
      </c>
      <c r="E22" s="118">
        <f t="shared" ref="E22:F22" si="2">E23+E24+E25</f>
        <v>820860</v>
      </c>
      <c r="F22" s="118">
        <f t="shared" si="2"/>
        <v>866759</v>
      </c>
      <c r="G22" s="213">
        <f t="shared" si="1"/>
        <v>105.5915746899593</v>
      </c>
    </row>
    <row r="23" spans="1:7" s="5" customFormat="1">
      <c r="A23" s="21"/>
      <c r="B23" s="22" t="s">
        <v>32</v>
      </c>
      <c r="C23" s="21" t="s">
        <v>33</v>
      </c>
      <c r="D23" s="124">
        <v>640990</v>
      </c>
      <c r="E23" s="127">
        <v>800990</v>
      </c>
      <c r="F23" s="189">
        <v>845410</v>
      </c>
      <c r="G23" s="213">
        <f t="shared" si="1"/>
        <v>105.54563727387358</v>
      </c>
    </row>
    <row r="24" spans="1:7" s="5" customFormat="1" ht="27.75" customHeight="1">
      <c r="A24" s="21"/>
      <c r="B24" s="22" t="s">
        <v>34</v>
      </c>
      <c r="C24" s="21" t="s">
        <v>35</v>
      </c>
      <c r="D24" s="124">
        <v>18910</v>
      </c>
      <c r="E24" s="127">
        <v>18910</v>
      </c>
      <c r="F24" s="189">
        <v>20411</v>
      </c>
      <c r="G24" s="213">
        <f t="shared" si="1"/>
        <v>107.93759915388684</v>
      </c>
    </row>
    <row r="25" spans="1:7" s="5" customFormat="1" ht="30">
      <c r="A25" s="21"/>
      <c r="B25" s="22" t="s">
        <v>36</v>
      </c>
      <c r="C25" s="21" t="s">
        <v>37</v>
      </c>
      <c r="D25" s="124">
        <v>710</v>
      </c>
      <c r="E25" s="127">
        <v>960</v>
      </c>
      <c r="F25" s="189">
        <v>938</v>
      </c>
      <c r="G25" s="213">
        <f t="shared" si="1"/>
        <v>97.708333333333329</v>
      </c>
    </row>
    <row r="26" spans="1:7" s="5" customFormat="1">
      <c r="A26" s="2">
        <v>12</v>
      </c>
      <c r="B26" s="23" t="s">
        <v>38</v>
      </c>
      <c r="C26" s="2" t="s">
        <v>39</v>
      </c>
      <c r="D26" s="128">
        <v>11530</v>
      </c>
      <c r="E26" s="129">
        <v>12180</v>
      </c>
      <c r="F26" s="188">
        <v>12248</v>
      </c>
      <c r="G26" s="213">
        <f t="shared" si="1"/>
        <v>100.5582922824302</v>
      </c>
    </row>
    <row r="27" spans="1:7" s="5" customFormat="1">
      <c r="A27" s="4">
        <v>13</v>
      </c>
      <c r="B27" s="24" t="s">
        <v>40</v>
      </c>
      <c r="C27" s="4" t="s">
        <v>41</v>
      </c>
      <c r="D27" s="117">
        <v>620050</v>
      </c>
      <c r="E27" s="118">
        <v>664200</v>
      </c>
      <c r="F27" s="188">
        <v>660858</v>
      </c>
      <c r="G27" s="213">
        <f t="shared" si="1"/>
        <v>99.496838301716352</v>
      </c>
    </row>
    <row r="28" spans="1:7" s="5" customFormat="1">
      <c r="A28" s="4"/>
      <c r="B28" s="24" t="s">
        <v>42</v>
      </c>
      <c r="C28" s="4" t="s">
        <v>43</v>
      </c>
      <c r="D28" s="117">
        <f>D29</f>
        <v>27230</v>
      </c>
      <c r="E28" s="117">
        <f t="shared" ref="E28:G28" si="3">E29</f>
        <v>108880</v>
      </c>
      <c r="F28" s="117">
        <f t="shared" si="3"/>
        <v>100014</v>
      </c>
      <c r="G28" s="238">
        <f t="shared" si="3"/>
        <v>91.857090374724464</v>
      </c>
    </row>
    <row r="29" spans="1:7" s="5" customFormat="1">
      <c r="A29" s="21"/>
      <c r="B29" s="26" t="s">
        <v>46</v>
      </c>
      <c r="C29" s="21" t="s">
        <v>47</v>
      </c>
      <c r="D29" s="131">
        <v>27230</v>
      </c>
      <c r="E29" s="124">
        <v>108880</v>
      </c>
      <c r="F29" s="189">
        <v>100014</v>
      </c>
      <c r="G29" s="213">
        <f t="shared" si="1"/>
        <v>91.857090374724464</v>
      </c>
    </row>
    <row r="30" spans="1:7" s="5" customFormat="1" ht="27" customHeight="1">
      <c r="A30" s="4">
        <v>14</v>
      </c>
      <c r="B30" s="7" t="s">
        <v>48</v>
      </c>
      <c r="C30" s="4" t="s">
        <v>49</v>
      </c>
      <c r="D30" s="117">
        <v>0</v>
      </c>
      <c r="E30" s="118">
        <v>0</v>
      </c>
      <c r="F30" s="188">
        <v>0</v>
      </c>
      <c r="G30" s="213">
        <v>0</v>
      </c>
    </row>
    <row r="31" spans="1:7" s="5" customFormat="1">
      <c r="A31" s="4">
        <v>15</v>
      </c>
      <c r="B31" s="27" t="s">
        <v>50</v>
      </c>
      <c r="C31" s="4" t="s">
        <v>51</v>
      </c>
      <c r="D31" s="119">
        <v>352550</v>
      </c>
      <c r="E31" s="118">
        <v>397550</v>
      </c>
      <c r="F31" s="188">
        <v>440305</v>
      </c>
      <c r="G31" s="213">
        <f t="shared" si="1"/>
        <v>110.75462206011824</v>
      </c>
    </row>
    <row r="32" spans="1:7" s="5" customFormat="1">
      <c r="A32" s="2">
        <v>16</v>
      </c>
      <c r="B32" s="23" t="s">
        <v>52</v>
      </c>
      <c r="C32" s="4" t="s">
        <v>53</v>
      </c>
      <c r="D32" s="119">
        <f>D33+D34</f>
        <v>648850</v>
      </c>
      <c r="E32" s="118">
        <f>E33+E34</f>
        <v>623850</v>
      </c>
      <c r="F32" s="188">
        <f>F33+F34</f>
        <v>641163</v>
      </c>
      <c r="G32" s="213">
        <f t="shared" si="1"/>
        <v>102.77518634287088</v>
      </c>
    </row>
    <row r="33" spans="1:11" s="5" customFormat="1">
      <c r="A33" s="21"/>
      <c r="B33" s="26" t="s">
        <v>54</v>
      </c>
      <c r="C33" s="21" t="s">
        <v>55</v>
      </c>
      <c r="D33" s="131">
        <v>382600</v>
      </c>
      <c r="E33" s="246">
        <v>407600</v>
      </c>
      <c r="F33" s="189">
        <v>411261</v>
      </c>
      <c r="G33" s="213">
        <f t="shared" si="1"/>
        <v>100.89818449460255</v>
      </c>
    </row>
    <row r="34" spans="1:11" s="5" customFormat="1">
      <c r="A34" s="21"/>
      <c r="B34" s="26" t="s">
        <v>52</v>
      </c>
      <c r="C34" s="21" t="s">
        <v>56</v>
      </c>
      <c r="D34" s="131">
        <v>266250</v>
      </c>
      <c r="E34" s="246">
        <v>216250</v>
      </c>
      <c r="F34" s="189">
        <v>229902</v>
      </c>
      <c r="G34" s="213">
        <f t="shared" si="1"/>
        <v>106.31306358381502</v>
      </c>
    </row>
    <row r="35" spans="1:11" s="5" customFormat="1" ht="28.5">
      <c r="A35" s="28">
        <f>A32+1</f>
        <v>17</v>
      </c>
      <c r="B35" s="29" t="s">
        <v>57</v>
      </c>
      <c r="C35" s="4" t="s">
        <v>58</v>
      </c>
      <c r="D35" s="117">
        <f>D36+D37+D38</f>
        <v>0</v>
      </c>
      <c r="E35" s="126">
        <f>E36+E37+E38</f>
        <v>0</v>
      </c>
      <c r="F35" s="188">
        <f t="shared" ref="F35" si="4">D35+E35</f>
        <v>0</v>
      </c>
      <c r="G35" s="213">
        <v>0</v>
      </c>
    </row>
    <row r="36" spans="1:11" s="5" customFormat="1">
      <c r="A36" s="30"/>
      <c r="B36" s="26" t="s">
        <v>59</v>
      </c>
      <c r="C36" s="21" t="s">
        <v>60</v>
      </c>
      <c r="D36" s="131">
        <v>0</v>
      </c>
      <c r="E36" s="245"/>
      <c r="F36" s="188">
        <v>0</v>
      </c>
      <c r="G36" s="213">
        <v>0</v>
      </c>
    </row>
    <row r="37" spans="1:11" s="5" customFormat="1" ht="43.5" customHeight="1">
      <c r="A37" s="30"/>
      <c r="B37" s="26" t="s">
        <v>61</v>
      </c>
      <c r="C37" s="21" t="s">
        <v>62</v>
      </c>
      <c r="D37" s="131">
        <v>-1072010</v>
      </c>
      <c r="E37" s="246">
        <v>-866870</v>
      </c>
      <c r="F37" s="189">
        <v>-726140</v>
      </c>
      <c r="G37" s="213">
        <f t="shared" si="1"/>
        <v>83.7657318859806</v>
      </c>
    </row>
    <row r="38" spans="1:11" s="5" customFormat="1" ht="20.25" customHeight="1">
      <c r="A38" s="30"/>
      <c r="B38" s="26" t="s">
        <v>63</v>
      </c>
      <c r="C38" s="21" t="s">
        <v>64</v>
      </c>
      <c r="D38" s="131">
        <v>1072010</v>
      </c>
      <c r="E38" s="246">
        <v>866870</v>
      </c>
      <c r="F38" s="189">
        <v>726140</v>
      </c>
      <c r="G38" s="213">
        <f t="shared" si="1"/>
        <v>83.7657318859806</v>
      </c>
    </row>
    <row r="39" spans="1:11" s="5" customFormat="1" ht="26.25" customHeight="1">
      <c r="A39" s="28">
        <v>18</v>
      </c>
      <c r="B39" s="31" t="s">
        <v>65</v>
      </c>
      <c r="C39" s="36">
        <v>39.020000000000003</v>
      </c>
      <c r="D39" s="117">
        <f>D41+D40</f>
        <v>0</v>
      </c>
      <c r="E39" s="126">
        <f>E41+E40</f>
        <v>71510</v>
      </c>
      <c r="F39" s="188">
        <f>F41+F40</f>
        <v>72934</v>
      </c>
      <c r="G39" s="213">
        <f>F39/E39*100</f>
        <v>101.99132988393231</v>
      </c>
      <c r="K39" s="5" t="s">
        <v>80</v>
      </c>
    </row>
    <row r="40" spans="1:11" s="5" customFormat="1" ht="26.25" customHeight="1">
      <c r="A40" s="28"/>
      <c r="B40" s="247" t="s">
        <v>219</v>
      </c>
      <c r="C40" s="21" t="s">
        <v>220</v>
      </c>
      <c r="D40" s="131">
        <v>0</v>
      </c>
      <c r="E40" s="246">
        <v>290</v>
      </c>
      <c r="F40" s="189">
        <v>607</v>
      </c>
      <c r="G40" s="213"/>
    </row>
    <row r="41" spans="1:11" s="5" customFormat="1" ht="26.25" customHeight="1">
      <c r="A41" s="28"/>
      <c r="B41" s="247" t="s">
        <v>221</v>
      </c>
      <c r="C41" s="21" t="s">
        <v>222</v>
      </c>
      <c r="D41" s="131">
        <v>0</v>
      </c>
      <c r="E41" s="246">
        <v>71220</v>
      </c>
      <c r="F41" s="189">
        <v>72327</v>
      </c>
      <c r="G41" s="213"/>
    </row>
    <row r="42" spans="1:11" s="5" customFormat="1" ht="26.25" customHeight="1">
      <c r="A42" s="28">
        <v>19</v>
      </c>
      <c r="B42" s="35" t="s">
        <v>150</v>
      </c>
      <c r="C42" s="36" t="s">
        <v>151</v>
      </c>
      <c r="D42" s="117">
        <v>0</v>
      </c>
      <c r="E42" s="126">
        <v>0</v>
      </c>
      <c r="F42" s="188">
        <v>0</v>
      </c>
      <c r="G42" s="237">
        <v>0</v>
      </c>
    </row>
    <row r="43" spans="1:11" s="5" customFormat="1">
      <c r="A43" s="4">
        <v>20</v>
      </c>
      <c r="B43" s="32" t="s">
        <v>67</v>
      </c>
      <c r="C43" s="36">
        <v>42.02</v>
      </c>
      <c r="D43" s="118">
        <f>D52+D51+D50+D49+D48+D47+D46+D45+D44</f>
        <v>9296530</v>
      </c>
      <c r="E43" s="118">
        <f>E52+E51+E50+E49+E48+E47+E46+E45+E44</f>
        <v>7088310</v>
      </c>
      <c r="F43" s="118">
        <f>F52+F51+F50+F49+F48+F47+F46+F45+F44</f>
        <v>4043626</v>
      </c>
      <c r="G43" s="213">
        <f t="shared" si="1"/>
        <v>57.046404573163422</v>
      </c>
    </row>
    <row r="44" spans="1:11" s="5" customFormat="1">
      <c r="A44" s="4"/>
      <c r="B44" s="26" t="s">
        <v>175</v>
      </c>
      <c r="C44" s="21" t="s">
        <v>69</v>
      </c>
      <c r="D44" s="131">
        <v>200000</v>
      </c>
      <c r="E44" s="246">
        <v>200000</v>
      </c>
      <c r="F44" s="242">
        <v>76336</v>
      </c>
      <c r="G44" s="213">
        <f t="shared" si="1"/>
        <v>38.167999999999999</v>
      </c>
    </row>
    <row r="45" spans="1:11" s="5" customFormat="1" ht="25.5">
      <c r="A45" s="4"/>
      <c r="B45" s="33" t="s">
        <v>70</v>
      </c>
      <c r="C45" s="21" t="s">
        <v>71</v>
      </c>
      <c r="D45" s="131">
        <v>387700</v>
      </c>
      <c r="E45" s="246">
        <v>398700</v>
      </c>
      <c r="F45" s="242">
        <v>398350</v>
      </c>
      <c r="G45" s="213">
        <f t="shared" si="1"/>
        <v>99.912214697767737</v>
      </c>
    </row>
    <row r="46" spans="1:11" s="5" customFormat="1" ht="24.75" customHeight="1">
      <c r="A46" s="4"/>
      <c r="B46" s="26" t="s">
        <v>72</v>
      </c>
      <c r="C46" s="21" t="s">
        <v>73</v>
      </c>
      <c r="D46" s="131">
        <v>1472030</v>
      </c>
      <c r="E46" s="246">
        <v>1687750</v>
      </c>
      <c r="F46" s="242">
        <v>1687708</v>
      </c>
      <c r="G46" s="213">
        <f t="shared" si="1"/>
        <v>99.997511479780769</v>
      </c>
    </row>
    <row r="47" spans="1:11" s="5" customFormat="1">
      <c r="A47" s="4"/>
      <c r="B47" s="26" t="s">
        <v>179</v>
      </c>
      <c r="C47" s="21" t="s">
        <v>180</v>
      </c>
      <c r="D47" s="131">
        <v>492200</v>
      </c>
      <c r="E47" s="246">
        <v>652200</v>
      </c>
      <c r="F47" s="189">
        <v>651938</v>
      </c>
      <c r="G47" s="213">
        <f t="shared" si="1"/>
        <v>99.95982827353572</v>
      </c>
    </row>
    <row r="48" spans="1:11" s="5" customFormat="1" ht="51">
      <c r="A48" s="4"/>
      <c r="B48" s="33" t="s">
        <v>74</v>
      </c>
      <c r="C48" s="21" t="s">
        <v>75</v>
      </c>
      <c r="D48" s="131">
        <v>182620</v>
      </c>
      <c r="E48" s="246">
        <v>331220</v>
      </c>
      <c r="F48" s="189">
        <v>331194</v>
      </c>
      <c r="G48" s="213">
        <f t="shared" si="1"/>
        <v>99.99215023247389</v>
      </c>
    </row>
    <row r="49" spans="1:13" s="5" customFormat="1">
      <c r="A49" s="4"/>
      <c r="B49" s="33" t="s">
        <v>225</v>
      </c>
      <c r="C49" s="21" t="s">
        <v>223</v>
      </c>
      <c r="D49" s="131">
        <v>3043900</v>
      </c>
      <c r="E49" s="246">
        <v>738410</v>
      </c>
      <c r="F49" s="189">
        <v>4000</v>
      </c>
      <c r="G49" s="213">
        <f t="shared" si="1"/>
        <v>0.54170447312468684</v>
      </c>
    </row>
    <row r="50" spans="1:13" s="5" customFormat="1">
      <c r="A50" s="4"/>
      <c r="B50" s="33" t="s">
        <v>226</v>
      </c>
      <c r="C50" s="21" t="s">
        <v>224</v>
      </c>
      <c r="D50" s="131">
        <v>578350</v>
      </c>
      <c r="E50" s="246">
        <v>140300</v>
      </c>
      <c r="F50" s="189">
        <v>760</v>
      </c>
      <c r="G50" s="213">
        <f t="shared" si="1"/>
        <v>0.54169636493228801</v>
      </c>
    </row>
    <row r="51" spans="1:13" s="5" customFormat="1">
      <c r="A51" s="4"/>
      <c r="B51" s="33" t="s">
        <v>228</v>
      </c>
      <c r="C51" s="21" t="s">
        <v>227</v>
      </c>
      <c r="D51" s="131">
        <v>2455510</v>
      </c>
      <c r="E51" s="246">
        <v>2455510</v>
      </c>
      <c r="F51" s="189">
        <v>750706</v>
      </c>
      <c r="G51" s="213">
        <f t="shared" si="1"/>
        <v>30.57230473506522</v>
      </c>
    </row>
    <row r="52" spans="1:13" s="5" customFormat="1">
      <c r="A52" s="4"/>
      <c r="B52" s="33" t="s">
        <v>226</v>
      </c>
      <c r="C52" s="21" t="s">
        <v>230</v>
      </c>
      <c r="D52" s="131">
        <v>484220</v>
      </c>
      <c r="E52" s="246">
        <v>484220</v>
      </c>
      <c r="F52" s="189">
        <v>142634</v>
      </c>
      <c r="G52" s="213">
        <f>F52/E52*100</f>
        <v>29.456445417372269</v>
      </c>
    </row>
    <row r="53" spans="1:13" s="183" customFormat="1">
      <c r="A53" s="4">
        <v>21</v>
      </c>
      <c r="B53" s="32" t="s">
        <v>191</v>
      </c>
      <c r="C53" s="36">
        <v>43.02</v>
      </c>
      <c r="D53" s="117">
        <f>D58+D57+D56+D55+D54</f>
        <v>0</v>
      </c>
      <c r="E53" s="117">
        <f>E58+E57+E56+E55+E54</f>
        <v>3270760</v>
      </c>
      <c r="F53" s="188">
        <f>F54+F55+F56+F57+F58</f>
        <v>2797026</v>
      </c>
      <c r="G53" s="213">
        <f t="shared" ref="G53:G58" si="5">F53/E53*100</f>
        <v>85.516088004011308</v>
      </c>
    </row>
    <row r="54" spans="1:13" s="183" customFormat="1" ht="27" customHeight="1">
      <c r="A54" s="4"/>
      <c r="B54" s="33" t="s">
        <v>232</v>
      </c>
      <c r="C54" s="21" t="s">
        <v>192</v>
      </c>
      <c r="D54" s="131">
        <v>0</v>
      </c>
      <c r="E54" s="246">
        <v>11220</v>
      </c>
      <c r="F54" s="189">
        <v>11212</v>
      </c>
      <c r="G54" s="213">
        <f t="shared" si="5"/>
        <v>99.928698752228158</v>
      </c>
    </row>
    <row r="55" spans="1:13" s="183" customFormat="1" ht="39" customHeight="1">
      <c r="A55" s="4"/>
      <c r="B55" s="33" t="s">
        <v>233</v>
      </c>
      <c r="C55" s="21" t="s">
        <v>231</v>
      </c>
      <c r="D55" s="131">
        <v>0</v>
      </c>
      <c r="E55" s="246">
        <v>16000</v>
      </c>
      <c r="F55" s="188">
        <v>0</v>
      </c>
      <c r="G55" s="213">
        <f t="shared" si="5"/>
        <v>0</v>
      </c>
    </row>
    <row r="56" spans="1:13" s="183" customFormat="1" ht="24" customHeight="1">
      <c r="A56" s="4"/>
      <c r="B56" s="33" t="s">
        <v>234</v>
      </c>
      <c r="C56" s="21" t="s">
        <v>235</v>
      </c>
      <c r="D56" s="131">
        <v>0</v>
      </c>
      <c r="E56" s="246">
        <v>500000</v>
      </c>
      <c r="F56" s="189">
        <v>414120</v>
      </c>
      <c r="G56" s="213">
        <f t="shared" si="5"/>
        <v>82.823999999999998</v>
      </c>
    </row>
    <row r="57" spans="1:13" s="183" customFormat="1" ht="18" customHeight="1">
      <c r="A57" s="4"/>
      <c r="B57" s="33" t="s">
        <v>225</v>
      </c>
      <c r="C57" s="21" t="s">
        <v>236</v>
      </c>
      <c r="D57" s="131">
        <v>0</v>
      </c>
      <c r="E57" s="246">
        <v>2305490</v>
      </c>
      <c r="F57" s="189">
        <v>1993020</v>
      </c>
      <c r="G57" s="213">
        <f t="shared" si="5"/>
        <v>86.446698966380254</v>
      </c>
    </row>
    <row r="58" spans="1:13" s="183" customFormat="1" ht="21" customHeight="1">
      <c r="A58" s="4"/>
      <c r="B58" s="33" t="s">
        <v>237</v>
      </c>
      <c r="C58" s="21" t="s">
        <v>238</v>
      </c>
      <c r="D58" s="131">
        <v>0</v>
      </c>
      <c r="E58" s="246">
        <v>438050</v>
      </c>
      <c r="F58" s="189">
        <v>378674</v>
      </c>
      <c r="G58" s="213">
        <f t="shared" si="5"/>
        <v>86.445382947152154</v>
      </c>
    </row>
    <row r="59" spans="1:13" s="5" customFormat="1" ht="38.25">
      <c r="A59" s="4">
        <v>22</v>
      </c>
      <c r="B59" s="32" t="s">
        <v>76</v>
      </c>
      <c r="C59" s="36">
        <v>48.02</v>
      </c>
      <c r="D59" s="118">
        <f>D60+D61</f>
        <v>178750</v>
      </c>
      <c r="E59" s="126">
        <f>E60+E61+E62</f>
        <v>307990</v>
      </c>
      <c r="F59" s="119">
        <f>F60+F61+F62</f>
        <v>307985</v>
      </c>
      <c r="G59" s="213">
        <f t="shared" si="1"/>
        <v>99.998376570667887</v>
      </c>
    </row>
    <row r="60" spans="1:13" s="5" customFormat="1" ht="30">
      <c r="A60" s="4"/>
      <c r="B60" s="26" t="s">
        <v>77</v>
      </c>
      <c r="C60" s="21" t="s">
        <v>78</v>
      </c>
      <c r="D60" s="124">
        <v>0</v>
      </c>
      <c r="E60" s="248">
        <v>0</v>
      </c>
      <c r="F60" s="189">
        <v>0</v>
      </c>
      <c r="G60" s="213">
        <v>0</v>
      </c>
    </row>
    <row r="61" spans="1:13" s="5" customFormat="1" ht="30">
      <c r="A61" s="4"/>
      <c r="B61" s="26" t="s">
        <v>159</v>
      </c>
      <c r="C61" s="21" t="s">
        <v>160</v>
      </c>
      <c r="D61" s="124">
        <v>178750</v>
      </c>
      <c r="E61" s="248">
        <v>307990</v>
      </c>
      <c r="F61" s="189">
        <v>307985</v>
      </c>
      <c r="G61" s="213">
        <f>F61/E61*100</f>
        <v>99.998376570667887</v>
      </c>
    </row>
    <row r="62" spans="1:13" s="5" customFormat="1">
      <c r="A62" s="4"/>
      <c r="B62" s="26" t="s">
        <v>194</v>
      </c>
      <c r="C62" s="21" t="s">
        <v>193</v>
      </c>
      <c r="D62" s="124">
        <v>0</v>
      </c>
      <c r="E62" s="246">
        <v>0</v>
      </c>
      <c r="F62" s="189">
        <v>0</v>
      </c>
      <c r="G62" s="213">
        <v>0</v>
      </c>
    </row>
    <row r="63" spans="1:13" s="5" customFormat="1">
      <c r="A63" s="21"/>
      <c r="B63" s="24" t="s">
        <v>79</v>
      </c>
      <c r="C63" s="37"/>
      <c r="D63" s="118">
        <f>D59+D43+D39+D35+D32+D31+D30+D28+D27+D26+D22+D20+D19+D18+D17+D13+D12+D11+D10+D9+D53</f>
        <v>27463600</v>
      </c>
      <c r="E63" s="126">
        <f>E59+E43+E39+E35+E32+E31+E30+E28+E27+E26+E22+E20+E19+E18+E17+E13+E12+E11+E10+E9+E53</f>
        <v>31335430</v>
      </c>
      <c r="F63" s="118">
        <f>F9+F10+F12+F13+F17+F18+F19+F20+F22+F26+F27+F28+F31+F32+F35+F39+F43+F53++F59</f>
        <v>27709125</v>
      </c>
      <c r="G63" s="213">
        <f t="shared" si="1"/>
        <v>88.42746054545924</v>
      </c>
      <c r="M63" s="5" t="s">
        <v>80</v>
      </c>
    </row>
    <row r="64" spans="1:13" s="5" customFormat="1">
      <c r="A64" s="38"/>
      <c r="B64" s="39"/>
      <c r="C64" s="40"/>
      <c r="D64" s="174"/>
      <c r="E64" s="174"/>
      <c r="F64" s="174"/>
      <c r="G64" s="214"/>
    </row>
    <row r="65" spans="1:7" s="5" customFormat="1">
      <c r="A65" s="38"/>
      <c r="B65" s="39"/>
      <c r="C65" s="40"/>
      <c r="D65" s="174"/>
      <c r="E65" s="174"/>
      <c r="F65" s="174"/>
      <c r="G65" s="214"/>
    </row>
    <row r="66" spans="1:7" s="5" customFormat="1">
      <c r="A66" s="38"/>
      <c r="B66" s="39"/>
      <c r="C66" s="40"/>
      <c r="D66" s="174"/>
      <c r="E66" s="174"/>
      <c r="F66" s="174"/>
      <c r="G66" s="214"/>
    </row>
    <row r="67" spans="1:7" s="5" customFormat="1">
      <c r="A67" s="38"/>
      <c r="B67" s="39"/>
      <c r="C67" s="40"/>
      <c r="D67" s="174"/>
      <c r="E67" s="174"/>
      <c r="F67" s="174"/>
      <c r="G67" s="214"/>
    </row>
    <row r="68" spans="1:7" s="5" customFormat="1">
      <c r="A68" s="38"/>
      <c r="B68" s="39"/>
      <c r="C68" s="40"/>
      <c r="D68" s="174"/>
      <c r="E68" s="174"/>
      <c r="F68" s="174"/>
      <c r="G68" s="214"/>
    </row>
    <row r="69" spans="1:7" ht="36" customHeight="1">
      <c r="A69" s="335" t="s">
        <v>247</v>
      </c>
      <c r="B69" s="336"/>
      <c r="C69" s="336"/>
      <c r="D69" s="336"/>
      <c r="E69" s="336"/>
      <c r="F69" s="336"/>
    </row>
    <row r="70" spans="1:7" ht="18.75">
      <c r="A70" s="42"/>
      <c r="B70" s="43" t="s">
        <v>167</v>
      </c>
      <c r="C70" s="44"/>
      <c r="D70" s="44"/>
      <c r="E70" s="44"/>
      <c r="G70" s="215" t="s">
        <v>3</v>
      </c>
    </row>
    <row r="71" spans="1:7" ht="24" customHeight="1">
      <c r="A71" s="338" t="s">
        <v>4</v>
      </c>
      <c r="B71" s="340" t="s">
        <v>5</v>
      </c>
      <c r="C71" s="340" t="s">
        <v>6</v>
      </c>
      <c r="D71" s="341" t="s">
        <v>266</v>
      </c>
      <c r="E71" s="333" t="s">
        <v>245</v>
      </c>
      <c r="F71" s="343" t="s">
        <v>243</v>
      </c>
      <c r="G71" s="345" t="s">
        <v>246</v>
      </c>
    </row>
    <row r="72" spans="1:7" ht="29.25" customHeight="1">
      <c r="A72" s="339"/>
      <c r="B72" s="339"/>
      <c r="C72" s="339"/>
      <c r="D72" s="342"/>
      <c r="E72" s="334"/>
      <c r="F72" s="344"/>
      <c r="G72" s="345"/>
    </row>
    <row r="73" spans="1:7" ht="28.5">
      <c r="A73" s="2">
        <v>1</v>
      </c>
      <c r="B73" s="3" t="s">
        <v>7</v>
      </c>
      <c r="C73" s="4" t="s">
        <v>8</v>
      </c>
      <c r="D73" s="114">
        <v>42000</v>
      </c>
      <c r="E73" s="114">
        <v>133300</v>
      </c>
      <c r="F73" s="115">
        <v>151194</v>
      </c>
      <c r="G73" s="216">
        <f>F73/E73*100</f>
        <v>113.423855963991</v>
      </c>
    </row>
    <row r="74" spans="1:7">
      <c r="A74" s="6">
        <v>2</v>
      </c>
      <c r="B74" s="7" t="s">
        <v>9</v>
      </c>
      <c r="C74" s="2" t="s">
        <v>10</v>
      </c>
      <c r="D74" s="116">
        <v>7618000</v>
      </c>
      <c r="E74" s="115">
        <v>8062540</v>
      </c>
      <c r="F74" s="115">
        <v>8062535</v>
      </c>
      <c r="G74" s="216">
        <f t="shared" ref="G74:G109" si="6">F74/E74*100</f>
        <v>99.999937984803793</v>
      </c>
    </row>
    <row r="75" spans="1:7" ht="28.5">
      <c r="A75" s="4">
        <v>3</v>
      </c>
      <c r="B75" s="8" t="s">
        <v>12</v>
      </c>
      <c r="C75" s="4" t="s">
        <v>13</v>
      </c>
      <c r="D75" s="119">
        <v>1200000</v>
      </c>
      <c r="E75" s="118">
        <v>1200000</v>
      </c>
      <c r="F75" s="188">
        <v>1200000</v>
      </c>
      <c r="G75" s="216">
        <f t="shared" si="6"/>
        <v>100</v>
      </c>
    </row>
    <row r="76" spans="1:7">
      <c r="A76" s="2">
        <v>4</v>
      </c>
      <c r="B76" s="9" t="s">
        <v>14</v>
      </c>
      <c r="C76" s="10" t="s">
        <v>15</v>
      </c>
      <c r="D76" s="118">
        <f>D77+D78+D79</f>
        <v>1435300</v>
      </c>
      <c r="E76" s="118">
        <f t="shared" ref="E76:F76" si="7">E77+E78+E79</f>
        <v>1698300</v>
      </c>
      <c r="F76" s="118">
        <f t="shared" si="7"/>
        <v>1702953</v>
      </c>
      <c r="G76" s="216">
        <f t="shared" si="6"/>
        <v>100.27397986221516</v>
      </c>
    </row>
    <row r="77" spans="1:7">
      <c r="A77" s="11"/>
      <c r="B77" s="12" t="s">
        <v>16</v>
      </c>
      <c r="C77" s="13" t="s">
        <v>17</v>
      </c>
      <c r="D77" s="120">
        <v>760960</v>
      </c>
      <c r="E77" s="120">
        <v>878960</v>
      </c>
      <c r="F77" s="121">
        <v>884581</v>
      </c>
      <c r="G77" s="216">
        <f t="shared" si="6"/>
        <v>100.63950577955767</v>
      </c>
    </row>
    <row r="78" spans="1:7">
      <c r="A78" s="11"/>
      <c r="B78" s="12" t="s">
        <v>18</v>
      </c>
      <c r="C78" s="14" t="s">
        <v>19</v>
      </c>
      <c r="D78" s="122">
        <v>554080</v>
      </c>
      <c r="E78" s="122">
        <v>699080</v>
      </c>
      <c r="F78" s="121">
        <v>707767</v>
      </c>
      <c r="G78" s="216">
        <f t="shared" si="6"/>
        <v>101.24263317503004</v>
      </c>
    </row>
    <row r="79" spans="1:7">
      <c r="A79" s="15"/>
      <c r="B79" s="16" t="s">
        <v>20</v>
      </c>
      <c r="C79" s="17" t="s">
        <v>21</v>
      </c>
      <c r="D79" s="123">
        <v>120260</v>
      </c>
      <c r="E79" s="124">
        <v>120260</v>
      </c>
      <c r="F79" s="121">
        <v>110605</v>
      </c>
      <c r="G79" s="216">
        <f t="shared" si="6"/>
        <v>91.971561616497581</v>
      </c>
    </row>
    <row r="80" spans="1:7">
      <c r="A80" s="4">
        <v>5</v>
      </c>
      <c r="B80" s="18" t="s">
        <v>22</v>
      </c>
      <c r="C80" s="19" t="s">
        <v>23</v>
      </c>
      <c r="D80" s="117">
        <v>3871600</v>
      </c>
      <c r="E80" s="118">
        <v>4324600</v>
      </c>
      <c r="F80" s="188">
        <v>4099356</v>
      </c>
      <c r="G80" s="216">
        <f t="shared" si="6"/>
        <v>94.791564537760721</v>
      </c>
    </row>
    <row r="81" spans="1:7">
      <c r="A81" s="2">
        <v>6</v>
      </c>
      <c r="B81" s="20" t="s">
        <v>24</v>
      </c>
      <c r="C81" s="10" t="s">
        <v>25</v>
      </c>
      <c r="D81" s="125">
        <v>1500000</v>
      </c>
      <c r="E81" s="126">
        <v>1500000</v>
      </c>
      <c r="F81" s="188">
        <v>1500000</v>
      </c>
      <c r="G81" s="216">
        <f t="shared" si="6"/>
        <v>100</v>
      </c>
    </row>
    <row r="82" spans="1:7">
      <c r="A82" s="4">
        <v>7</v>
      </c>
      <c r="B82" s="20" t="s">
        <v>26</v>
      </c>
      <c r="C82" s="19" t="s">
        <v>27</v>
      </c>
      <c r="D82" s="117">
        <v>0</v>
      </c>
      <c r="E82" s="118">
        <v>1050000</v>
      </c>
      <c r="F82" s="115">
        <v>1050000</v>
      </c>
      <c r="G82" s="216">
        <v>0</v>
      </c>
    </row>
    <row r="83" spans="1:7">
      <c r="A83" s="4">
        <v>8</v>
      </c>
      <c r="B83" s="18" t="s">
        <v>28</v>
      </c>
      <c r="C83" s="18" t="s">
        <v>29</v>
      </c>
      <c r="D83" s="117">
        <f>D84</f>
        <v>600</v>
      </c>
      <c r="E83" s="117">
        <f>E84</f>
        <v>600</v>
      </c>
      <c r="F83" s="115">
        <f>F84</f>
        <v>169</v>
      </c>
      <c r="G83" s="216">
        <f t="shared" si="6"/>
        <v>28.166666666666668</v>
      </c>
    </row>
    <row r="84" spans="1:7">
      <c r="A84" s="4"/>
      <c r="B84" s="243" t="s">
        <v>217</v>
      </c>
      <c r="C84" s="243" t="s">
        <v>218</v>
      </c>
      <c r="D84" s="131">
        <v>600</v>
      </c>
      <c r="E84" s="124">
        <v>600</v>
      </c>
      <c r="F84" s="121">
        <v>169</v>
      </c>
      <c r="G84" s="216"/>
    </row>
    <row r="85" spans="1:7">
      <c r="A85" s="4">
        <v>9</v>
      </c>
      <c r="B85" s="20" t="s">
        <v>30</v>
      </c>
      <c r="C85" s="18" t="s">
        <v>31</v>
      </c>
      <c r="D85" s="117">
        <f>D86+D87+D88</f>
        <v>660610</v>
      </c>
      <c r="E85" s="118">
        <f t="shared" ref="E85" si="8">E86+E87+E88</f>
        <v>820860</v>
      </c>
      <c r="F85" s="115">
        <f>F86+F87+F88</f>
        <v>866759</v>
      </c>
      <c r="G85" s="216">
        <f t="shared" si="6"/>
        <v>105.5915746899593</v>
      </c>
    </row>
    <row r="86" spans="1:7">
      <c r="A86" s="21"/>
      <c r="B86" s="22" t="s">
        <v>32</v>
      </c>
      <c r="C86" s="21" t="s">
        <v>33</v>
      </c>
      <c r="D86" s="124">
        <v>640990</v>
      </c>
      <c r="E86" s="127">
        <v>800990</v>
      </c>
      <c r="F86" s="189">
        <v>845410</v>
      </c>
      <c r="G86" s="216">
        <f t="shared" si="6"/>
        <v>105.54563727387358</v>
      </c>
    </row>
    <row r="87" spans="1:7" ht="30">
      <c r="A87" s="21"/>
      <c r="B87" s="22" t="s">
        <v>34</v>
      </c>
      <c r="C87" s="21" t="s">
        <v>35</v>
      </c>
      <c r="D87" s="124">
        <v>18910</v>
      </c>
      <c r="E87" s="127">
        <v>18910</v>
      </c>
      <c r="F87" s="189">
        <v>20411</v>
      </c>
      <c r="G87" s="216">
        <f t="shared" si="6"/>
        <v>107.93759915388684</v>
      </c>
    </row>
    <row r="88" spans="1:7" ht="30">
      <c r="A88" s="21"/>
      <c r="B88" s="22" t="s">
        <v>36</v>
      </c>
      <c r="C88" s="21" t="s">
        <v>37</v>
      </c>
      <c r="D88" s="124">
        <v>710</v>
      </c>
      <c r="E88" s="127">
        <v>960</v>
      </c>
      <c r="F88" s="189">
        <v>938</v>
      </c>
      <c r="G88" s="216">
        <f t="shared" si="6"/>
        <v>97.708333333333329</v>
      </c>
    </row>
    <row r="89" spans="1:7">
      <c r="A89" s="2">
        <v>10</v>
      </c>
      <c r="B89" s="23" t="s">
        <v>38</v>
      </c>
      <c r="C89" s="2" t="s">
        <v>39</v>
      </c>
      <c r="D89" s="128">
        <v>11530</v>
      </c>
      <c r="E89" s="129">
        <v>12180</v>
      </c>
      <c r="F89" s="188">
        <v>12248</v>
      </c>
      <c r="G89" s="216">
        <f t="shared" si="6"/>
        <v>100.5582922824302</v>
      </c>
    </row>
    <row r="90" spans="1:7">
      <c r="A90" s="4">
        <v>11</v>
      </c>
      <c r="B90" s="24" t="s">
        <v>40</v>
      </c>
      <c r="C90" s="4" t="s">
        <v>41</v>
      </c>
      <c r="D90" s="117">
        <v>620050</v>
      </c>
      <c r="E90" s="118">
        <v>664200</v>
      </c>
      <c r="F90" s="188">
        <v>660858</v>
      </c>
      <c r="G90" s="216">
        <f t="shared" si="6"/>
        <v>99.496838301716352</v>
      </c>
    </row>
    <row r="91" spans="1:7">
      <c r="A91" s="4"/>
      <c r="B91" s="24" t="s">
        <v>42</v>
      </c>
      <c r="C91" s="4" t="s">
        <v>43</v>
      </c>
      <c r="D91" s="118">
        <f>D92+D93</f>
        <v>27230</v>
      </c>
      <c r="E91" s="118">
        <f t="shared" ref="E91:F91" si="9">E92+E93</f>
        <v>108880</v>
      </c>
      <c r="F91" s="118">
        <f t="shared" si="9"/>
        <v>100014</v>
      </c>
      <c r="G91" s="216">
        <f t="shared" si="6"/>
        <v>91.857090374724464</v>
      </c>
    </row>
    <row r="92" spans="1:7">
      <c r="A92" s="21"/>
      <c r="B92" s="25" t="s">
        <v>44</v>
      </c>
      <c r="C92" s="21" t="s">
        <v>45</v>
      </c>
      <c r="D92" s="130">
        <v>0</v>
      </c>
      <c r="E92" s="124">
        <v>0</v>
      </c>
      <c r="F92" s="121">
        <v>0</v>
      </c>
      <c r="G92" s="216">
        <v>0</v>
      </c>
    </row>
    <row r="93" spans="1:7">
      <c r="A93" s="21"/>
      <c r="B93" s="26" t="s">
        <v>46</v>
      </c>
      <c r="C93" s="21" t="s">
        <v>47</v>
      </c>
      <c r="D93" s="131">
        <v>27230</v>
      </c>
      <c r="E93" s="124">
        <v>108880</v>
      </c>
      <c r="F93" s="189">
        <v>100014</v>
      </c>
      <c r="G93" s="216">
        <f t="shared" si="6"/>
        <v>91.857090374724464</v>
      </c>
    </row>
    <row r="94" spans="1:7" ht="28.5">
      <c r="A94" s="4">
        <v>12</v>
      </c>
      <c r="B94" s="7" t="s">
        <v>48</v>
      </c>
      <c r="C94" s="4" t="s">
        <v>49</v>
      </c>
      <c r="D94" s="117">
        <v>0</v>
      </c>
      <c r="E94" s="118">
        <v>0</v>
      </c>
      <c r="F94" s="115">
        <v>0</v>
      </c>
      <c r="G94" s="216">
        <v>0</v>
      </c>
    </row>
    <row r="95" spans="1:7">
      <c r="A95" s="4">
        <v>13</v>
      </c>
      <c r="B95" s="27" t="s">
        <v>50</v>
      </c>
      <c r="C95" s="4" t="s">
        <v>51</v>
      </c>
      <c r="D95" s="119">
        <v>352550</v>
      </c>
      <c r="E95" s="118">
        <v>397550</v>
      </c>
      <c r="F95" s="188">
        <v>440305</v>
      </c>
      <c r="G95" s="216">
        <f t="shared" si="6"/>
        <v>110.75462206011824</v>
      </c>
    </row>
    <row r="96" spans="1:7">
      <c r="A96" s="2">
        <v>14</v>
      </c>
      <c r="B96" s="23" t="s">
        <v>52</v>
      </c>
      <c r="C96" s="4" t="s">
        <v>53</v>
      </c>
      <c r="D96" s="119">
        <f>D97+D98</f>
        <v>648850</v>
      </c>
      <c r="E96" s="118">
        <f>E97+E98</f>
        <v>623850</v>
      </c>
      <c r="F96" s="115">
        <f>F97+F98</f>
        <v>641163</v>
      </c>
      <c r="G96" s="216">
        <f t="shared" si="6"/>
        <v>102.77518634287088</v>
      </c>
    </row>
    <row r="97" spans="1:7">
      <c r="A97" s="21"/>
      <c r="B97" s="26" t="s">
        <v>54</v>
      </c>
      <c r="C97" s="21" t="s">
        <v>55</v>
      </c>
      <c r="D97" s="131">
        <v>382600</v>
      </c>
      <c r="E97" s="124">
        <v>407600</v>
      </c>
      <c r="F97" s="189">
        <v>411261</v>
      </c>
      <c r="G97" s="216">
        <f t="shared" si="6"/>
        <v>100.89818449460255</v>
      </c>
    </row>
    <row r="98" spans="1:7">
      <c r="A98" s="21"/>
      <c r="B98" s="26" t="s">
        <v>52</v>
      </c>
      <c r="C98" s="21" t="s">
        <v>56</v>
      </c>
      <c r="D98" s="131">
        <v>266250</v>
      </c>
      <c r="E98" s="124">
        <v>216250</v>
      </c>
      <c r="F98" s="189">
        <v>229902</v>
      </c>
      <c r="G98" s="216">
        <f t="shared" si="6"/>
        <v>106.31306358381502</v>
      </c>
    </row>
    <row r="99" spans="1:7" ht="28.5">
      <c r="A99" s="28">
        <v>15</v>
      </c>
      <c r="B99" s="29" t="s">
        <v>57</v>
      </c>
      <c r="C99" s="4" t="s">
        <v>58</v>
      </c>
      <c r="D99" s="118">
        <f>D100+D101</f>
        <v>-1072010</v>
      </c>
      <c r="E99" s="118">
        <f>E100+E101</f>
        <v>-866870</v>
      </c>
      <c r="F99" s="118">
        <f>F100+F101</f>
        <v>-726140</v>
      </c>
      <c r="G99" s="216">
        <f t="shared" si="6"/>
        <v>83.7657318859806</v>
      </c>
    </row>
    <row r="100" spans="1:7">
      <c r="A100" s="30"/>
      <c r="B100" s="26" t="s">
        <v>59</v>
      </c>
      <c r="C100" s="21" t="s">
        <v>60</v>
      </c>
      <c r="D100" s="131">
        <v>0</v>
      </c>
      <c r="E100" s="124">
        <v>0</v>
      </c>
      <c r="F100" s="188">
        <v>0</v>
      </c>
      <c r="G100" s="216">
        <v>0</v>
      </c>
    </row>
    <row r="101" spans="1:7" ht="45">
      <c r="A101" s="30"/>
      <c r="B101" s="26" t="s">
        <v>61</v>
      </c>
      <c r="C101" s="21" t="s">
        <v>62</v>
      </c>
      <c r="D101" s="131">
        <v>-1072010</v>
      </c>
      <c r="E101" s="124">
        <v>-866870</v>
      </c>
      <c r="F101" s="189">
        <v>-726140</v>
      </c>
      <c r="G101" s="213">
        <f t="shared" si="6"/>
        <v>83.7657318859806</v>
      </c>
    </row>
    <row r="102" spans="1:7">
      <c r="A102" s="45">
        <v>16</v>
      </c>
      <c r="B102" s="55" t="s">
        <v>67</v>
      </c>
      <c r="C102" s="249">
        <v>42.02</v>
      </c>
      <c r="D102" s="117">
        <f>D103+D104+D105</f>
        <v>1079900</v>
      </c>
      <c r="E102" s="117">
        <f t="shared" ref="E102:F102" si="10">E103+E104+E105</f>
        <v>1250900</v>
      </c>
      <c r="F102" s="117">
        <f t="shared" si="10"/>
        <v>1126624</v>
      </c>
      <c r="G102" s="216">
        <f t="shared" si="6"/>
        <v>90.065073147333919</v>
      </c>
    </row>
    <row r="103" spans="1:7">
      <c r="A103" s="45"/>
      <c r="B103" s="49" t="s">
        <v>68</v>
      </c>
      <c r="C103" s="50" t="s">
        <v>69</v>
      </c>
      <c r="D103" s="131">
        <v>200000</v>
      </c>
      <c r="E103" s="124">
        <v>200000</v>
      </c>
      <c r="F103" s="121">
        <v>76336</v>
      </c>
      <c r="G103" s="216">
        <f t="shared" si="6"/>
        <v>38.167999999999999</v>
      </c>
    </row>
    <row r="104" spans="1:7" ht="24.75">
      <c r="A104" s="45"/>
      <c r="B104" s="57" t="s">
        <v>70</v>
      </c>
      <c r="C104" s="54" t="s">
        <v>71</v>
      </c>
      <c r="D104" s="131">
        <v>387700</v>
      </c>
      <c r="E104" s="124">
        <v>398700</v>
      </c>
      <c r="F104" s="121">
        <v>398350</v>
      </c>
      <c r="G104" s="216">
        <f t="shared" si="6"/>
        <v>99.912214697767737</v>
      </c>
    </row>
    <row r="105" spans="1:7" ht="15" customHeight="1">
      <c r="A105" s="56"/>
      <c r="B105" s="26" t="s">
        <v>179</v>
      </c>
      <c r="C105" s="34" t="s">
        <v>181</v>
      </c>
      <c r="D105" s="144">
        <v>492200</v>
      </c>
      <c r="E105" s="124">
        <v>652200</v>
      </c>
      <c r="F105" s="121">
        <v>651938</v>
      </c>
      <c r="G105" s="216">
        <f t="shared" si="6"/>
        <v>99.95982827353572</v>
      </c>
    </row>
    <row r="106" spans="1:7" ht="15" customHeight="1">
      <c r="A106" s="56">
        <v>17</v>
      </c>
      <c r="B106" s="32" t="s">
        <v>191</v>
      </c>
      <c r="C106" s="36">
        <v>43.02</v>
      </c>
      <c r="D106" s="117">
        <f>D108+D107</f>
        <v>0</v>
      </c>
      <c r="E106" s="117">
        <f>E108+E107</f>
        <v>27220</v>
      </c>
      <c r="F106" s="115">
        <f>F107</f>
        <v>11212</v>
      </c>
      <c r="G106" s="216">
        <v>0</v>
      </c>
    </row>
    <row r="107" spans="1:7" ht="24.75" customHeight="1">
      <c r="A107" s="56"/>
      <c r="B107" s="33" t="s">
        <v>232</v>
      </c>
      <c r="C107" s="21" t="s">
        <v>192</v>
      </c>
      <c r="D107" s="131">
        <v>0</v>
      </c>
      <c r="E107" s="124">
        <v>11220</v>
      </c>
      <c r="F107" s="121">
        <v>11212</v>
      </c>
      <c r="G107" s="216"/>
    </row>
    <row r="108" spans="1:7" ht="41.25" customHeight="1">
      <c r="A108" s="56"/>
      <c r="B108" s="33" t="s">
        <v>233</v>
      </c>
      <c r="C108" s="21" t="s">
        <v>231</v>
      </c>
      <c r="D108" s="131">
        <v>0</v>
      </c>
      <c r="E108" s="124">
        <v>16000</v>
      </c>
      <c r="F108" s="121">
        <v>0</v>
      </c>
      <c r="G108" s="250">
        <v>0</v>
      </c>
    </row>
    <row r="109" spans="1:7">
      <c r="A109" s="48"/>
      <c r="B109" s="47" t="s">
        <v>79</v>
      </c>
      <c r="C109" s="251"/>
      <c r="D109" s="143">
        <f>D73+D74+D75+D76+D80+D81+D83+D85+D89+D90+D91+D95+D96+D99+D102+D106</f>
        <v>17996210</v>
      </c>
      <c r="E109" s="143">
        <f>E102+E99+E96+E95+E94+E91+E90+E89+E85+E83+E82+E81+E80+E76+E75+E74+E73+E100+E106</f>
        <v>21008110</v>
      </c>
      <c r="F109" s="143">
        <f>F73+F74+F75+F76+F80+F81+F82+F83+F85+F89+F90+F91+F95+F96+F99+F102+F106</f>
        <v>20899250</v>
      </c>
      <c r="G109" s="216">
        <f t="shared" si="6"/>
        <v>99.481819164122811</v>
      </c>
    </row>
    <row r="110" spans="1:7">
      <c r="A110" s="206"/>
      <c r="B110" s="207"/>
      <c r="C110" s="208"/>
      <c r="D110" s="209"/>
      <c r="E110" s="209"/>
      <c r="F110" s="209"/>
      <c r="G110" s="217"/>
    </row>
    <row r="111" spans="1:7">
      <c r="A111" s="206"/>
      <c r="B111" s="207"/>
      <c r="C111" s="208"/>
      <c r="D111" s="209"/>
      <c r="E111" s="209"/>
      <c r="F111" s="209"/>
      <c r="G111" s="217"/>
    </row>
    <row r="112" spans="1:7" ht="42" customHeight="1">
      <c r="A112" s="335" t="s">
        <v>248</v>
      </c>
      <c r="B112" s="336"/>
      <c r="C112" s="336"/>
      <c r="D112" s="336"/>
      <c r="E112" s="336"/>
      <c r="F112" s="336"/>
    </row>
    <row r="113" spans="1:7" ht="18.75">
      <c r="A113" s="42"/>
      <c r="B113" s="43" t="s">
        <v>167</v>
      </c>
      <c r="C113" s="44"/>
      <c r="D113" s="44"/>
      <c r="E113" s="44"/>
      <c r="G113" s="215" t="s">
        <v>3</v>
      </c>
    </row>
    <row r="114" spans="1:7" ht="25.5" customHeight="1">
      <c r="A114" s="338" t="s">
        <v>4</v>
      </c>
      <c r="B114" s="340" t="s">
        <v>5</v>
      </c>
      <c r="C114" s="340" t="s">
        <v>6</v>
      </c>
      <c r="D114" s="341" t="s">
        <v>266</v>
      </c>
      <c r="E114" s="333" t="s">
        <v>245</v>
      </c>
      <c r="F114" s="343" t="s">
        <v>243</v>
      </c>
      <c r="G114" s="345" t="s">
        <v>246</v>
      </c>
    </row>
    <row r="115" spans="1:7" ht="33" customHeight="1">
      <c r="A115" s="339"/>
      <c r="B115" s="339"/>
      <c r="C115" s="339"/>
      <c r="D115" s="342"/>
      <c r="E115" s="334"/>
      <c r="F115" s="344"/>
      <c r="G115" s="345"/>
    </row>
    <row r="116" spans="1:7" ht="29.25">
      <c r="A116" s="52">
        <v>1</v>
      </c>
      <c r="B116" s="53" t="s">
        <v>57</v>
      </c>
      <c r="C116" s="45" t="s">
        <v>58</v>
      </c>
      <c r="D116" s="145">
        <f>D117</f>
        <v>1072010</v>
      </c>
      <c r="E116" s="143">
        <f>E117</f>
        <v>866870</v>
      </c>
      <c r="F116" s="252">
        <f>F117</f>
        <v>726140</v>
      </c>
      <c r="G116" s="218">
        <f>F116/E116*100</f>
        <v>83.7657318859806</v>
      </c>
    </row>
    <row r="117" spans="1:7">
      <c r="A117" s="51"/>
      <c r="B117" s="26" t="s">
        <v>63</v>
      </c>
      <c r="C117" s="21" t="s">
        <v>64</v>
      </c>
      <c r="D117" s="131">
        <v>1072010</v>
      </c>
      <c r="E117" s="124">
        <v>866870</v>
      </c>
      <c r="F117" s="189">
        <v>726140</v>
      </c>
      <c r="G117" s="218">
        <f t="shared" ref="G117:G137" si="11">F117/E117*100</f>
        <v>83.7657318859806</v>
      </c>
    </row>
    <row r="118" spans="1:7" ht="24.75">
      <c r="A118" s="52">
        <v>2</v>
      </c>
      <c r="B118" s="59" t="s">
        <v>65</v>
      </c>
      <c r="C118" s="4" t="s">
        <v>203</v>
      </c>
      <c r="D118" s="117">
        <f>D120+D119</f>
        <v>0</v>
      </c>
      <c r="E118" s="118">
        <f>E120+E119</f>
        <v>71510</v>
      </c>
      <c r="F118" s="115">
        <f>F120+F119</f>
        <v>72934</v>
      </c>
      <c r="G118" s="218">
        <f t="shared" si="11"/>
        <v>101.99132988393231</v>
      </c>
    </row>
    <row r="119" spans="1:7">
      <c r="A119" s="52"/>
      <c r="B119" s="57" t="s">
        <v>205</v>
      </c>
      <c r="C119" s="21" t="s">
        <v>204</v>
      </c>
      <c r="D119" s="131">
        <v>0</v>
      </c>
      <c r="E119" s="124">
        <v>290</v>
      </c>
      <c r="F119" s="189">
        <v>607</v>
      </c>
      <c r="G119" s="218"/>
    </row>
    <row r="120" spans="1:7" ht="24.75">
      <c r="A120" s="52"/>
      <c r="B120" s="57" t="s">
        <v>206</v>
      </c>
      <c r="C120" s="21" t="s">
        <v>66</v>
      </c>
      <c r="D120" s="131">
        <v>0</v>
      </c>
      <c r="E120" s="124">
        <v>71220</v>
      </c>
      <c r="F120" s="189">
        <v>72327</v>
      </c>
      <c r="G120" s="218"/>
    </row>
    <row r="121" spans="1:7" ht="31.5" customHeight="1">
      <c r="A121" s="52"/>
      <c r="B121" s="35" t="s">
        <v>150</v>
      </c>
      <c r="C121" s="4" t="s">
        <v>151</v>
      </c>
      <c r="D121" s="117">
        <v>0</v>
      </c>
      <c r="E121" s="118">
        <v>0</v>
      </c>
      <c r="F121" s="188">
        <v>0</v>
      </c>
      <c r="G121" s="218"/>
    </row>
    <row r="122" spans="1:7" ht="18.75" customHeight="1">
      <c r="A122" s="45">
        <v>3</v>
      </c>
      <c r="B122" s="55" t="s">
        <v>67</v>
      </c>
      <c r="C122" s="236">
        <v>42.02</v>
      </c>
      <c r="D122" s="146">
        <f>D123+D124+D125+D127+D126+D128</f>
        <v>8216630</v>
      </c>
      <c r="E122" s="146">
        <f>E123+E124+E125+E127+E126+E128</f>
        <v>5837410</v>
      </c>
      <c r="F122" s="115">
        <f>F123+F124+F125+F126+F127+F128</f>
        <v>2917002</v>
      </c>
      <c r="G122" s="218">
        <f t="shared" si="11"/>
        <v>49.970826102672241</v>
      </c>
    </row>
    <row r="123" spans="1:7" ht="16.5" customHeight="1">
      <c r="A123" s="45"/>
      <c r="B123" s="49" t="s">
        <v>72</v>
      </c>
      <c r="C123" s="21" t="s">
        <v>73</v>
      </c>
      <c r="D123" s="131">
        <v>1472030</v>
      </c>
      <c r="E123" s="147">
        <v>1687750</v>
      </c>
      <c r="F123" s="242">
        <v>1687708</v>
      </c>
      <c r="G123" s="218">
        <f t="shared" si="11"/>
        <v>99.997511479780769</v>
      </c>
    </row>
    <row r="124" spans="1:7" ht="36.75">
      <c r="A124" s="45"/>
      <c r="B124" s="57" t="s">
        <v>74</v>
      </c>
      <c r="C124" s="21" t="s">
        <v>75</v>
      </c>
      <c r="D124" s="131">
        <v>182620</v>
      </c>
      <c r="E124" s="124">
        <v>331220</v>
      </c>
      <c r="F124" s="189">
        <v>331194</v>
      </c>
      <c r="G124" s="218">
        <f t="shared" si="11"/>
        <v>99.99215023247389</v>
      </c>
    </row>
    <row r="125" spans="1:7">
      <c r="A125" s="45"/>
      <c r="B125" s="33" t="s">
        <v>240</v>
      </c>
      <c r="C125" s="21" t="s">
        <v>239</v>
      </c>
      <c r="D125" s="131">
        <v>3043900</v>
      </c>
      <c r="E125" s="124">
        <v>738410</v>
      </c>
      <c r="F125" s="189">
        <v>4000</v>
      </c>
      <c r="G125" s="218">
        <f t="shared" si="11"/>
        <v>0.54170447312468684</v>
      </c>
    </row>
    <row r="126" spans="1:7">
      <c r="A126" s="45"/>
      <c r="B126" s="33" t="s">
        <v>226</v>
      </c>
      <c r="C126" s="21" t="s">
        <v>241</v>
      </c>
      <c r="D126" s="131">
        <v>578350</v>
      </c>
      <c r="E126" s="124">
        <v>140300</v>
      </c>
      <c r="F126" s="189">
        <v>760</v>
      </c>
      <c r="G126" s="218"/>
    </row>
    <row r="127" spans="1:7">
      <c r="A127" s="45"/>
      <c r="B127" s="33" t="s">
        <v>228</v>
      </c>
      <c r="C127" s="21" t="s">
        <v>242</v>
      </c>
      <c r="D127" s="131">
        <v>2455510</v>
      </c>
      <c r="E127" s="124">
        <v>2455510</v>
      </c>
      <c r="F127" s="189">
        <v>750706</v>
      </c>
      <c r="G127" s="218">
        <v>0</v>
      </c>
    </row>
    <row r="128" spans="1:7">
      <c r="A128" s="45"/>
      <c r="B128" s="33" t="s">
        <v>237</v>
      </c>
      <c r="C128" s="21" t="s">
        <v>229</v>
      </c>
      <c r="D128" s="131">
        <v>484220</v>
      </c>
      <c r="E128" s="124">
        <v>484220</v>
      </c>
      <c r="F128" s="189">
        <v>142634</v>
      </c>
      <c r="G128" s="218"/>
    </row>
    <row r="129" spans="1:14">
      <c r="A129" s="45">
        <v>4</v>
      </c>
      <c r="B129" s="32" t="s">
        <v>191</v>
      </c>
      <c r="C129" s="36">
        <v>43.02</v>
      </c>
      <c r="D129" s="117">
        <f>D132+D131+D130</f>
        <v>0</v>
      </c>
      <c r="E129" s="117">
        <f>E132+E131+E130</f>
        <v>3243540</v>
      </c>
      <c r="F129" s="188">
        <f>F132+F131+F130</f>
        <v>2785814</v>
      </c>
      <c r="G129" s="218"/>
    </row>
    <row r="130" spans="1:14">
      <c r="A130" s="45"/>
      <c r="B130" s="33" t="s">
        <v>234</v>
      </c>
      <c r="C130" s="21" t="s">
        <v>235</v>
      </c>
      <c r="D130" s="131">
        <v>0</v>
      </c>
      <c r="E130" s="124">
        <v>500000</v>
      </c>
      <c r="F130" s="189">
        <v>414120</v>
      </c>
      <c r="G130" s="218"/>
    </row>
    <row r="131" spans="1:14">
      <c r="A131" s="45"/>
      <c r="B131" s="33" t="s">
        <v>225</v>
      </c>
      <c r="C131" s="21" t="s">
        <v>236</v>
      </c>
      <c r="D131" s="131">
        <v>0</v>
      </c>
      <c r="E131" s="124">
        <v>2305490</v>
      </c>
      <c r="F131" s="189">
        <v>1993020</v>
      </c>
      <c r="G131" s="218"/>
    </row>
    <row r="132" spans="1:14">
      <c r="A132" s="45"/>
      <c r="B132" s="33" t="s">
        <v>237</v>
      </c>
      <c r="C132" s="21" t="s">
        <v>238</v>
      </c>
      <c r="D132" s="131">
        <v>0</v>
      </c>
      <c r="E132" s="124">
        <v>438050</v>
      </c>
      <c r="F132" s="189">
        <v>378674</v>
      </c>
      <c r="G132" s="218"/>
    </row>
    <row r="133" spans="1:14" ht="38.25">
      <c r="A133" s="45">
        <v>5</v>
      </c>
      <c r="B133" s="32" t="s">
        <v>76</v>
      </c>
      <c r="C133" s="36">
        <v>48.02</v>
      </c>
      <c r="D133" s="118">
        <f>D134+D135+D136</f>
        <v>178750</v>
      </c>
      <c r="E133" s="118">
        <f t="shared" ref="E133:F133" si="12">E134+E135+E136</f>
        <v>307990</v>
      </c>
      <c r="F133" s="118">
        <f t="shared" si="12"/>
        <v>307985</v>
      </c>
      <c r="G133" s="218">
        <f t="shared" si="11"/>
        <v>99.998376570667887</v>
      </c>
    </row>
    <row r="134" spans="1:14" ht="30">
      <c r="A134" s="45"/>
      <c r="B134" s="26" t="s">
        <v>77</v>
      </c>
      <c r="C134" s="21" t="s">
        <v>78</v>
      </c>
      <c r="D134" s="131">
        <v>0</v>
      </c>
      <c r="E134" s="124">
        <v>0</v>
      </c>
      <c r="F134" s="121">
        <v>0</v>
      </c>
      <c r="G134" s="218">
        <v>0</v>
      </c>
    </row>
    <row r="135" spans="1:14" ht="30">
      <c r="A135" s="45"/>
      <c r="B135" s="26" t="s">
        <v>159</v>
      </c>
      <c r="C135" s="21" t="s">
        <v>160</v>
      </c>
      <c r="D135" s="131">
        <v>178750</v>
      </c>
      <c r="E135" s="124">
        <v>307990</v>
      </c>
      <c r="F135" s="121">
        <v>307985</v>
      </c>
      <c r="G135" s="218">
        <f>F135/E135*100</f>
        <v>99.998376570667887</v>
      </c>
    </row>
    <row r="136" spans="1:14">
      <c r="A136" s="45"/>
      <c r="B136" s="26" t="s">
        <v>194</v>
      </c>
      <c r="C136" s="21" t="s">
        <v>193</v>
      </c>
      <c r="D136" s="131">
        <v>0</v>
      </c>
      <c r="E136" s="124">
        <v>0</v>
      </c>
      <c r="F136" s="121">
        <v>0</v>
      </c>
      <c r="G136" s="218">
        <v>0</v>
      </c>
    </row>
    <row r="137" spans="1:14">
      <c r="A137" s="48"/>
      <c r="B137" s="47" t="s">
        <v>79</v>
      </c>
      <c r="C137" s="58"/>
      <c r="D137" s="118">
        <f>D116+D118+D122+D133+D129</f>
        <v>9467390</v>
      </c>
      <c r="E137" s="118">
        <f>E116+E118+E122+E133+E129</f>
        <v>10327320</v>
      </c>
      <c r="F137" s="118">
        <f>F116+F118+F122+F129+F133</f>
        <v>6809875</v>
      </c>
      <c r="G137" s="218">
        <f t="shared" si="11"/>
        <v>65.94038918131713</v>
      </c>
    </row>
    <row r="138" spans="1:14" ht="24.75" customHeight="1">
      <c r="A138" s="41"/>
      <c r="B138" s="41" t="s">
        <v>197</v>
      </c>
      <c r="C138" s="41"/>
      <c r="D138" s="241" t="s">
        <v>216</v>
      </c>
      <c r="E138" s="241"/>
      <c r="F138" s="241"/>
      <c r="I138" s="41" t="s">
        <v>155</v>
      </c>
      <c r="J138" s="41"/>
      <c r="K138" s="41"/>
      <c r="L138" s="41"/>
      <c r="M138" s="41" t="s">
        <v>156</v>
      </c>
      <c r="N138" s="41"/>
    </row>
    <row r="139" spans="1:14">
      <c r="A139" s="41" t="s">
        <v>166</v>
      </c>
      <c r="B139" s="41" t="s">
        <v>198</v>
      </c>
      <c r="C139" s="41"/>
      <c r="D139" s="41" t="s">
        <v>80</v>
      </c>
      <c r="E139" s="41" t="s">
        <v>199</v>
      </c>
      <c r="F139" s="41"/>
      <c r="I139" s="240" t="s">
        <v>209</v>
      </c>
      <c r="J139" s="41"/>
      <c r="K139" s="41"/>
      <c r="L139" s="41"/>
      <c r="M139" s="41" t="s">
        <v>157</v>
      </c>
      <c r="N139" s="41"/>
    </row>
    <row r="140" spans="1:14" ht="15.75" customHeight="1">
      <c r="A140" s="105"/>
      <c r="B140" s="105"/>
      <c r="C140" s="105"/>
      <c r="D140" s="105"/>
      <c r="E140" s="106"/>
      <c r="F140" s="210"/>
      <c r="I140" s="105"/>
      <c r="J140" s="105"/>
      <c r="K140" s="105"/>
      <c r="L140" s="106"/>
      <c r="M140" s="346" t="s">
        <v>158</v>
      </c>
      <c r="N140" s="347"/>
    </row>
    <row r="141" spans="1:14">
      <c r="A141" s="105"/>
      <c r="B141" s="105"/>
      <c r="C141" s="105"/>
      <c r="D141" s="175"/>
      <c r="E141" s="175"/>
      <c r="F141" s="175"/>
    </row>
    <row r="142" spans="1:14">
      <c r="A142" s="105"/>
      <c r="B142" s="105"/>
      <c r="C142" s="105"/>
      <c r="D142" s="106"/>
      <c r="E142" s="187"/>
      <c r="F142" s="175"/>
    </row>
    <row r="143" spans="1:14">
      <c r="A143" s="105"/>
      <c r="B143" s="105"/>
      <c r="C143" s="105"/>
      <c r="D143" s="106"/>
      <c r="E143" s="107"/>
      <c r="F143" s="106"/>
    </row>
    <row r="144" spans="1:14">
      <c r="A144" s="105"/>
      <c r="B144" s="105"/>
      <c r="C144" s="105"/>
      <c r="D144" s="106"/>
      <c r="E144" s="107"/>
      <c r="F144" s="106"/>
    </row>
    <row r="145" spans="1:6">
      <c r="A145" s="105"/>
      <c r="B145" s="105" t="s">
        <v>80</v>
      </c>
      <c r="C145" s="105"/>
      <c r="D145" s="106"/>
      <c r="E145" s="107"/>
      <c r="F145" s="106"/>
    </row>
    <row r="146" spans="1:6">
      <c r="A146" s="105"/>
      <c r="B146" s="105"/>
      <c r="C146" s="105"/>
      <c r="D146" s="106"/>
      <c r="E146" s="107"/>
      <c r="F146" s="106"/>
    </row>
    <row r="147" spans="1:6">
      <c r="A147" s="105"/>
      <c r="B147" s="105"/>
      <c r="C147" s="105" t="s">
        <v>80</v>
      </c>
      <c r="D147" s="106"/>
      <c r="E147" s="107"/>
      <c r="F147" s="106"/>
    </row>
    <row r="148" spans="1:6">
      <c r="A148" s="105"/>
      <c r="B148" s="105"/>
      <c r="C148" s="105"/>
      <c r="D148" s="106"/>
      <c r="E148" s="107"/>
      <c r="F148" s="106"/>
    </row>
    <row r="149" spans="1:6">
      <c r="A149" s="105"/>
      <c r="B149" s="105"/>
      <c r="C149" s="105"/>
      <c r="D149" s="106"/>
      <c r="E149" s="107"/>
      <c r="F149" s="106"/>
    </row>
    <row r="150" spans="1:6">
      <c r="A150" s="105"/>
      <c r="B150" s="105"/>
      <c r="C150" s="105"/>
      <c r="D150" s="106"/>
      <c r="E150" s="107"/>
      <c r="F150" s="106"/>
    </row>
    <row r="151" spans="1:6">
      <c r="A151" s="105"/>
      <c r="B151" s="105"/>
      <c r="C151" s="105"/>
      <c r="D151" s="106"/>
      <c r="E151" s="107"/>
      <c r="F151" s="106"/>
    </row>
    <row r="152" spans="1:6">
      <c r="A152" s="105"/>
      <c r="B152" s="105"/>
      <c r="C152" s="105"/>
      <c r="D152" s="106"/>
      <c r="E152" s="107"/>
      <c r="F152" s="106"/>
    </row>
    <row r="153" spans="1:6">
      <c r="A153" s="105"/>
      <c r="B153" s="105"/>
      <c r="C153" s="105"/>
      <c r="D153" s="106"/>
      <c r="E153" s="107"/>
      <c r="F153" s="106"/>
    </row>
    <row r="154" spans="1:6">
      <c r="A154" s="105"/>
      <c r="B154" s="105"/>
      <c r="C154" s="105"/>
      <c r="D154" s="106"/>
      <c r="E154" s="107"/>
      <c r="F154" s="106"/>
    </row>
    <row r="155" spans="1:6">
      <c r="A155" s="105"/>
      <c r="B155" s="105"/>
      <c r="C155" s="105"/>
      <c r="D155" s="106"/>
      <c r="E155" s="107"/>
      <c r="F155" s="106"/>
    </row>
    <row r="156" spans="1:6">
      <c r="A156" s="105"/>
      <c r="B156" s="105"/>
      <c r="C156" s="105"/>
      <c r="D156" s="106"/>
      <c r="E156" s="107"/>
      <c r="F156" s="106"/>
    </row>
    <row r="157" spans="1:6">
      <c r="A157" s="105"/>
      <c r="B157" s="105"/>
      <c r="C157" s="105"/>
      <c r="D157" s="106"/>
      <c r="E157" s="107"/>
      <c r="F157" s="106"/>
    </row>
    <row r="158" spans="1:6">
      <c r="A158" s="105"/>
      <c r="B158" s="105"/>
      <c r="C158" s="105"/>
      <c r="D158" s="106"/>
      <c r="E158" s="107"/>
      <c r="F158" s="106"/>
    </row>
    <row r="159" spans="1:6">
      <c r="A159" s="105"/>
      <c r="B159" s="105"/>
      <c r="C159" s="105"/>
      <c r="D159" s="106"/>
      <c r="E159" s="107"/>
      <c r="F159" s="106"/>
    </row>
    <row r="160" spans="1:6">
      <c r="A160" s="105"/>
      <c r="B160" s="105"/>
      <c r="C160" s="105"/>
      <c r="D160" s="106"/>
      <c r="E160" s="107"/>
      <c r="F160" s="106"/>
    </row>
    <row r="161" spans="1:6">
      <c r="A161" s="105"/>
      <c r="B161" s="105"/>
      <c r="C161" s="105"/>
      <c r="D161" s="106"/>
      <c r="E161" s="107"/>
      <c r="F161" s="106"/>
    </row>
    <row r="162" spans="1:6">
      <c r="A162" s="105"/>
      <c r="B162" s="105"/>
      <c r="C162" s="105"/>
      <c r="D162" s="106"/>
      <c r="E162" s="107"/>
      <c r="F162" s="106"/>
    </row>
    <row r="163" spans="1:6">
      <c r="A163" s="105"/>
      <c r="B163" s="105"/>
      <c r="C163" s="105"/>
      <c r="D163" s="106"/>
      <c r="E163" s="107"/>
      <c r="F163" s="106"/>
    </row>
    <row r="164" spans="1:6">
      <c r="A164" s="105"/>
      <c r="B164" s="105"/>
      <c r="C164" s="105"/>
      <c r="D164" s="106"/>
      <c r="E164" s="107"/>
      <c r="F164" s="106"/>
    </row>
    <row r="165" spans="1:6">
      <c r="A165" s="105"/>
      <c r="B165" s="105"/>
      <c r="C165" s="105"/>
      <c r="D165" s="106"/>
      <c r="E165" s="107"/>
      <c r="F165" s="106"/>
    </row>
    <row r="166" spans="1:6">
      <c r="A166" s="105"/>
      <c r="B166" s="105"/>
      <c r="C166" s="105"/>
      <c r="D166" s="106"/>
      <c r="E166" s="107"/>
      <c r="F166" s="106"/>
    </row>
    <row r="167" spans="1:6">
      <c r="A167" s="105"/>
      <c r="B167" s="105"/>
      <c r="C167" s="105"/>
      <c r="D167" s="106"/>
      <c r="E167" s="107"/>
      <c r="F167" s="106"/>
    </row>
    <row r="168" spans="1:6">
      <c r="A168" s="105"/>
      <c r="B168" s="105"/>
      <c r="C168" s="105"/>
      <c r="D168" s="106"/>
      <c r="E168" s="107"/>
      <c r="F168" s="106"/>
    </row>
    <row r="169" spans="1:6">
      <c r="A169" s="105"/>
      <c r="B169" s="105"/>
      <c r="C169" s="105"/>
      <c r="D169" s="106"/>
      <c r="E169" s="107"/>
      <c r="F169" s="106"/>
    </row>
    <row r="170" spans="1:6">
      <c r="A170" s="105"/>
      <c r="B170" s="105"/>
      <c r="C170" s="105"/>
      <c r="D170" s="106"/>
      <c r="E170" s="107"/>
      <c r="F170" s="106"/>
    </row>
    <row r="171" spans="1:6">
      <c r="A171" s="105"/>
      <c r="B171" s="105"/>
      <c r="C171" s="105"/>
      <c r="D171" s="106"/>
      <c r="E171" s="107"/>
      <c r="F171" s="106"/>
    </row>
    <row r="172" spans="1:6">
      <c r="A172" s="105"/>
      <c r="B172" s="105"/>
      <c r="C172" s="105"/>
      <c r="D172" s="106"/>
      <c r="E172" s="107"/>
      <c r="F172" s="106"/>
    </row>
    <row r="173" spans="1:6">
      <c r="A173" s="105"/>
      <c r="B173" s="105"/>
      <c r="C173" s="105"/>
      <c r="D173" s="106"/>
      <c r="E173" s="107"/>
      <c r="F173" s="106"/>
    </row>
    <row r="174" spans="1:6">
      <c r="A174" s="105"/>
      <c r="B174" s="105"/>
      <c r="C174" s="105"/>
      <c r="D174" s="106"/>
      <c r="E174" s="107"/>
      <c r="F174" s="106"/>
    </row>
    <row r="175" spans="1:6">
      <c r="A175" s="105"/>
      <c r="B175" s="105"/>
      <c r="C175" s="105"/>
      <c r="D175" s="106"/>
      <c r="E175" s="107"/>
      <c r="F175" s="106"/>
    </row>
    <row r="176" spans="1:6">
      <c r="A176" s="105"/>
      <c r="B176" s="105"/>
      <c r="C176" s="105"/>
      <c r="D176" s="106"/>
      <c r="E176" s="107"/>
      <c r="F176" s="106"/>
    </row>
    <row r="177" spans="1:6">
      <c r="A177" s="105"/>
      <c r="B177" s="105"/>
      <c r="C177" s="105"/>
      <c r="D177" s="106"/>
      <c r="E177" s="107"/>
      <c r="F177" s="106"/>
    </row>
    <row r="178" spans="1:6">
      <c r="A178" s="105"/>
      <c r="B178" s="105"/>
      <c r="C178" s="105"/>
      <c r="D178" s="106"/>
      <c r="E178" s="107"/>
      <c r="F178" s="106"/>
    </row>
    <row r="179" spans="1:6">
      <c r="A179" s="105"/>
      <c r="B179" s="105"/>
      <c r="C179" s="105"/>
      <c r="D179" s="106"/>
      <c r="E179" s="107"/>
      <c r="F179" s="106"/>
    </row>
    <row r="180" spans="1:6">
      <c r="A180" s="105"/>
      <c r="B180" s="105"/>
      <c r="C180" s="105"/>
      <c r="D180" s="106"/>
      <c r="E180" s="107"/>
      <c r="F180" s="106"/>
    </row>
    <row r="181" spans="1:6">
      <c r="A181" s="105"/>
      <c r="B181" s="105"/>
      <c r="C181" s="105"/>
      <c r="D181" s="106"/>
      <c r="E181" s="107"/>
      <c r="F181" s="106"/>
    </row>
    <row r="182" spans="1:6">
      <c r="A182" s="105"/>
      <c r="B182" s="105"/>
      <c r="C182" s="105"/>
      <c r="D182" s="106"/>
      <c r="E182" s="107"/>
      <c r="F182" s="106"/>
    </row>
    <row r="183" spans="1:6">
      <c r="A183" s="105"/>
      <c r="B183" s="105"/>
      <c r="C183" s="105"/>
      <c r="D183" s="106"/>
      <c r="E183" s="107"/>
      <c r="F183" s="106"/>
    </row>
    <row r="184" spans="1:6">
      <c r="A184" s="105"/>
      <c r="B184" s="105"/>
      <c r="C184" s="105"/>
      <c r="D184" s="106"/>
      <c r="E184" s="107"/>
      <c r="F184" s="106"/>
    </row>
    <row r="185" spans="1:6">
      <c r="A185" s="105"/>
      <c r="B185" s="105"/>
      <c r="C185" s="105"/>
      <c r="D185" s="106"/>
      <c r="E185" s="107"/>
      <c r="F185" s="106"/>
    </row>
    <row r="186" spans="1:6">
      <c r="A186" s="41"/>
      <c r="B186" s="41"/>
      <c r="C186" s="41"/>
      <c r="D186" s="41"/>
      <c r="E186" s="41"/>
    </row>
    <row r="187" spans="1:6">
      <c r="A187" s="41"/>
      <c r="B187" s="41"/>
      <c r="C187" s="41"/>
      <c r="D187" s="41"/>
      <c r="E187" s="41"/>
    </row>
    <row r="188" spans="1:6">
      <c r="A188" s="41"/>
      <c r="B188" s="41"/>
      <c r="C188" s="41"/>
      <c r="D188" s="41"/>
      <c r="E188" s="41"/>
    </row>
    <row r="189" spans="1:6">
      <c r="A189" s="41"/>
      <c r="B189" s="41"/>
      <c r="C189" s="41"/>
      <c r="D189" s="41"/>
      <c r="E189" s="41"/>
    </row>
    <row r="190" spans="1:6">
      <c r="A190" s="41"/>
      <c r="B190" s="41"/>
      <c r="C190" s="41"/>
      <c r="D190" s="41"/>
      <c r="E190" s="41"/>
    </row>
    <row r="191" spans="1:6">
      <c r="A191" s="41"/>
      <c r="B191" s="41"/>
      <c r="C191" s="41"/>
      <c r="D191" s="41"/>
      <c r="E191" s="41"/>
    </row>
    <row r="192" spans="1:6" ht="15.75">
      <c r="A192" s="1"/>
      <c r="B192" s="1"/>
      <c r="D192" s="41"/>
    </row>
    <row r="193" spans="1:7">
      <c r="A193" s="212"/>
      <c r="G193"/>
    </row>
    <row r="194" spans="1:7">
      <c r="A194" s="212"/>
      <c r="G194"/>
    </row>
    <row r="195" spans="1:7">
      <c r="A195" s="212"/>
      <c r="G195"/>
    </row>
    <row r="196" spans="1:7" ht="18.75" customHeight="1">
      <c r="A196" s="212"/>
      <c r="G196"/>
    </row>
    <row r="197" spans="1:7">
      <c r="A197" s="212"/>
      <c r="G197"/>
    </row>
    <row r="198" spans="1:7" ht="15" customHeight="1">
      <c r="A198" s="212"/>
      <c r="G198"/>
    </row>
    <row r="199" spans="1:7">
      <c r="A199" s="212"/>
      <c r="G199"/>
    </row>
    <row r="200" spans="1:7">
      <c r="A200" s="212"/>
      <c r="G200"/>
    </row>
    <row r="201" spans="1:7">
      <c r="A201" s="212"/>
      <c r="G201"/>
    </row>
    <row r="202" spans="1:7">
      <c r="A202" s="212"/>
      <c r="G202"/>
    </row>
    <row r="203" spans="1:7">
      <c r="A203" s="212"/>
      <c r="G203"/>
    </row>
    <row r="204" spans="1:7">
      <c r="A204" s="212"/>
      <c r="G204"/>
    </row>
    <row r="205" spans="1:7">
      <c r="A205" s="212"/>
      <c r="G205"/>
    </row>
    <row r="206" spans="1:7">
      <c r="A206" s="212"/>
      <c r="G206"/>
    </row>
    <row r="207" spans="1:7">
      <c r="A207" s="212"/>
      <c r="G207"/>
    </row>
    <row r="208" spans="1:7">
      <c r="A208" s="212"/>
      <c r="G208"/>
    </row>
    <row r="209" spans="1:7">
      <c r="A209" s="212"/>
      <c r="G209"/>
    </row>
    <row r="210" spans="1:7">
      <c r="A210" s="212"/>
      <c r="G210"/>
    </row>
    <row r="211" spans="1:7">
      <c r="A211" s="212"/>
      <c r="G211"/>
    </row>
    <row r="212" spans="1:7">
      <c r="A212" s="212"/>
      <c r="G212"/>
    </row>
    <row r="213" spans="1:7">
      <c r="A213" s="212"/>
      <c r="G213"/>
    </row>
    <row r="214" spans="1:7">
      <c r="A214" s="212"/>
      <c r="G214"/>
    </row>
    <row r="215" spans="1:7">
      <c r="A215" s="212"/>
      <c r="G215"/>
    </row>
    <row r="216" spans="1:7">
      <c r="A216" s="212"/>
      <c r="G216"/>
    </row>
    <row r="217" spans="1:7">
      <c r="A217" s="212"/>
      <c r="G217"/>
    </row>
    <row r="218" spans="1:7">
      <c r="A218" s="212"/>
      <c r="G218"/>
    </row>
    <row r="219" spans="1:7">
      <c r="A219" s="212"/>
      <c r="G219"/>
    </row>
    <row r="220" spans="1:7">
      <c r="A220" s="212"/>
      <c r="G220"/>
    </row>
    <row r="221" spans="1:7">
      <c r="A221" s="212"/>
      <c r="G221"/>
    </row>
    <row r="222" spans="1:7">
      <c r="A222" s="212"/>
      <c r="G222"/>
    </row>
    <row r="223" spans="1:7">
      <c r="A223" s="212"/>
      <c r="G223"/>
    </row>
    <row r="224" spans="1:7">
      <c r="A224" s="212"/>
      <c r="G224"/>
    </row>
    <row r="225" spans="1:7">
      <c r="A225" s="212"/>
      <c r="G225"/>
    </row>
    <row r="226" spans="1:7">
      <c r="A226" s="212"/>
      <c r="G226"/>
    </row>
    <row r="227" spans="1:7">
      <c r="A227" s="212"/>
      <c r="G227"/>
    </row>
    <row r="228" spans="1:7">
      <c r="A228" s="212"/>
      <c r="G228"/>
    </row>
    <row r="229" spans="1:7">
      <c r="A229" s="212"/>
      <c r="G229"/>
    </row>
    <row r="230" spans="1:7">
      <c r="A230" s="212"/>
      <c r="G230"/>
    </row>
    <row r="231" spans="1:7">
      <c r="A231" s="212"/>
      <c r="G231"/>
    </row>
    <row r="232" spans="1:7">
      <c r="A232" s="212"/>
      <c r="G232"/>
    </row>
    <row r="233" spans="1:7">
      <c r="A233" s="212"/>
      <c r="G233"/>
    </row>
    <row r="234" spans="1:7">
      <c r="A234" s="212"/>
      <c r="G234"/>
    </row>
    <row r="235" spans="1:7">
      <c r="A235" s="212"/>
      <c r="G235"/>
    </row>
    <row r="236" spans="1:7">
      <c r="A236" s="212"/>
      <c r="G236"/>
    </row>
    <row r="237" spans="1:7">
      <c r="A237" s="212"/>
      <c r="G237"/>
    </row>
    <row r="238" spans="1:7">
      <c r="A238" s="212"/>
      <c r="G238"/>
    </row>
    <row r="239" spans="1:7">
      <c r="A239" s="212"/>
      <c r="G239"/>
    </row>
    <row r="240" spans="1:7">
      <c r="A240" s="212"/>
      <c r="G240"/>
    </row>
    <row r="241" spans="1:7">
      <c r="A241" s="212"/>
      <c r="G241"/>
    </row>
    <row r="242" spans="1:7">
      <c r="A242" s="212"/>
      <c r="G242"/>
    </row>
    <row r="243" spans="1:7">
      <c r="A243" s="212"/>
      <c r="G243"/>
    </row>
    <row r="244" spans="1:7">
      <c r="A244" s="212"/>
      <c r="G244"/>
    </row>
    <row r="245" spans="1:7">
      <c r="A245" s="212"/>
      <c r="G245"/>
    </row>
    <row r="246" spans="1:7">
      <c r="A246" s="212"/>
      <c r="G246"/>
    </row>
    <row r="247" spans="1:7">
      <c r="A247" s="212"/>
      <c r="G247"/>
    </row>
    <row r="248" spans="1:7">
      <c r="A248" s="212"/>
      <c r="G248"/>
    </row>
    <row r="249" spans="1:7">
      <c r="A249" s="212"/>
      <c r="G249"/>
    </row>
    <row r="250" spans="1:7">
      <c r="A250" s="212"/>
      <c r="G250"/>
    </row>
    <row r="251" spans="1:7">
      <c r="A251" s="212"/>
      <c r="G251"/>
    </row>
    <row r="252" spans="1:7">
      <c r="A252" s="212"/>
      <c r="G252"/>
    </row>
    <row r="253" spans="1:7">
      <c r="A253" s="212"/>
      <c r="G253"/>
    </row>
    <row r="254" spans="1:7">
      <c r="A254" s="212"/>
      <c r="G254"/>
    </row>
    <row r="255" spans="1:7">
      <c r="A255" s="212"/>
      <c r="G255"/>
    </row>
    <row r="256" spans="1:7">
      <c r="A256" s="212"/>
      <c r="G256"/>
    </row>
    <row r="257" spans="1:7">
      <c r="A257" s="212"/>
      <c r="G257"/>
    </row>
    <row r="258" spans="1:7">
      <c r="A258" s="212"/>
      <c r="G258"/>
    </row>
    <row r="259" spans="1:7" ht="15" customHeight="1">
      <c r="A259" s="212"/>
      <c r="G259"/>
    </row>
    <row r="260" spans="1:7">
      <c r="A260" s="212"/>
      <c r="G260"/>
    </row>
    <row r="261" spans="1:7" ht="15" customHeight="1">
      <c r="A261" s="212"/>
      <c r="G261"/>
    </row>
    <row r="262" spans="1:7">
      <c r="A262" s="212"/>
      <c r="G262"/>
    </row>
    <row r="263" spans="1:7">
      <c r="A263" s="212"/>
      <c r="G263"/>
    </row>
    <row r="264" spans="1:7">
      <c r="A264" s="212"/>
      <c r="G264"/>
    </row>
    <row r="265" spans="1:7">
      <c r="A265" s="212"/>
      <c r="G265"/>
    </row>
    <row r="266" spans="1:7">
      <c r="A266" s="212"/>
      <c r="G266"/>
    </row>
    <row r="267" spans="1:7">
      <c r="A267" s="212"/>
      <c r="G267"/>
    </row>
    <row r="268" spans="1:7">
      <c r="A268" s="212"/>
      <c r="G268"/>
    </row>
    <row r="269" spans="1:7">
      <c r="A269" s="212"/>
      <c r="G269"/>
    </row>
    <row r="270" spans="1:7">
      <c r="A270" s="212"/>
      <c r="G270"/>
    </row>
    <row r="271" spans="1:7">
      <c r="A271" s="212"/>
      <c r="G271"/>
    </row>
    <row r="272" spans="1:7">
      <c r="A272" s="212"/>
      <c r="G272"/>
    </row>
    <row r="273" spans="1:7">
      <c r="A273" s="212"/>
      <c r="G273"/>
    </row>
    <row r="274" spans="1:7">
      <c r="A274" s="212"/>
      <c r="G274"/>
    </row>
    <row r="275" spans="1:7">
      <c r="A275" s="212"/>
      <c r="G275"/>
    </row>
    <row r="276" spans="1:7">
      <c r="A276" s="212"/>
      <c r="G276"/>
    </row>
    <row r="277" spans="1:7">
      <c r="A277" s="212"/>
      <c r="G277"/>
    </row>
    <row r="278" spans="1:7">
      <c r="A278" s="212"/>
      <c r="G278"/>
    </row>
    <row r="279" spans="1:7">
      <c r="A279" s="212"/>
      <c r="G279"/>
    </row>
    <row r="280" spans="1:7">
      <c r="A280" s="212"/>
      <c r="G280"/>
    </row>
    <row r="281" spans="1:7">
      <c r="A281" s="212"/>
      <c r="G281"/>
    </row>
    <row r="282" spans="1:7">
      <c r="A282" s="212"/>
      <c r="G282"/>
    </row>
    <row r="283" spans="1:7">
      <c r="A283" s="212"/>
      <c r="G283"/>
    </row>
    <row r="284" spans="1:7">
      <c r="A284" s="212"/>
      <c r="G284"/>
    </row>
    <row r="285" spans="1:7">
      <c r="A285" s="212"/>
      <c r="G285"/>
    </row>
    <row r="286" spans="1:7">
      <c r="A286" s="212"/>
      <c r="G286"/>
    </row>
    <row r="287" spans="1:7">
      <c r="A287" s="212"/>
      <c r="G287"/>
    </row>
    <row r="288" spans="1:7">
      <c r="A288" s="212"/>
      <c r="G288"/>
    </row>
    <row r="289" spans="1:7">
      <c r="A289" s="212"/>
      <c r="G289"/>
    </row>
    <row r="290" spans="1:7">
      <c r="A290" s="212"/>
      <c r="G290"/>
    </row>
    <row r="291" spans="1:7">
      <c r="A291" s="212"/>
      <c r="G291"/>
    </row>
    <row r="292" spans="1:7">
      <c r="A292" s="212"/>
      <c r="G292"/>
    </row>
    <row r="293" spans="1:7">
      <c r="A293" s="212"/>
      <c r="G293"/>
    </row>
    <row r="294" spans="1:7">
      <c r="A294" s="212"/>
      <c r="G294"/>
    </row>
    <row r="295" spans="1:7">
      <c r="A295" s="212"/>
      <c r="G295"/>
    </row>
    <row r="296" spans="1:7">
      <c r="A296" s="212"/>
      <c r="G296"/>
    </row>
    <row r="297" spans="1:7">
      <c r="A297" s="212"/>
      <c r="G297"/>
    </row>
    <row r="298" spans="1:7">
      <c r="A298" s="212"/>
      <c r="G298"/>
    </row>
    <row r="299" spans="1:7">
      <c r="A299" s="212"/>
      <c r="G299"/>
    </row>
    <row r="300" spans="1:7">
      <c r="A300" s="212"/>
      <c r="G300"/>
    </row>
    <row r="301" spans="1:7">
      <c r="A301" s="212"/>
      <c r="G301"/>
    </row>
    <row r="302" spans="1:7" ht="15" customHeight="1">
      <c r="A302" s="212"/>
      <c r="G302"/>
    </row>
    <row r="303" spans="1:7">
      <c r="A303" s="212"/>
      <c r="G303"/>
    </row>
    <row r="304" spans="1:7" ht="15" customHeight="1">
      <c r="A304" s="212"/>
      <c r="G304"/>
    </row>
    <row r="305" spans="1:7">
      <c r="A305" s="212"/>
      <c r="G305"/>
    </row>
    <row r="306" spans="1:7">
      <c r="A306" s="212"/>
      <c r="G306"/>
    </row>
    <row r="307" spans="1:7">
      <c r="A307" s="212"/>
      <c r="G307"/>
    </row>
    <row r="308" spans="1:7">
      <c r="A308" s="212"/>
      <c r="G308"/>
    </row>
    <row r="309" spans="1:7">
      <c r="A309" s="212"/>
      <c r="G309"/>
    </row>
    <row r="310" spans="1:7">
      <c r="A310" s="212"/>
      <c r="G310"/>
    </row>
    <row r="311" spans="1:7">
      <c r="A311" s="212"/>
      <c r="G311"/>
    </row>
    <row r="312" spans="1:7">
      <c r="A312" s="212"/>
      <c r="G312"/>
    </row>
    <row r="313" spans="1:7">
      <c r="A313" s="212"/>
      <c r="G313"/>
    </row>
    <row r="314" spans="1:7">
      <c r="A314" s="212"/>
      <c r="G314"/>
    </row>
    <row r="315" spans="1:7">
      <c r="A315" s="212"/>
      <c r="G315"/>
    </row>
    <row r="316" spans="1:7">
      <c r="A316" s="212"/>
      <c r="G316"/>
    </row>
    <row r="317" spans="1:7">
      <c r="A317" s="212"/>
      <c r="G317"/>
    </row>
    <row r="318" spans="1:7">
      <c r="A318" s="212"/>
      <c r="G318"/>
    </row>
    <row r="319" spans="1:7">
      <c r="A319" s="212"/>
      <c r="G319"/>
    </row>
    <row r="320" spans="1:7">
      <c r="A320" s="212"/>
      <c r="G320"/>
    </row>
    <row r="321" spans="1:7">
      <c r="A321" s="212"/>
      <c r="G321"/>
    </row>
    <row r="322" spans="1:7">
      <c r="A322" s="212"/>
      <c r="G322"/>
    </row>
    <row r="323" spans="1:7" ht="15.75" customHeight="1">
      <c r="A323" s="212"/>
      <c r="G323"/>
    </row>
    <row r="324" spans="1:7">
      <c r="A324" s="212"/>
      <c r="G324"/>
    </row>
    <row r="325" spans="1:7">
      <c r="A325" s="212"/>
      <c r="G325"/>
    </row>
  </sheetData>
  <mergeCells count="25">
    <mergeCell ref="G7:G8"/>
    <mergeCell ref="G71:G72"/>
    <mergeCell ref="G114:G115"/>
    <mergeCell ref="M140:N140"/>
    <mergeCell ref="F114:F115"/>
    <mergeCell ref="A69:F69"/>
    <mergeCell ref="A71:A72"/>
    <mergeCell ref="B71:B72"/>
    <mergeCell ref="C71:C72"/>
    <mergeCell ref="D71:D72"/>
    <mergeCell ref="E71:E72"/>
    <mergeCell ref="F71:F72"/>
    <mergeCell ref="A114:A115"/>
    <mergeCell ref="B114:B115"/>
    <mergeCell ref="C114:C115"/>
    <mergeCell ref="D114:D115"/>
    <mergeCell ref="E114:E115"/>
    <mergeCell ref="A112:F112"/>
    <mergeCell ref="A5:F5"/>
    <mergeCell ref="A7:A8"/>
    <mergeCell ref="B7:B8"/>
    <mergeCell ref="C7:C8"/>
    <mergeCell ref="D7:D8"/>
    <mergeCell ref="E7:E8"/>
    <mergeCell ref="F7:F8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61"/>
  <sheetViews>
    <sheetView view="pageBreakPreview" topLeftCell="A40" zoomScale="91" zoomScaleNormal="100" zoomScaleSheetLayoutView="91" workbookViewId="0">
      <selection activeCell="G122" sqref="G122"/>
    </sheetView>
  </sheetViews>
  <sheetFormatPr defaultRowHeight="15"/>
  <cols>
    <col min="1" max="1" width="3.7109375" customWidth="1"/>
    <col min="2" max="2" width="34.7109375" customWidth="1"/>
    <col min="3" max="3" width="14.85546875" customWidth="1"/>
    <col min="4" max="4" width="15.42578125" customWidth="1"/>
    <col min="5" max="5" width="20.28515625" customWidth="1"/>
    <col min="6" max="6" width="19.28515625" customWidth="1"/>
    <col min="7" max="7" width="13.140625" style="224" customWidth="1"/>
    <col min="8" max="10" width="9.140625" style="193"/>
    <col min="11" max="11" width="12.42578125" style="193" bestFit="1" customWidth="1"/>
    <col min="12" max="14" width="9.140625" style="193"/>
  </cols>
  <sheetData>
    <row r="1" spans="1:11" ht="15.75">
      <c r="A1" s="1" t="s">
        <v>0</v>
      </c>
      <c r="B1" s="1"/>
      <c r="C1" s="132" t="s">
        <v>215</v>
      </c>
      <c r="D1" s="133"/>
      <c r="E1" s="132"/>
      <c r="F1" s="132"/>
      <c r="G1" s="223"/>
    </row>
    <row r="2" spans="1:11" ht="15.75">
      <c r="A2" s="1" t="s">
        <v>1</v>
      </c>
      <c r="B2" s="1"/>
      <c r="G2" s="223"/>
    </row>
    <row r="3" spans="1:11" ht="15.75">
      <c r="A3" s="1" t="s">
        <v>2</v>
      </c>
      <c r="B3" s="1"/>
      <c r="G3" s="223"/>
    </row>
    <row r="4" spans="1:11" ht="22.5" customHeight="1">
      <c r="A4" s="348" t="s">
        <v>249</v>
      </c>
      <c r="B4" s="348"/>
      <c r="C4" s="348"/>
      <c r="D4" s="348"/>
      <c r="E4" s="348"/>
      <c r="F4" s="348"/>
      <c r="G4" s="348"/>
    </row>
    <row r="5" spans="1:11" ht="0.75" customHeight="1">
      <c r="F5" s="60" t="s">
        <v>3</v>
      </c>
    </row>
    <row r="6" spans="1:11" ht="23.25" customHeight="1">
      <c r="A6" s="349" t="s">
        <v>4</v>
      </c>
      <c r="B6" s="349" t="s">
        <v>5</v>
      </c>
      <c r="C6" s="340" t="s">
        <v>6</v>
      </c>
      <c r="D6" s="341" t="s">
        <v>266</v>
      </c>
      <c r="E6" s="333" t="s">
        <v>245</v>
      </c>
      <c r="F6" s="343" t="s">
        <v>243</v>
      </c>
      <c r="G6" s="345" t="s">
        <v>246</v>
      </c>
    </row>
    <row r="7" spans="1:11" ht="46.5" customHeight="1">
      <c r="A7" s="350"/>
      <c r="B7" s="350"/>
      <c r="C7" s="339"/>
      <c r="D7" s="342"/>
      <c r="E7" s="334"/>
      <c r="F7" s="344"/>
      <c r="G7" s="345"/>
    </row>
    <row r="8" spans="1:11" ht="27">
      <c r="A8" s="61">
        <v>1</v>
      </c>
      <c r="B8" s="62" t="s">
        <v>81</v>
      </c>
      <c r="C8" s="63">
        <v>51.02</v>
      </c>
      <c r="D8" s="135">
        <f>D9+D10+D12+D13+D14+D11</f>
        <v>6220640</v>
      </c>
      <c r="E8" s="135">
        <f t="shared" ref="E8:F8" si="0">E9+E10+E12+E13+E14+E11</f>
        <v>6723420</v>
      </c>
      <c r="F8" s="135">
        <f t="shared" si="0"/>
        <v>6038712</v>
      </c>
      <c r="G8" s="225">
        <f>F8/E8*100</f>
        <v>89.81607574716439</v>
      </c>
    </row>
    <row r="9" spans="1:11">
      <c r="A9" s="64"/>
      <c r="B9" s="65" t="s">
        <v>82</v>
      </c>
      <c r="C9" s="65" t="s">
        <v>83</v>
      </c>
      <c r="D9" s="134">
        <v>4547300</v>
      </c>
      <c r="E9" s="134">
        <v>5094600</v>
      </c>
      <c r="F9" s="134">
        <v>4668872</v>
      </c>
      <c r="G9" s="225">
        <f t="shared" ref="G9:G68" si="1">F9/E9*100</f>
        <v>91.643544144780748</v>
      </c>
    </row>
    <row r="10" spans="1:11">
      <c r="A10" s="64"/>
      <c r="B10" s="66" t="s">
        <v>84</v>
      </c>
      <c r="C10" s="67" t="s">
        <v>85</v>
      </c>
      <c r="D10" s="134">
        <v>1062440</v>
      </c>
      <c r="E10" s="134">
        <v>1058050</v>
      </c>
      <c r="F10" s="141">
        <v>840614</v>
      </c>
      <c r="G10" s="225">
        <f t="shared" si="1"/>
        <v>79.449364396767635</v>
      </c>
      <c r="K10" s="211"/>
    </row>
    <row r="11" spans="1:11">
      <c r="A11" s="64"/>
      <c r="B11" s="66" t="s">
        <v>168</v>
      </c>
      <c r="C11" s="65" t="s">
        <v>176</v>
      </c>
      <c r="D11" s="134">
        <v>32500</v>
      </c>
      <c r="E11" s="134">
        <v>0</v>
      </c>
      <c r="F11" s="134">
        <v>0</v>
      </c>
      <c r="G11" s="225">
        <v>0</v>
      </c>
      <c r="J11" s="193" t="s">
        <v>80</v>
      </c>
    </row>
    <row r="12" spans="1:11">
      <c r="A12" s="64"/>
      <c r="B12" s="66" t="s">
        <v>86</v>
      </c>
      <c r="C12" s="67" t="s">
        <v>87</v>
      </c>
      <c r="D12" s="134">
        <v>158400</v>
      </c>
      <c r="E12" s="134">
        <v>156550</v>
      </c>
      <c r="F12" s="134">
        <v>155012</v>
      </c>
      <c r="G12" s="225">
        <f t="shared" si="1"/>
        <v>99.017566272756312</v>
      </c>
    </row>
    <row r="13" spans="1:11">
      <c r="A13" s="68"/>
      <c r="B13" s="66" t="s">
        <v>103</v>
      </c>
      <c r="C13" s="67" t="s">
        <v>152</v>
      </c>
      <c r="D13" s="136">
        <v>420000</v>
      </c>
      <c r="E13" s="136">
        <v>420000</v>
      </c>
      <c r="F13" s="134">
        <v>379999</v>
      </c>
      <c r="G13" s="225">
        <f t="shared" si="1"/>
        <v>90.475952380952378</v>
      </c>
    </row>
    <row r="14" spans="1:11" ht="25.5">
      <c r="A14" s="64"/>
      <c r="B14" s="66" t="s">
        <v>88</v>
      </c>
      <c r="C14" s="67" t="s">
        <v>89</v>
      </c>
      <c r="D14" s="134">
        <v>0</v>
      </c>
      <c r="E14" s="134">
        <v>-5780</v>
      </c>
      <c r="F14" s="134">
        <v>-5785</v>
      </c>
      <c r="G14" s="225">
        <f t="shared" si="1"/>
        <v>100.08650519031141</v>
      </c>
    </row>
    <row r="15" spans="1:11" ht="27">
      <c r="A15" s="61">
        <v>2</v>
      </c>
      <c r="B15" s="62" t="s">
        <v>90</v>
      </c>
      <c r="C15" s="63">
        <v>54.02</v>
      </c>
      <c r="D15" s="135">
        <f>D16+D17+D18+D19</f>
        <v>754100</v>
      </c>
      <c r="E15" s="135">
        <f>E16+E17+E18+E19</f>
        <v>729440</v>
      </c>
      <c r="F15" s="135">
        <f>F16+F17+F18+F19</f>
        <v>534880</v>
      </c>
      <c r="G15" s="225">
        <f t="shared" si="1"/>
        <v>73.327484097389785</v>
      </c>
    </row>
    <row r="16" spans="1:11">
      <c r="A16" s="64"/>
      <c r="B16" s="65" t="s">
        <v>82</v>
      </c>
      <c r="C16" s="65" t="s">
        <v>83</v>
      </c>
      <c r="D16" s="134">
        <v>437000</v>
      </c>
      <c r="E16" s="134">
        <v>506600</v>
      </c>
      <c r="F16" s="134">
        <v>435917</v>
      </c>
      <c r="G16" s="225">
        <f t="shared" si="1"/>
        <v>86.047572048953811</v>
      </c>
    </row>
    <row r="17" spans="1:7">
      <c r="A17" s="64"/>
      <c r="B17" s="66" t="s">
        <v>84</v>
      </c>
      <c r="C17" s="67" t="s">
        <v>85</v>
      </c>
      <c r="D17" s="134">
        <v>120900</v>
      </c>
      <c r="E17" s="134">
        <v>115340</v>
      </c>
      <c r="F17" s="134">
        <v>101671</v>
      </c>
      <c r="G17" s="225">
        <f t="shared" si="1"/>
        <v>88.148950927692042</v>
      </c>
    </row>
    <row r="18" spans="1:7" ht="25.5">
      <c r="A18" s="64"/>
      <c r="B18" s="66" t="s">
        <v>88</v>
      </c>
      <c r="C18" s="67" t="s">
        <v>89</v>
      </c>
      <c r="D18" s="134">
        <v>0</v>
      </c>
      <c r="E18" s="134">
        <v>-2700</v>
      </c>
      <c r="F18" s="134">
        <v>-2708</v>
      </c>
      <c r="G18" s="225">
        <f t="shared" si="1"/>
        <v>100.2962962962963</v>
      </c>
    </row>
    <row r="19" spans="1:7" ht="24.75" customHeight="1">
      <c r="A19" s="68"/>
      <c r="B19" s="69" t="s">
        <v>162</v>
      </c>
      <c r="C19" s="65" t="s">
        <v>161</v>
      </c>
      <c r="D19" s="134">
        <v>196200</v>
      </c>
      <c r="E19" s="134">
        <v>110200</v>
      </c>
      <c r="F19" s="134">
        <v>0</v>
      </c>
      <c r="G19" s="225">
        <v>0</v>
      </c>
    </row>
    <row r="20" spans="1:7" ht="24" customHeight="1">
      <c r="A20" s="61">
        <v>3</v>
      </c>
      <c r="B20" s="62" t="s">
        <v>91</v>
      </c>
      <c r="C20" s="63">
        <v>61.02</v>
      </c>
      <c r="D20" s="137">
        <f>D21+D22+D23+D24</f>
        <v>1404700</v>
      </c>
      <c r="E20" s="137">
        <f t="shared" ref="E20:F20" si="2">E21+E22+E23+E24</f>
        <v>1667630</v>
      </c>
      <c r="F20" s="137">
        <f t="shared" si="2"/>
        <v>1275062</v>
      </c>
      <c r="G20" s="225">
        <f t="shared" si="1"/>
        <v>76.459526393744412</v>
      </c>
    </row>
    <row r="21" spans="1:7">
      <c r="A21" s="68"/>
      <c r="B21" s="65" t="s">
        <v>82</v>
      </c>
      <c r="C21" s="65" t="s">
        <v>83</v>
      </c>
      <c r="D21" s="136">
        <v>991500</v>
      </c>
      <c r="E21" s="136">
        <v>1218090</v>
      </c>
      <c r="F21" s="134">
        <v>1024020</v>
      </c>
      <c r="G21" s="225">
        <f t="shared" si="1"/>
        <v>84.067679728098909</v>
      </c>
    </row>
    <row r="22" spans="1:7">
      <c r="A22" s="68"/>
      <c r="B22" s="66" t="s">
        <v>84</v>
      </c>
      <c r="C22" s="67" t="s">
        <v>85</v>
      </c>
      <c r="D22" s="136">
        <v>383200</v>
      </c>
      <c r="E22" s="136">
        <v>378200</v>
      </c>
      <c r="F22" s="134">
        <v>254703</v>
      </c>
      <c r="G22" s="225">
        <f t="shared" si="1"/>
        <v>67.346113167636162</v>
      </c>
    </row>
    <row r="23" spans="1:7">
      <c r="A23" s="68"/>
      <c r="B23" s="66" t="s">
        <v>103</v>
      </c>
      <c r="C23" s="67" t="s">
        <v>152</v>
      </c>
      <c r="D23" s="136">
        <v>30000</v>
      </c>
      <c r="E23" s="136">
        <v>80000</v>
      </c>
      <c r="F23" s="134">
        <v>5000</v>
      </c>
      <c r="G23" s="225">
        <v>0</v>
      </c>
    </row>
    <row r="24" spans="1:7" ht="25.5">
      <c r="A24" s="64"/>
      <c r="B24" s="66" t="s">
        <v>88</v>
      </c>
      <c r="C24" s="67" t="s">
        <v>89</v>
      </c>
      <c r="D24" s="134">
        <v>0</v>
      </c>
      <c r="E24" s="134">
        <v>-8660</v>
      </c>
      <c r="F24" s="134">
        <v>-8661</v>
      </c>
      <c r="G24" s="225">
        <v>0</v>
      </c>
    </row>
    <row r="25" spans="1:7">
      <c r="A25" s="63">
        <v>4</v>
      </c>
      <c r="B25" s="63" t="s">
        <v>93</v>
      </c>
      <c r="C25" s="63">
        <v>65.02</v>
      </c>
      <c r="D25" s="135">
        <f>D26+D27+D28+D29+D30+D31+D32</f>
        <v>7741480</v>
      </c>
      <c r="E25" s="135">
        <f>E26+E27+E28+E29+E31+E32+E30</f>
        <v>8182080</v>
      </c>
      <c r="F25" s="135">
        <f>F26+F27+F28+F29+F31+F32+F30</f>
        <v>5405969</v>
      </c>
      <c r="G25" s="225">
        <f t="shared" si="1"/>
        <v>66.070840177558765</v>
      </c>
    </row>
    <row r="26" spans="1:7">
      <c r="A26" s="68"/>
      <c r="B26" s="65" t="s">
        <v>82</v>
      </c>
      <c r="C26" s="65" t="s">
        <v>83</v>
      </c>
      <c r="D26" s="134">
        <v>48500</v>
      </c>
      <c r="E26" s="134">
        <v>102000</v>
      </c>
      <c r="F26" s="134">
        <v>93648</v>
      </c>
      <c r="G26" s="225">
        <f t="shared" si="1"/>
        <v>91.811764705882354</v>
      </c>
    </row>
    <row r="27" spans="1:7">
      <c r="A27" s="68"/>
      <c r="B27" s="66" t="s">
        <v>84</v>
      </c>
      <c r="C27" s="67" t="s">
        <v>85</v>
      </c>
      <c r="D27" s="134">
        <v>992280</v>
      </c>
      <c r="E27" s="134">
        <v>1295780</v>
      </c>
      <c r="F27" s="134">
        <v>1069806</v>
      </c>
      <c r="G27" s="225">
        <f t="shared" si="1"/>
        <v>82.56077420549785</v>
      </c>
    </row>
    <row r="28" spans="1:7">
      <c r="A28" s="68"/>
      <c r="B28" s="65" t="s">
        <v>94</v>
      </c>
      <c r="C28" s="65" t="s">
        <v>95</v>
      </c>
      <c r="D28" s="134">
        <v>124600</v>
      </c>
      <c r="E28" s="134">
        <v>124600</v>
      </c>
      <c r="F28" s="134">
        <v>75179</v>
      </c>
      <c r="G28" s="225">
        <f t="shared" si="1"/>
        <v>60.336276083467098</v>
      </c>
    </row>
    <row r="29" spans="1:7">
      <c r="A29" s="68"/>
      <c r="B29" s="65" t="s">
        <v>86</v>
      </c>
      <c r="C29" s="65" t="s">
        <v>87</v>
      </c>
      <c r="D29" s="134">
        <v>0</v>
      </c>
      <c r="E29" s="134">
        <v>0</v>
      </c>
      <c r="F29" s="134">
        <v>0</v>
      </c>
      <c r="G29" s="225">
        <v>0</v>
      </c>
    </row>
    <row r="30" spans="1:7" ht="40.5">
      <c r="A30" s="68"/>
      <c r="B30" s="69" t="s">
        <v>253</v>
      </c>
      <c r="C30" s="65" t="s">
        <v>184</v>
      </c>
      <c r="D30" s="134">
        <v>2743540</v>
      </c>
      <c r="E30" s="134">
        <v>2743540</v>
      </c>
      <c r="F30" s="134">
        <v>2371694</v>
      </c>
      <c r="G30" s="225">
        <v>0</v>
      </c>
    </row>
    <row r="31" spans="1:7" ht="27">
      <c r="A31" s="68"/>
      <c r="B31" s="69" t="s">
        <v>182</v>
      </c>
      <c r="C31" s="65" t="s">
        <v>183</v>
      </c>
      <c r="D31" s="134">
        <v>2939730</v>
      </c>
      <c r="E31" s="134">
        <v>2939730</v>
      </c>
      <c r="F31" s="134">
        <v>893340</v>
      </c>
      <c r="G31" s="225">
        <f t="shared" si="1"/>
        <v>30.388505066791851</v>
      </c>
    </row>
    <row r="32" spans="1:7">
      <c r="A32" s="68"/>
      <c r="B32" s="65" t="s">
        <v>96</v>
      </c>
      <c r="C32" s="65" t="s">
        <v>153</v>
      </c>
      <c r="D32" s="134">
        <v>892830</v>
      </c>
      <c r="E32" s="134">
        <v>976430</v>
      </c>
      <c r="F32" s="134">
        <v>902302</v>
      </c>
      <c r="G32" s="225">
        <f t="shared" si="1"/>
        <v>92.408262753090341</v>
      </c>
    </row>
    <row r="33" spans="1:7">
      <c r="A33" s="61">
        <v>5</v>
      </c>
      <c r="B33" s="63" t="s">
        <v>98</v>
      </c>
      <c r="C33" s="63">
        <v>66.02</v>
      </c>
      <c r="D33" s="135">
        <f>D34+D35+D36+D37+D38+D39</f>
        <v>767500</v>
      </c>
      <c r="E33" s="135">
        <f t="shared" ref="E33" si="3">E34+E35+E36+E37+E38+E39</f>
        <v>1379100</v>
      </c>
      <c r="F33" s="135">
        <f>F39+F38+F37+F36+F35+F34</f>
        <v>1283453</v>
      </c>
      <c r="G33" s="225">
        <f t="shared" si="1"/>
        <v>93.064534841563344</v>
      </c>
    </row>
    <row r="34" spans="1:7">
      <c r="A34" s="68"/>
      <c r="B34" s="65" t="s">
        <v>82</v>
      </c>
      <c r="C34" s="65" t="s">
        <v>83</v>
      </c>
      <c r="D34" s="134">
        <v>500200</v>
      </c>
      <c r="E34" s="134">
        <v>661800</v>
      </c>
      <c r="F34" s="134">
        <v>661538</v>
      </c>
      <c r="G34" s="225">
        <f t="shared" si="1"/>
        <v>99.960411000302202</v>
      </c>
    </row>
    <row r="35" spans="1:7" ht="22.5" customHeight="1">
      <c r="A35" s="68"/>
      <c r="B35" s="66" t="s">
        <v>84</v>
      </c>
      <c r="C35" s="65" t="s">
        <v>85</v>
      </c>
      <c r="D35" s="134">
        <v>7300</v>
      </c>
      <c r="E35" s="134">
        <v>7300</v>
      </c>
      <c r="F35" s="134">
        <v>7113</v>
      </c>
      <c r="G35" s="225">
        <f t="shared" si="1"/>
        <v>97.438356164383563</v>
      </c>
    </row>
    <row r="36" spans="1:7" ht="24.75" customHeight="1">
      <c r="A36" s="64"/>
      <c r="B36" s="69" t="s">
        <v>99</v>
      </c>
      <c r="C36" s="65" t="s">
        <v>100</v>
      </c>
      <c r="D36" s="134">
        <v>250000</v>
      </c>
      <c r="E36" s="134">
        <v>700000</v>
      </c>
      <c r="F36" s="134">
        <v>614828</v>
      </c>
      <c r="G36" s="225">
        <f t="shared" si="1"/>
        <v>87.832571428571427</v>
      </c>
    </row>
    <row r="37" spans="1:7" ht="20.25" customHeight="1">
      <c r="A37" s="68"/>
      <c r="B37" s="108" t="s">
        <v>163</v>
      </c>
      <c r="C37" s="65" t="s">
        <v>102</v>
      </c>
      <c r="D37" s="134">
        <v>0</v>
      </c>
      <c r="E37" s="134">
        <v>0</v>
      </c>
      <c r="F37" s="134">
        <v>0</v>
      </c>
      <c r="G37" s="225">
        <v>0</v>
      </c>
    </row>
    <row r="38" spans="1:7">
      <c r="A38" s="68"/>
      <c r="B38" s="69" t="s">
        <v>103</v>
      </c>
      <c r="C38" s="65" t="s">
        <v>153</v>
      </c>
      <c r="D38" s="134">
        <v>10000</v>
      </c>
      <c r="E38" s="134">
        <v>10000</v>
      </c>
      <c r="F38" s="134">
        <v>0</v>
      </c>
      <c r="G38" s="225">
        <f t="shared" si="1"/>
        <v>0</v>
      </c>
    </row>
    <row r="39" spans="1:7" ht="25.5">
      <c r="A39" s="68"/>
      <c r="B39" s="66" t="s">
        <v>88</v>
      </c>
      <c r="C39" s="67" t="s">
        <v>89</v>
      </c>
      <c r="D39" s="134">
        <v>0</v>
      </c>
      <c r="E39" s="134">
        <v>0</v>
      </c>
      <c r="F39" s="134">
        <v>-26</v>
      </c>
      <c r="G39" s="225">
        <v>0</v>
      </c>
    </row>
    <row r="40" spans="1:7">
      <c r="A40" s="71">
        <v>6</v>
      </c>
      <c r="B40" s="63" t="s">
        <v>104</v>
      </c>
      <c r="C40" s="63">
        <v>67.02</v>
      </c>
      <c r="D40" s="135">
        <f>D41+D42+D43+D44+D45+D46</f>
        <v>1278200</v>
      </c>
      <c r="E40" s="135">
        <f t="shared" ref="E40:F40" si="4">E41+E42+E43+E44+E45+E46</f>
        <v>1619690</v>
      </c>
      <c r="F40" s="135">
        <f t="shared" si="4"/>
        <v>1471130</v>
      </c>
      <c r="G40" s="225">
        <f t="shared" si="1"/>
        <v>90.827874469805948</v>
      </c>
    </row>
    <row r="41" spans="1:7">
      <c r="A41" s="68"/>
      <c r="B41" s="65" t="s">
        <v>82</v>
      </c>
      <c r="C41" s="65" t="s">
        <v>83</v>
      </c>
      <c r="D41" s="134">
        <v>279600</v>
      </c>
      <c r="E41" s="134">
        <v>291600</v>
      </c>
      <c r="F41" s="134">
        <v>286364</v>
      </c>
      <c r="G41" s="225">
        <f t="shared" si="1"/>
        <v>98.204389574759944</v>
      </c>
    </row>
    <row r="42" spans="1:7">
      <c r="A42" s="68"/>
      <c r="B42" s="66" t="s">
        <v>84</v>
      </c>
      <c r="C42" s="65" t="s">
        <v>85</v>
      </c>
      <c r="D42" s="134">
        <v>468600</v>
      </c>
      <c r="E42" s="134">
        <v>548090</v>
      </c>
      <c r="F42" s="134">
        <v>404781</v>
      </c>
      <c r="G42" s="225">
        <f t="shared" si="1"/>
        <v>73.853016840299944</v>
      </c>
    </row>
    <row r="43" spans="1:7" ht="27">
      <c r="A43" s="68"/>
      <c r="B43" s="69" t="s">
        <v>99</v>
      </c>
      <c r="C43" s="65" t="s">
        <v>100</v>
      </c>
      <c r="D43" s="134">
        <v>400000</v>
      </c>
      <c r="E43" s="134">
        <v>520000</v>
      </c>
      <c r="F43" s="134">
        <v>520000</v>
      </c>
      <c r="G43" s="225">
        <f t="shared" si="1"/>
        <v>100</v>
      </c>
    </row>
    <row r="44" spans="1:7">
      <c r="A44" s="68"/>
      <c r="B44" s="65" t="s">
        <v>86</v>
      </c>
      <c r="C44" s="65" t="s">
        <v>105</v>
      </c>
      <c r="D44" s="134">
        <v>130000</v>
      </c>
      <c r="E44" s="134">
        <v>260000</v>
      </c>
      <c r="F44" s="134">
        <v>260000</v>
      </c>
      <c r="G44" s="225">
        <f t="shared" si="1"/>
        <v>100</v>
      </c>
    </row>
    <row r="45" spans="1:7">
      <c r="A45" s="70"/>
      <c r="B45" s="65" t="s">
        <v>96</v>
      </c>
      <c r="C45" s="65" t="s">
        <v>97</v>
      </c>
      <c r="D45" s="134">
        <v>0</v>
      </c>
      <c r="E45" s="134">
        <v>0</v>
      </c>
      <c r="F45" s="134">
        <v>0</v>
      </c>
      <c r="G45" s="225">
        <v>0</v>
      </c>
    </row>
    <row r="46" spans="1:7" ht="25.5" customHeight="1">
      <c r="A46" s="68"/>
      <c r="B46" s="66" t="s">
        <v>88</v>
      </c>
      <c r="C46" s="67" t="s">
        <v>89</v>
      </c>
      <c r="D46" s="134">
        <v>0</v>
      </c>
      <c r="E46" s="134">
        <v>0</v>
      </c>
      <c r="F46" s="134">
        <v>-15</v>
      </c>
      <c r="G46" s="225">
        <v>0</v>
      </c>
    </row>
    <row r="47" spans="1:7" ht="27">
      <c r="A47" s="63">
        <v>7</v>
      </c>
      <c r="B47" s="62" t="s">
        <v>106</v>
      </c>
      <c r="C47" s="63">
        <v>68.02</v>
      </c>
      <c r="D47" s="135">
        <f>D48+D49+D50+D51+D52</f>
        <v>4772870</v>
      </c>
      <c r="E47" s="135">
        <f t="shared" ref="E47:F47" si="5">E48+E49+E50+E51+E52</f>
        <v>5088910</v>
      </c>
      <c r="F47" s="135">
        <f t="shared" si="5"/>
        <v>4844284</v>
      </c>
      <c r="G47" s="225">
        <f t="shared" si="1"/>
        <v>95.192958806502773</v>
      </c>
    </row>
    <row r="48" spans="1:7">
      <c r="A48" s="68"/>
      <c r="B48" s="65" t="s">
        <v>82</v>
      </c>
      <c r="C48" s="65" t="s">
        <v>83</v>
      </c>
      <c r="D48" s="134">
        <v>2850200</v>
      </c>
      <c r="E48" s="134">
        <v>3072300</v>
      </c>
      <c r="F48" s="134">
        <v>2997939</v>
      </c>
      <c r="G48" s="225">
        <f t="shared" si="1"/>
        <v>97.579630895420365</v>
      </c>
    </row>
    <row r="49" spans="1:7">
      <c r="A49" s="68"/>
      <c r="B49" s="66" t="s">
        <v>84</v>
      </c>
      <c r="C49" s="65" t="s">
        <v>85</v>
      </c>
      <c r="D49" s="134">
        <v>29070</v>
      </c>
      <c r="E49" s="134">
        <v>30070</v>
      </c>
      <c r="F49" s="134">
        <v>9016</v>
      </c>
      <c r="G49" s="225">
        <f t="shared" si="1"/>
        <v>29.983372131692715</v>
      </c>
    </row>
    <row r="50" spans="1:7">
      <c r="A50" s="68"/>
      <c r="B50" s="65" t="s">
        <v>94</v>
      </c>
      <c r="C50" s="65" t="s">
        <v>95</v>
      </c>
      <c r="D50" s="134">
        <v>1893000</v>
      </c>
      <c r="E50" s="134">
        <v>2019000</v>
      </c>
      <c r="F50" s="134">
        <v>1869912</v>
      </c>
      <c r="G50" s="225">
        <f t="shared" si="1"/>
        <v>92.615750371471023</v>
      </c>
    </row>
    <row r="51" spans="1:7">
      <c r="A51" s="70"/>
      <c r="B51" s="65" t="s">
        <v>86</v>
      </c>
      <c r="C51" s="65" t="s">
        <v>87</v>
      </c>
      <c r="D51" s="134">
        <v>600</v>
      </c>
      <c r="E51" s="134">
        <v>600</v>
      </c>
      <c r="F51" s="134">
        <v>500</v>
      </c>
      <c r="G51" s="225">
        <v>0</v>
      </c>
    </row>
    <row r="52" spans="1:7" ht="25.5" customHeight="1">
      <c r="A52" s="70"/>
      <c r="B52" s="66" t="s">
        <v>88</v>
      </c>
      <c r="C52" s="67" t="s">
        <v>89</v>
      </c>
      <c r="D52" s="134">
        <v>0</v>
      </c>
      <c r="E52" s="134">
        <v>-33060</v>
      </c>
      <c r="F52" s="134">
        <v>-33083</v>
      </c>
      <c r="G52" s="225">
        <f t="shared" si="1"/>
        <v>100.06957047791893</v>
      </c>
    </row>
    <row r="53" spans="1:7">
      <c r="A53" s="63">
        <v>8</v>
      </c>
      <c r="B53" s="72" t="s">
        <v>107</v>
      </c>
      <c r="C53" s="63">
        <v>70.02</v>
      </c>
      <c r="D53" s="135">
        <f>D54+D57+D58+D55+D59</f>
        <v>2808930</v>
      </c>
      <c r="E53" s="135">
        <f>E54+E57+E58+E55+E59+E56</f>
        <v>3359350</v>
      </c>
      <c r="F53" s="135">
        <f>F54+F57+F58+F55+F59</f>
        <v>1213234</v>
      </c>
      <c r="G53" s="225">
        <f t="shared" si="1"/>
        <v>36.11514132198193</v>
      </c>
    </row>
    <row r="54" spans="1:7">
      <c r="A54" s="64"/>
      <c r="B54" s="66" t="s">
        <v>84</v>
      </c>
      <c r="C54" s="65" t="s">
        <v>108</v>
      </c>
      <c r="D54" s="134">
        <v>1379220</v>
      </c>
      <c r="E54" s="134">
        <v>1151250</v>
      </c>
      <c r="F54" s="141">
        <v>799698</v>
      </c>
      <c r="G54" s="225">
        <f t="shared" si="1"/>
        <v>69.463452768729638</v>
      </c>
    </row>
    <row r="55" spans="1:7">
      <c r="A55" s="64"/>
      <c r="B55" s="66" t="s">
        <v>168</v>
      </c>
      <c r="C55" s="65" t="s">
        <v>176</v>
      </c>
      <c r="D55" s="134">
        <v>130000</v>
      </c>
      <c r="E55" s="134">
        <v>138680</v>
      </c>
      <c r="F55" s="134">
        <v>138210</v>
      </c>
      <c r="G55" s="225">
        <f t="shared" si="1"/>
        <v>99.661090279780794</v>
      </c>
    </row>
    <row r="56" spans="1:7" ht="39" customHeight="1">
      <c r="A56" s="64"/>
      <c r="B56" s="66" t="s">
        <v>252</v>
      </c>
      <c r="C56" s="65" t="s">
        <v>102</v>
      </c>
      <c r="D56" s="134">
        <v>0</v>
      </c>
      <c r="E56" s="134">
        <v>505300</v>
      </c>
      <c r="F56" s="134">
        <v>0</v>
      </c>
      <c r="G56" s="225">
        <f t="shared" si="1"/>
        <v>0</v>
      </c>
    </row>
    <row r="57" spans="1:7" ht="33" customHeight="1">
      <c r="A57" s="64"/>
      <c r="B57" s="192" t="s">
        <v>185</v>
      </c>
      <c r="C57" s="65" t="s">
        <v>184</v>
      </c>
      <c r="D57" s="134">
        <v>878710</v>
      </c>
      <c r="E57" s="134">
        <v>878710</v>
      </c>
      <c r="F57" s="134">
        <v>4760</v>
      </c>
      <c r="G57" s="225">
        <f t="shared" si="1"/>
        <v>0.54170317852306216</v>
      </c>
    </row>
    <row r="58" spans="1:7" ht="23.25" customHeight="1">
      <c r="A58" s="64"/>
      <c r="B58" s="65" t="s">
        <v>96</v>
      </c>
      <c r="C58" s="67" t="s">
        <v>153</v>
      </c>
      <c r="D58" s="134">
        <v>421000</v>
      </c>
      <c r="E58" s="134">
        <v>828100</v>
      </c>
      <c r="F58" s="134">
        <v>413975</v>
      </c>
      <c r="G58" s="225">
        <f t="shared" si="1"/>
        <v>49.990943122811252</v>
      </c>
    </row>
    <row r="59" spans="1:7" ht="26.25" customHeight="1">
      <c r="A59" s="64"/>
      <c r="B59" s="66" t="s">
        <v>202</v>
      </c>
      <c r="C59" s="67" t="s">
        <v>89</v>
      </c>
      <c r="D59" s="134">
        <v>0</v>
      </c>
      <c r="E59" s="134">
        <v>-142690</v>
      </c>
      <c r="F59" s="134">
        <v>-143409</v>
      </c>
      <c r="G59" s="225">
        <f t="shared" si="1"/>
        <v>100.5038895507744</v>
      </c>
    </row>
    <row r="60" spans="1:7">
      <c r="A60" s="63">
        <v>9</v>
      </c>
      <c r="B60" s="63" t="s">
        <v>109</v>
      </c>
      <c r="C60" s="63">
        <v>74.02</v>
      </c>
      <c r="D60" s="138">
        <f>D61+D62+D63+D64</f>
        <v>254100</v>
      </c>
      <c r="E60" s="138">
        <f t="shared" ref="E60:F60" si="6">E61+E62+E63+E64</f>
        <v>915610</v>
      </c>
      <c r="F60" s="138">
        <f t="shared" si="6"/>
        <v>810036</v>
      </c>
      <c r="G60" s="225">
        <f t="shared" si="1"/>
        <v>88.469544893568212</v>
      </c>
    </row>
    <row r="61" spans="1:7">
      <c r="A61" s="73"/>
      <c r="B61" s="65" t="s">
        <v>82</v>
      </c>
      <c r="C61" s="65" t="s">
        <v>83</v>
      </c>
      <c r="D61" s="139">
        <v>78200</v>
      </c>
      <c r="E61" s="134">
        <v>80800</v>
      </c>
      <c r="F61" s="139">
        <v>80249</v>
      </c>
      <c r="G61" s="225">
        <f t="shared" si="1"/>
        <v>99.318069306930695</v>
      </c>
    </row>
    <row r="62" spans="1:7">
      <c r="A62" s="73"/>
      <c r="B62" s="66" t="s">
        <v>84</v>
      </c>
      <c r="C62" s="65" t="s">
        <v>108</v>
      </c>
      <c r="D62" s="140">
        <v>112900</v>
      </c>
      <c r="E62" s="140">
        <v>771810</v>
      </c>
      <c r="F62" s="139">
        <v>723787</v>
      </c>
      <c r="G62" s="225">
        <f t="shared" si="1"/>
        <v>93.777872792526665</v>
      </c>
    </row>
    <row r="63" spans="1:7">
      <c r="A63" s="73"/>
      <c r="B63" s="66" t="s">
        <v>186</v>
      </c>
      <c r="C63" s="65" t="s">
        <v>176</v>
      </c>
      <c r="D63" s="140">
        <v>63000</v>
      </c>
      <c r="E63" s="140">
        <v>63000</v>
      </c>
      <c r="F63" s="139">
        <v>6000</v>
      </c>
      <c r="G63" s="225">
        <f t="shared" si="1"/>
        <v>9.5238095238095237</v>
      </c>
    </row>
    <row r="64" spans="1:7">
      <c r="A64" s="73"/>
      <c r="B64" s="65" t="s">
        <v>96</v>
      </c>
      <c r="C64" s="65" t="s">
        <v>97</v>
      </c>
      <c r="D64" s="140">
        <v>0</v>
      </c>
      <c r="E64" s="140">
        <v>0</v>
      </c>
      <c r="F64" s="139">
        <v>0</v>
      </c>
      <c r="G64" s="225">
        <v>0</v>
      </c>
    </row>
    <row r="65" spans="1:11">
      <c r="A65" s="63">
        <v>10</v>
      </c>
      <c r="B65" s="63" t="s">
        <v>110</v>
      </c>
      <c r="C65" s="63">
        <v>84.02</v>
      </c>
      <c r="D65" s="138">
        <f>D66+D67</f>
        <v>2870200</v>
      </c>
      <c r="E65" s="138">
        <f>E66+E67</f>
        <v>3079320</v>
      </c>
      <c r="F65" s="138">
        <f>F66+F67</f>
        <v>2803740</v>
      </c>
      <c r="G65" s="225">
        <f t="shared" si="1"/>
        <v>91.050621565800242</v>
      </c>
    </row>
    <row r="66" spans="1:11">
      <c r="A66" s="68"/>
      <c r="B66" s="66" t="s">
        <v>84</v>
      </c>
      <c r="C66" s="65" t="s">
        <v>108</v>
      </c>
      <c r="D66" s="141">
        <v>462000</v>
      </c>
      <c r="E66" s="141">
        <v>682000</v>
      </c>
      <c r="F66" s="134">
        <v>514640</v>
      </c>
      <c r="G66" s="225">
        <f t="shared" si="1"/>
        <v>75.460410557184758</v>
      </c>
    </row>
    <row r="67" spans="1:11">
      <c r="A67" s="70"/>
      <c r="B67" s="69" t="s">
        <v>103</v>
      </c>
      <c r="C67" s="65" t="s">
        <v>97</v>
      </c>
      <c r="D67" s="141">
        <v>2408200</v>
      </c>
      <c r="E67" s="141">
        <v>2397320</v>
      </c>
      <c r="F67" s="134">
        <v>2289100</v>
      </c>
      <c r="G67" s="225">
        <f t="shared" si="1"/>
        <v>95.485792468256221</v>
      </c>
    </row>
    <row r="68" spans="1:11">
      <c r="A68" s="63"/>
      <c r="B68" s="74" t="s">
        <v>111</v>
      </c>
      <c r="C68" s="63"/>
      <c r="D68" s="138">
        <f>D65+D60+D53+D47+D40+D33+D25+D20+D15+D8</f>
        <v>28872720</v>
      </c>
      <c r="E68" s="138">
        <f>E65+E60+E53+E47+E40+E33+E25+E20+E15+E8</f>
        <v>32744550</v>
      </c>
      <c r="F68" s="138">
        <f>F65+F60+F53+F47+F40+F33+F25+F20+F15+F8</f>
        <v>25680500</v>
      </c>
      <c r="G68" s="225">
        <f t="shared" si="1"/>
        <v>78.426791634027651</v>
      </c>
    </row>
    <row r="69" spans="1:11">
      <c r="A69" s="75"/>
      <c r="B69" s="110" t="s">
        <v>80</v>
      </c>
      <c r="C69" s="75"/>
      <c r="D69" s="184"/>
      <c r="E69" s="184" t="s">
        <v>80</v>
      </c>
      <c r="F69" s="184"/>
    </row>
    <row r="70" spans="1:11" ht="15.75">
      <c r="A70" s="1"/>
      <c r="B70" s="1"/>
      <c r="D70" s="185"/>
      <c r="E70" s="185"/>
    </row>
    <row r="71" spans="1:11" ht="34.5" customHeight="1">
      <c r="A71" s="348" t="s">
        <v>251</v>
      </c>
      <c r="B71" s="348"/>
      <c r="C71" s="348"/>
      <c r="D71" s="348"/>
      <c r="E71" s="348"/>
      <c r="F71" s="348"/>
    </row>
    <row r="72" spans="1:11">
      <c r="F72" s="60" t="s">
        <v>3</v>
      </c>
    </row>
    <row r="73" spans="1:11" ht="20.25" customHeight="1">
      <c r="A73" s="349" t="s">
        <v>112</v>
      </c>
      <c r="B73" s="349" t="s">
        <v>5</v>
      </c>
      <c r="C73" s="340" t="s">
        <v>6</v>
      </c>
      <c r="D73" s="341" t="s">
        <v>266</v>
      </c>
      <c r="E73" s="333" t="s">
        <v>245</v>
      </c>
      <c r="F73" s="343" t="s">
        <v>243</v>
      </c>
      <c r="G73" s="345" t="s">
        <v>246</v>
      </c>
    </row>
    <row r="74" spans="1:11" ht="47.25" customHeight="1">
      <c r="A74" s="350"/>
      <c r="B74" s="350"/>
      <c r="C74" s="339"/>
      <c r="D74" s="342"/>
      <c r="E74" s="334"/>
      <c r="F74" s="344"/>
      <c r="G74" s="345"/>
    </row>
    <row r="75" spans="1:11" ht="27">
      <c r="A75" s="61">
        <v>1</v>
      </c>
      <c r="B75" s="62" t="s">
        <v>81</v>
      </c>
      <c r="C75" s="63">
        <v>51.02</v>
      </c>
      <c r="D75" s="135">
        <f>D76+D77+D78+D79</f>
        <v>5768140</v>
      </c>
      <c r="E75" s="135">
        <f>E79+E78+E77+E76</f>
        <v>6303420</v>
      </c>
      <c r="F75" s="135">
        <f t="shared" ref="F75" si="7">F76+F77+F78+F79</f>
        <v>5658713</v>
      </c>
      <c r="G75" s="225">
        <f>F75/E75*100</f>
        <v>89.772107839871055</v>
      </c>
    </row>
    <row r="76" spans="1:11">
      <c r="A76" s="64"/>
      <c r="B76" s="65" t="s">
        <v>82</v>
      </c>
      <c r="C76" s="65" t="s">
        <v>83</v>
      </c>
      <c r="D76" s="134">
        <v>4547300</v>
      </c>
      <c r="E76" s="134">
        <v>5094600</v>
      </c>
      <c r="F76" s="134">
        <v>4668872</v>
      </c>
      <c r="G76" s="225">
        <f t="shared" ref="G76:G121" si="8">F76/E76*100</f>
        <v>91.643544144780748</v>
      </c>
    </row>
    <row r="77" spans="1:11">
      <c r="A77" s="64"/>
      <c r="B77" s="66" t="s">
        <v>84</v>
      </c>
      <c r="C77" s="67" t="s">
        <v>85</v>
      </c>
      <c r="D77" s="134">
        <v>1062440</v>
      </c>
      <c r="E77" s="134">
        <v>1058050</v>
      </c>
      <c r="F77" s="141">
        <v>840614</v>
      </c>
      <c r="G77" s="225">
        <f t="shared" si="8"/>
        <v>79.449364396767635</v>
      </c>
    </row>
    <row r="78" spans="1:11">
      <c r="A78" s="64"/>
      <c r="B78" s="66" t="s">
        <v>86</v>
      </c>
      <c r="C78" s="67" t="s">
        <v>87</v>
      </c>
      <c r="D78" s="134">
        <v>158400</v>
      </c>
      <c r="E78" s="134">
        <v>156550</v>
      </c>
      <c r="F78" s="134">
        <v>155012</v>
      </c>
      <c r="G78" s="225">
        <f t="shared" si="8"/>
        <v>99.017566272756312</v>
      </c>
      <c r="K78" s="193" t="s">
        <v>80</v>
      </c>
    </row>
    <row r="79" spans="1:11" ht="25.5">
      <c r="A79" s="64"/>
      <c r="B79" s="66" t="s">
        <v>88</v>
      </c>
      <c r="C79" s="67" t="s">
        <v>89</v>
      </c>
      <c r="D79" s="134">
        <v>0</v>
      </c>
      <c r="E79" s="134">
        <v>-5780</v>
      </c>
      <c r="F79" s="134">
        <v>-5785</v>
      </c>
      <c r="G79" s="225">
        <f t="shared" si="8"/>
        <v>100.08650519031141</v>
      </c>
    </row>
    <row r="80" spans="1:11" ht="27">
      <c r="A80" s="61">
        <v>2</v>
      </c>
      <c r="B80" s="62" t="s">
        <v>90</v>
      </c>
      <c r="C80" s="63">
        <v>54.02</v>
      </c>
      <c r="D80" s="135">
        <f>D81+D82+D83+D84</f>
        <v>754100</v>
      </c>
      <c r="E80" s="135">
        <f t="shared" ref="E80" si="9">E81+E82+E83+E84</f>
        <v>729440</v>
      </c>
      <c r="F80" s="135">
        <f t="shared" ref="F80" si="10">F81+F82+F83+F84</f>
        <v>534880</v>
      </c>
      <c r="G80" s="225">
        <f t="shared" si="8"/>
        <v>73.327484097389785</v>
      </c>
    </row>
    <row r="81" spans="1:11">
      <c r="A81" s="64"/>
      <c r="B81" s="65" t="s">
        <v>82</v>
      </c>
      <c r="C81" s="65" t="s">
        <v>83</v>
      </c>
      <c r="D81" s="134">
        <v>437000</v>
      </c>
      <c r="E81" s="134">
        <v>506600</v>
      </c>
      <c r="F81" s="134">
        <v>435917</v>
      </c>
      <c r="G81" s="225">
        <f t="shared" si="8"/>
        <v>86.047572048953811</v>
      </c>
    </row>
    <row r="82" spans="1:11">
      <c r="A82" s="64"/>
      <c r="B82" s="66" t="s">
        <v>84</v>
      </c>
      <c r="C82" s="67" t="s">
        <v>85</v>
      </c>
      <c r="D82" s="134">
        <v>120900</v>
      </c>
      <c r="E82" s="134">
        <v>115340</v>
      </c>
      <c r="F82" s="134">
        <v>101671</v>
      </c>
      <c r="G82" s="225">
        <f t="shared" si="8"/>
        <v>88.148950927692042</v>
      </c>
      <c r="K82" s="193" t="s">
        <v>80</v>
      </c>
    </row>
    <row r="83" spans="1:11" ht="25.5">
      <c r="A83" s="64"/>
      <c r="B83" s="66" t="s">
        <v>88</v>
      </c>
      <c r="C83" s="67" t="s">
        <v>89</v>
      </c>
      <c r="D83" s="134">
        <v>0</v>
      </c>
      <c r="E83" s="134">
        <v>-2700</v>
      </c>
      <c r="F83" s="134">
        <v>-2708</v>
      </c>
      <c r="G83" s="225">
        <f t="shared" si="8"/>
        <v>100.2962962962963</v>
      </c>
    </row>
    <row r="84" spans="1:11">
      <c r="A84" s="68"/>
      <c r="B84" s="65" t="s">
        <v>162</v>
      </c>
      <c r="C84" s="65" t="s">
        <v>161</v>
      </c>
      <c r="D84" s="134">
        <v>196200</v>
      </c>
      <c r="E84" s="134">
        <v>110200</v>
      </c>
      <c r="F84" s="134">
        <v>0</v>
      </c>
      <c r="G84" s="225">
        <v>0</v>
      </c>
    </row>
    <row r="85" spans="1:11" ht="27">
      <c r="A85" s="61">
        <v>3</v>
      </c>
      <c r="B85" s="62" t="s">
        <v>91</v>
      </c>
      <c r="C85" s="63">
        <v>61.02</v>
      </c>
      <c r="D85" s="137">
        <f>D86+D87+D88</f>
        <v>1374700</v>
      </c>
      <c r="E85" s="137">
        <f t="shared" ref="E85:F85" si="11">E86+E87+E88</f>
        <v>1587630</v>
      </c>
      <c r="F85" s="137">
        <f t="shared" si="11"/>
        <v>1270062</v>
      </c>
      <c r="G85" s="225">
        <f t="shared" si="8"/>
        <v>79.997354547344159</v>
      </c>
    </row>
    <row r="86" spans="1:11">
      <c r="A86" s="68"/>
      <c r="B86" s="65" t="s">
        <v>82</v>
      </c>
      <c r="C86" s="65" t="s">
        <v>83</v>
      </c>
      <c r="D86" s="136">
        <v>991500</v>
      </c>
      <c r="E86" s="136">
        <v>1218090</v>
      </c>
      <c r="F86" s="134">
        <v>1024020</v>
      </c>
      <c r="G86" s="225">
        <f t="shared" si="8"/>
        <v>84.067679728098909</v>
      </c>
    </row>
    <row r="87" spans="1:11">
      <c r="A87" s="68"/>
      <c r="B87" s="66" t="s">
        <v>84</v>
      </c>
      <c r="C87" s="67" t="s">
        <v>85</v>
      </c>
      <c r="D87" s="136">
        <v>383200</v>
      </c>
      <c r="E87" s="136">
        <v>378200</v>
      </c>
      <c r="F87" s="134">
        <v>254703</v>
      </c>
      <c r="G87" s="225">
        <f t="shared" si="8"/>
        <v>67.346113167636162</v>
      </c>
    </row>
    <row r="88" spans="1:11" ht="25.5">
      <c r="A88" s="64"/>
      <c r="B88" s="66" t="s">
        <v>88</v>
      </c>
      <c r="C88" s="67" t="s">
        <v>89</v>
      </c>
      <c r="D88" s="134">
        <v>0</v>
      </c>
      <c r="E88" s="134">
        <v>-8660</v>
      </c>
      <c r="F88" s="134">
        <v>-8661</v>
      </c>
      <c r="G88" s="225">
        <v>0</v>
      </c>
    </row>
    <row r="89" spans="1:11">
      <c r="A89" s="63">
        <v>4</v>
      </c>
      <c r="B89" s="63" t="s">
        <v>93</v>
      </c>
      <c r="C89" s="63">
        <v>65.02</v>
      </c>
      <c r="D89" s="135">
        <f>D90+D91+D92+D93</f>
        <v>1165380</v>
      </c>
      <c r="E89" s="135">
        <f>E90+E91+E92+E93</f>
        <v>1522380</v>
      </c>
      <c r="F89" s="135">
        <f>F90+F91+F92+F93</f>
        <v>1238633</v>
      </c>
      <c r="G89" s="225">
        <f t="shared" si="8"/>
        <v>81.361617992879559</v>
      </c>
    </row>
    <row r="90" spans="1:11">
      <c r="A90" s="68"/>
      <c r="B90" s="65" t="s">
        <v>82</v>
      </c>
      <c r="C90" s="65" t="s">
        <v>83</v>
      </c>
      <c r="D90" s="134">
        <v>48500</v>
      </c>
      <c r="E90" s="134">
        <v>102000</v>
      </c>
      <c r="F90" s="134">
        <v>93648</v>
      </c>
      <c r="G90" s="225">
        <f t="shared" si="8"/>
        <v>91.811764705882354</v>
      </c>
    </row>
    <row r="91" spans="1:11">
      <c r="A91" s="68"/>
      <c r="B91" s="66" t="s">
        <v>84</v>
      </c>
      <c r="C91" s="67" t="s">
        <v>85</v>
      </c>
      <c r="D91" s="134">
        <v>992280</v>
      </c>
      <c r="E91" s="134">
        <v>1295780</v>
      </c>
      <c r="F91" s="134">
        <v>1069806</v>
      </c>
      <c r="G91" s="225">
        <f t="shared" si="8"/>
        <v>82.56077420549785</v>
      </c>
    </row>
    <row r="92" spans="1:11">
      <c r="A92" s="68"/>
      <c r="B92" s="65" t="s">
        <v>94</v>
      </c>
      <c r="C92" s="65" t="s">
        <v>95</v>
      </c>
      <c r="D92" s="134">
        <v>124600</v>
      </c>
      <c r="E92" s="134">
        <v>124600</v>
      </c>
      <c r="F92" s="134">
        <v>75179</v>
      </c>
      <c r="G92" s="225">
        <f t="shared" si="8"/>
        <v>60.336276083467098</v>
      </c>
    </row>
    <row r="93" spans="1:11">
      <c r="A93" s="68"/>
      <c r="B93" s="65" t="s">
        <v>86</v>
      </c>
      <c r="C93" s="65" t="s">
        <v>87</v>
      </c>
      <c r="D93" s="134">
        <v>0</v>
      </c>
      <c r="E93" s="134">
        <v>0</v>
      </c>
      <c r="F93" s="134">
        <v>0</v>
      </c>
      <c r="G93" s="225">
        <v>0</v>
      </c>
    </row>
    <row r="94" spans="1:11">
      <c r="A94" s="61">
        <v>5</v>
      </c>
      <c r="B94" s="63" t="s">
        <v>98</v>
      </c>
      <c r="C94" s="63">
        <v>66.02</v>
      </c>
      <c r="D94" s="138">
        <f>D95+D96+D97+D98</f>
        <v>657500</v>
      </c>
      <c r="E94" s="135">
        <f>E95+E96+E97+E98</f>
        <v>1269100</v>
      </c>
      <c r="F94" s="135">
        <f>F95+F96+F97+F98</f>
        <v>1185452</v>
      </c>
      <c r="G94" s="225">
        <f t="shared" si="8"/>
        <v>93.408872429280592</v>
      </c>
    </row>
    <row r="95" spans="1:11">
      <c r="A95" s="68"/>
      <c r="B95" s="65" t="s">
        <v>82</v>
      </c>
      <c r="C95" s="65" t="s">
        <v>83</v>
      </c>
      <c r="D95" s="134">
        <v>500200</v>
      </c>
      <c r="E95" s="134">
        <v>661800</v>
      </c>
      <c r="F95" s="134">
        <v>661538</v>
      </c>
      <c r="G95" s="225">
        <f t="shared" si="8"/>
        <v>99.960411000302202</v>
      </c>
    </row>
    <row r="96" spans="1:11">
      <c r="A96" s="68"/>
      <c r="B96" s="66" t="s">
        <v>84</v>
      </c>
      <c r="C96" s="65" t="s">
        <v>85</v>
      </c>
      <c r="D96" s="134">
        <v>7300</v>
      </c>
      <c r="E96" s="134">
        <v>7300</v>
      </c>
      <c r="F96" s="134">
        <v>7113</v>
      </c>
      <c r="G96" s="225">
        <f t="shared" si="8"/>
        <v>97.438356164383563</v>
      </c>
    </row>
    <row r="97" spans="1:7" ht="27">
      <c r="A97" s="64"/>
      <c r="B97" s="69" t="s">
        <v>99</v>
      </c>
      <c r="C97" s="65" t="s">
        <v>100</v>
      </c>
      <c r="D97" s="134">
        <v>150000</v>
      </c>
      <c r="E97" s="134">
        <v>600000</v>
      </c>
      <c r="F97" s="134">
        <v>516827</v>
      </c>
      <c r="G97" s="225">
        <f t="shared" si="8"/>
        <v>86.137833333333333</v>
      </c>
    </row>
    <row r="98" spans="1:7" ht="25.5">
      <c r="A98" s="64"/>
      <c r="B98" s="66" t="s">
        <v>88</v>
      </c>
      <c r="C98" s="65" t="s">
        <v>89</v>
      </c>
      <c r="D98" s="134">
        <v>0</v>
      </c>
      <c r="E98" s="134">
        <v>0</v>
      </c>
      <c r="F98" s="134">
        <v>-26</v>
      </c>
      <c r="G98" s="225">
        <v>0</v>
      </c>
    </row>
    <row r="99" spans="1:7">
      <c r="A99" s="71">
        <v>6</v>
      </c>
      <c r="B99" s="63" t="s">
        <v>104</v>
      </c>
      <c r="C99" s="63">
        <v>67.02</v>
      </c>
      <c r="D99" s="135">
        <f>D100+D101+D102+D103+D104</f>
        <v>1278200</v>
      </c>
      <c r="E99" s="135">
        <f t="shared" ref="E99:F99" si="12">E100+E101+E102+E103+E104</f>
        <v>1619690</v>
      </c>
      <c r="F99" s="135">
        <f t="shared" si="12"/>
        <v>1471130</v>
      </c>
      <c r="G99" s="225">
        <f t="shared" si="8"/>
        <v>90.827874469805948</v>
      </c>
    </row>
    <row r="100" spans="1:7">
      <c r="A100" s="68"/>
      <c r="B100" s="65" t="s">
        <v>82</v>
      </c>
      <c r="C100" s="65" t="s">
        <v>83</v>
      </c>
      <c r="D100" s="134">
        <v>279600</v>
      </c>
      <c r="E100" s="134">
        <v>291600</v>
      </c>
      <c r="F100" s="134">
        <v>286364</v>
      </c>
      <c r="G100" s="225">
        <f t="shared" si="8"/>
        <v>98.204389574759944</v>
      </c>
    </row>
    <row r="101" spans="1:7">
      <c r="A101" s="68"/>
      <c r="B101" s="66" t="s">
        <v>84</v>
      </c>
      <c r="C101" s="65" t="s">
        <v>85</v>
      </c>
      <c r="D101" s="134">
        <v>468600</v>
      </c>
      <c r="E101" s="134">
        <v>548090</v>
      </c>
      <c r="F101" s="134">
        <v>404781</v>
      </c>
      <c r="G101" s="225">
        <f t="shared" si="8"/>
        <v>73.853016840299944</v>
      </c>
    </row>
    <row r="102" spans="1:7" ht="27">
      <c r="A102" s="68"/>
      <c r="B102" s="69" t="s">
        <v>99</v>
      </c>
      <c r="C102" s="65" t="s">
        <v>100</v>
      </c>
      <c r="D102" s="134">
        <v>400000</v>
      </c>
      <c r="E102" s="134">
        <v>520000</v>
      </c>
      <c r="F102" s="134">
        <v>520000</v>
      </c>
      <c r="G102" s="225">
        <f t="shared" si="8"/>
        <v>100</v>
      </c>
    </row>
    <row r="103" spans="1:7">
      <c r="A103" s="68"/>
      <c r="B103" s="65" t="s">
        <v>86</v>
      </c>
      <c r="C103" s="65" t="s">
        <v>105</v>
      </c>
      <c r="D103" s="134">
        <v>130000</v>
      </c>
      <c r="E103" s="134">
        <v>260000</v>
      </c>
      <c r="F103" s="134">
        <v>260000</v>
      </c>
      <c r="G103" s="225">
        <f t="shared" si="8"/>
        <v>100</v>
      </c>
    </row>
    <row r="104" spans="1:7" ht="25.5">
      <c r="A104" s="68"/>
      <c r="B104" s="66" t="s">
        <v>88</v>
      </c>
      <c r="C104" s="67" t="s">
        <v>89</v>
      </c>
      <c r="D104" s="134">
        <v>0</v>
      </c>
      <c r="E104" s="134">
        <v>0</v>
      </c>
      <c r="F104" s="134">
        <v>-15</v>
      </c>
      <c r="G104" s="225">
        <v>0</v>
      </c>
    </row>
    <row r="105" spans="1:7" ht="27">
      <c r="A105" s="63">
        <v>7</v>
      </c>
      <c r="B105" s="62" t="s">
        <v>106</v>
      </c>
      <c r="C105" s="63">
        <v>68.02</v>
      </c>
      <c r="D105" s="135">
        <f>D106+D107+D108+D109+D110</f>
        <v>4772870</v>
      </c>
      <c r="E105" s="135">
        <f t="shared" ref="E105:F105" si="13">E106+E107+E108+E109+E110</f>
        <v>5088910</v>
      </c>
      <c r="F105" s="135">
        <f t="shared" si="13"/>
        <v>4844284</v>
      </c>
      <c r="G105" s="225">
        <f t="shared" si="8"/>
        <v>95.192958806502773</v>
      </c>
    </row>
    <row r="106" spans="1:7">
      <c r="A106" s="68"/>
      <c r="B106" s="65" t="s">
        <v>82</v>
      </c>
      <c r="C106" s="65" t="s">
        <v>83</v>
      </c>
      <c r="D106" s="134">
        <v>2850200</v>
      </c>
      <c r="E106" s="134">
        <v>3072300</v>
      </c>
      <c r="F106" s="134">
        <v>2997939</v>
      </c>
      <c r="G106" s="225">
        <f t="shared" si="8"/>
        <v>97.579630895420365</v>
      </c>
    </row>
    <row r="107" spans="1:7">
      <c r="A107" s="68"/>
      <c r="B107" s="66" t="s">
        <v>84</v>
      </c>
      <c r="C107" s="65" t="s">
        <v>85</v>
      </c>
      <c r="D107" s="134">
        <v>29070</v>
      </c>
      <c r="E107" s="134">
        <v>30070</v>
      </c>
      <c r="F107" s="134">
        <v>9016</v>
      </c>
      <c r="G107" s="225">
        <f t="shared" si="8"/>
        <v>29.983372131692715</v>
      </c>
    </row>
    <row r="108" spans="1:7">
      <c r="A108" s="68"/>
      <c r="B108" s="65" t="s">
        <v>94</v>
      </c>
      <c r="C108" s="65" t="s">
        <v>95</v>
      </c>
      <c r="D108" s="134">
        <v>1893000</v>
      </c>
      <c r="E108" s="134">
        <v>2019000</v>
      </c>
      <c r="F108" s="134">
        <v>1869912</v>
      </c>
      <c r="G108" s="225">
        <f t="shared" si="8"/>
        <v>92.615750371471023</v>
      </c>
    </row>
    <row r="109" spans="1:7">
      <c r="A109" s="70"/>
      <c r="B109" s="65" t="s">
        <v>86</v>
      </c>
      <c r="C109" s="65" t="s">
        <v>87</v>
      </c>
      <c r="D109" s="134">
        <v>600</v>
      </c>
      <c r="E109" s="134">
        <v>600</v>
      </c>
      <c r="F109" s="134">
        <v>500</v>
      </c>
      <c r="G109" s="225">
        <v>0</v>
      </c>
    </row>
    <row r="110" spans="1:7" ht="26.25" customHeight="1">
      <c r="A110" s="70"/>
      <c r="B110" s="66" t="s">
        <v>88</v>
      </c>
      <c r="C110" s="67" t="s">
        <v>89</v>
      </c>
      <c r="D110" s="134">
        <v>0</v>
      </c>
      <c r="E110" s="134">
        <v>-33060</v>
      </c>
      <c r="F110" s="134">
        <v>-33083</v>
      </c>
      <c r="G110" s="225">
        <f t="shared" si="8"/>
        <v>100.06957047791893</v>
      </c>
    </row>
    <row r="111" spans="1:7">
      <c r="A111" s="63">
        <v>8</v>
      </c>
      <c r="B111" s="72" t="s">
        <v>107</v>
      </c>
      <c r="C111" s="63">
        <v>70.02</v>
      </c>
      <c r="D111" s="135">
        <f>D112+D113</f>
        <v>1509220</v>
      </c>
      <c r="E111" s="135">
        <f t="shared" ref="E111:F111" si="14">E112+E113</f>
        <v>1289930</v>
      </c>
      <c r="F111" s="135">
        <f t="shared" si="14"/>
        <v>937908</v>
      </c>
      <c r="G111" s="225">
        <f t="shared" si="8"/>
        <v>72.709992015070597</v>
      </c>
    </row>
    <row r="112" spans="1:7">
      <c r="A112" s="64"/>
      <c r="B112" s="66" t="s">
        <v>84</v>
      </c>
      <c r="C112" s="65" t="s">
        <v>108</v>
      </c>
      <c r="D112" s="134">
        <v>1379220</v>
      </c>
      <c r="E112" s="134">
        <v>1151250</v>
      </c>
      <c r="F112" s="141">
        <v>799698</v>
      </c>
      <c r="G112" s="225">
        <f t="shared" si="8"/>
        <v>69.463452768729638</v>
      </c>
    </row>
    <row r="113" spans="1:11">
      <c r="A113" s="64"/>
      <c r="B113" s="66" t="s">
        <v>168</v>
      </c>
      <c r="C113" s="65" t="s">
        <v>176</v>
      </c>
      <c r="D113" s="134">
        <v>130000</v>
      </c>
      <c r="E113" s="134">
        <v>138680</v>
      </c>
      <c r="F113" s="134">
        <v>138210</v>
      </c>
      <c r="G113" s="225">
        <f t="shared" si="8"/>
        <v>99.661090279780794</v>
      </c>
      <c r="H113" s="191"/>
      <c r="I113" s="190"/>
      <c r="J113" s="190"/>
      <c r="K113" s="190"/>
    </row>
    <row r="114" spans="1:11">
      <c r="A114" s="63">
        <v>9</v>
      </c>
      <c r="B114" s="63" t="s">
        <v>109</v>
      </c>
      <c r="C114" s="63">
        <v>74.02</v>
      </c>
      <c r="D114" s="138">
        <f>D115+D116+D117</f>
        <v>254100</v>
      </c>
      <c r="E114" s="138">
        <f>E115+E116+E117</f>
        <v>915610</v>
      </c>
      <c r="F114" s="138">
        <f>F115+F116+F117</f>
        <v>810036</v>
      </c>
      <c r="G114" s="225">
        <f t="shared" si="8"/>
        <v>88.469544893568212</v>
      </c>
    </row>
    <row r="115" spans="1:11">
      <c r="A115" s="73"/>
      <c r="B115" s="65" t="s">
        <v>82</v>
      </c>
      <c r="C115" s="65" t="s">
        <v>83</v>
      </c>
      <c r="D115" s="139">
        <v>78200</v>
      </c>
      <c r="E115" s="134">
        <v>80800</v>
      </c>
      <c r="F115" s="139">
        <v>80249</v>
      </c>
      <c r="G115" s="225">
        <f t="shared" si="8"/>
        <v>99.318069306930695</v>
      </c>
    </row>
    <row r="116" spans="1:11">
      <c r="A116" s="73"/>
      <c r="B116" s="66" t="s">
        <v>84</v>
      </c>
      <c r="C116" s="65" t="s">
        <v>108</v>
      </c>
      <c r="D116" s="140">
        <v>112900</v>
      </c>
      <c r="E116" s="140">
        <v>771810</v>
      </c>
      <c r="F116" s="139">
        <v>723787</v>
      </c>
      <c r="G116" s="225">
        <f t="shared" si="8"/>
        <v>93.777872792526665</v>
      </c>
    </row>
    <row r="117" spans="1:11">
      <c r="A117" s="73"/>
      <c r="B117" s="66" t="s">
        <v>186</v>
      </c>
      <c r="C117" s="65" t="s">
        <v>176</v>
      </c>
      <c r="D117" s="140">
        <v>63000</v>
      </c>
      <c r="E117" s="140">
        <v>63000</v>
      </c>
      <c r="F117" s="139">
        <v>6000</v>
      </c>
      <c r="G117" s="225">
        <f t="shared" si="8"/>
        <v>9.5238095238095237</v>
      </c>
    </row>
    <row r="118" spans="1:11">
      <c r="A118" s="63">
        <v>10</v>
      </c>
      <c r="B118" s="63" t="s">
        <v>110</v>
      </c>
      <c r="C118" s="63">
        <v>84.02</v>
      </c>
      <c r="D118" s="138">
        <f>D119+D120</f>
        <v>462000</v>
      </c>
      <c r="E118" s="138">
        <f t="shared" ref="E118:F118" si="15">E119+E120</f>
        <v>682000</v>
      </c>
      <c r="F118" s="138">
        <f t="shared" si="15"/>
        <v>514640</v>
      </c>
      <c r="G118" s="225">
        <f t="shared" si="8"/>
        <v>75.460410557184758</v>
      </c>
    </row>
    <row r="119" spans="1:11">
      <c r="A119" s="68"/>
      <c r="B119" s="66" t="s">
        <v>84</v>
      </c>
      <c r="C119" s="65" t="s">
        <v>108</v>
      </c>
      <c r="D119" s="141">
        <v>462000</v>
      </c>
      <c r="E119" s="141">
        <v>682000</v>
      </c>
      <c r="F119" s="134">
        <v>514640</v>
      </c>
      <c r="G119" s="225">
        <f t="shared" si="8"/>
        <v>75.460410557184758</v>
      </c>
    </row>
    <row r="120" spans="1:11" ht="25.5">
      <c r="A120" s="68"/>
      <c r="B120" s="66" t="s">
        <v>88</v>
      </c>
      <c r="C120" s="67" t="s">
        <v>89</v>
      </c>
      <c r="D120" s="134">
        <v>0</v>
      </c>
      <c r="E120" s="134">
        <v>0</v>
      </c>
      <c r="F120" s="134">
        <v>0</v>
      </c>
      <c r="G120" s="225">
        <v>0</v>
      </c>
    </row>
    <row r="121" spans="1:11">
      <c r="A121" s="63"/>
      <c r="B121" s="74" t="s">
        <v>111</v>
      </c>
      <c r="C121" s="63"/>
      <c r="D121" s="138">
        <f>D75+D80+D85+D89+D94+D99+D105+D111+D114+D118</f>
        <v>17996210</v>
      </c>
      <c r="E121" s="138">
        <f>E75+E80+E85+E89+E94+E99+E105+E111+E114+E118</f>
        <v>21008110</v>
      </c>
      <c r="F121" s="138">
        <f>F118+F114+F111+F105+F99+F94+F89+F85+F80+F75</f>
        <v>18465738</v>
      </c>
      <c r="G121" s="225">
        <f>F121/E121*100</f>
        <v>87.898140289631002</v>
      </c>
    </row>
    <row r="122" spans="1:11">
      <c r="A122" s="75"/>
      <c r="B122" s="110"/>
      <c r="C122" s="75"/>
      <c r="D122" s="184"/>
      <c r="E122" s="184"/>
      <c r="F122" s="184"/>
    </row>
    <row r="123" spans="1:11">
      <c r="A123" s="75"/>
      <c r="B123" s="110"/>
      <c r="C123" s="75"/>
      <c r="D123" s="111"/>
      <c r="E123" s="111"/>
      <c r="F123" s="111"/>
    </row>
    <row r="124" spans="1:11" ht="38.25" customHeight="1">
      <c r="A124" s="348" t="s">
        <v>250</v>
      </c>
      <c r="B124" s="348"/>
      <c r="C124" s="348"/>
      <c r="D124" s="348"/>
      <c r="E124" s="348"/>
      <c r="F124" s="348"/>
    </row>
    <row r="125" spans="1:11">
      <c r="F125" s="60" t="s">
        <v>3</v>
      </c>
    </row>
    <row r="126" spans="1:11" ht="24" customHeight="1">
      <c r="A126" s="349" t="s">
        <v>4</v>
      </c>
      <c r="B126" s="349" t="s">
        <v>5</v>
      </c>
      <c r="C126" s="340" t="s">
        <v>6</v>
      </c>
      <c r="D126" s="341" t="s">
        <v>266</v>
      </c>
      <c r="E126" s="333" t="s">
        <v>245</v>
      </c>
      <c r="F126" s="343" t="s">
        <v>243</v>
      </c>
      <c r="G126" s="345" t="s">
        <v>246</v>
      </c>
    </row>
    <row r="127" spans="1:11" ht="30.75" customHeight="1">
      <c r="A127" s="350"/>
      <c r="B127" s="350"/>
      <c r="C127" s="339"/>
      <c r="D127" s="342"/>
      <c r="E127" s="334"/>
      <c r="F127" s="344"/>
      <c r="G127" s="345"/>
    </row>
    <row r="128" spans="1:11" ht="27">
      <c r="A128" s="61">
        <v>1</v>
      </c>
      <c r="B128" s="62" t="s">
        <v>81</v>
      </c>
      <c r="C128" s="63">
        <v>51.02</v>
      </c>
      <c r="D128" s="135">
        <f>D130+D129</f>
        <v>452500</v>
      </c>
      <c r="E128" s="135">
        <f t="shared" ref="E128:F128" si="16">E130+E129</f>
        <v>420000</v>
      </c>
      <c r="F128" s="135">
        <f t="shared" si="16"/>
        <v>379999</v>
      </c>
      <c r="G128" s="225">
        <f>F128/E128*100</f>
        <v>90.475952380952378</v>
      </c>
    </row>
    <row r="129" spans="1:7">
      <c r="A129" s="176"/>
      <c r="B129" s="177" t="s">
        <v>186</v>
      </c>
      <c r="C129" s="178" t="s">
        <v>176</v>
      </c>
      <c r="D129" s="179">
        <v>32500</v>
      </c>
      <c r="E129" s="134">
        <v>0</v>
      </c>
      <c r="F129" s="134">
        <v>0</v>
      </c>
      <c r="G129" s="225">
        <v>0</v>
      </c>
    </row>
    <row r="130" spans="1:7" ht="21.75" customHeight="1">
      <c r="A130" s="104"/>
      <c r="B130" s="65" t="s">
        <v>92</v>
      </c>
      <c r="C130" s="65" t="s">
        <v>97</v>
      </c>
      <c r="D130" s="134">
        <v>420000</v>
      </c>
      <c r="E130" s="134">
        <v>420000</v>
      </c>
      <c r="F130" s="134">
        <v>379999</v>
      </c>
      <c r="G130" s="225">
        <f t="shared" ref="G130:G154" si="17">F130/E130*100</f>
        <v>90.475952380952378</v>
      </c>
    </row>
    <row r="131" spans="1:7" ht="25.5" customHeight="1">
      <c r="A131" s="76">
        <v>2</v>
      </c>
      <c r="B131" s="62" t="s">
        <v>91</v>
      </c>
      <c r="C131" s="63">
        <v>61.02</v>
      </c>
      <c r="D131" s="148">
        <f>D132</f>
        <v>30000</v>
      </c>
      <c r="E131" s="148">
        <f>E132</f>
        <v>80000</v>
      </c>
      <c r="F131" s="148">
        <f>F132</f>
        <v>5000</v>
      </c>
      <c r="G131" s="225">
        <v>0</v>
      </c>
    </row>
    <row r="132" spans="1:7">
      <c r="A132" s="68"/>
      <c r="B132" s="65" t="s">
        <v>92</v>
      </c>
      <c r="C132" s="65" t="s">
        <v>97</v>
      </c>
      <c r="D132" s="134">
        <v>30000</v>
      </c>
      <c r="E132" s="134">
        <v>80000</v>
      </c>
      <c r="F132" s="134">
        <v>5000</v>
      </c>
      <c r="G132" s="225">
        <v>0</v>
      </c>
    </row>
    <row r="133" spans="1:7" ht="23.25" customHeight="1">
      <c r="A133" s="71">
        <v>3</v>
      </c>
      <c r="B133" s="63" t="s">
        <v>93</v>
      </c>
      <c r="C133" s="63">
        <v>65.02</v>
      </c>
      <c r="D133" s="135">
        <f>D134+D135+D136+D137</f>
        <v>6576100</v>
      </c>
      <c r="E133" s="135">
        <f>E134+E137+E136+E135</f>
        <v>6659700</v>
      </c>
      <c r="F133" s="135">
        <f>F137+F136+F135+F134</f>
        <v>4167336</v>
      </c>
      <c r="G133" s="225">
        <f t="shared" si="17"/>
        <v>62.575431325735394</v>
      </c>
    </row>
    <row r="134" spans="1:7" ht="40.5">
      <c r="A134" s="68"/>
      <c r="B134" s="69" t="s">
        <v>101</v>
      </c>
      <c r="C134" s="65" t="s">
        <v>102</v>
      </c>
      <c r="D134" s="134">
        <v>0</v>
      </c>
      <c r="E134" s="134">
        <v>0</v>
      </c>
      <c r="F134" s="134">
        <v>0</v>
      </c>
      <c r="G134" s="225">
        <v>0</v>
      </c>
    </row>
    <row r="135" spans="1:7" ht="40.5">
      <c r="A135" s="68"/>
      <c r="B135" s="69" t="s">
        <v>201</v>
      </c>
      <c r="C135" s="65" t="s">
        <v>184</v>
      </c>
      <c r="D135" s="134">
        <v>2743540</v>
      </c>
      <c r="E135" s="134">
        <v>2743540</v>
      </c>
      <c r="F135" s="134">
        <v>2371694</v>
      </c>
      <c r="G135" s="225">
        <f t="shared" si="17"/>
        <v>86.44648884288182</v>
      </c>
    </row>
    <row r="136" spans="1:7" ht="27">
      <c r="A136" s="68"/>
      <c r="B136" s="69" t="s">
        <v>187</v>
      </c>
      <c r="C136" s="65" t="s">
        <v>183</v>
      </c>
      <c r="D136" s="134">
        <v>2939730</v>
      </c>
      <c r="E136" s="134">
        <v>2939730</v>
      </c>
      <c r="F136" s="134">
        <v>893340</v>
      </c>
      <c r="G136" s="225">
        <f t="shared" si="17"/>
        <v>30.388505066791851</v>
      </c>
    </row>
    <row r="137" spans="1:7">
      <c r="A137" s="68"/>
      <c r="B137" s="65" t="s">
        <v>96</v>
      </c>
      <c r="C137" s="65" t="s">
        <v>97</v>
      </c>
      <c r="D137" s="134">
        <v>892830</v>
      </c>
      <c r="E137" s="134">
        <v>976430</v>
      </c>
      <c r="F137" s="134">
        <v>902302</v>
      </c>
      <c r="G137" s="225">
        <f t="shared" si="17"/>
        <v>92.408262753090341</v>
      </c>
    </row>
    <row r="138" spans="1:7">
      <c r="A138" s="71">
        <v>4</v>
      </c>
      <c r="B138" s="63" t="s">
        <v>98</v>
      </c>
      <c r="C138" s="63">
        <v>66.02</v>
      </c>
      <c r="D138" s="135">
        <f>D139+D140+D141</f>
        <v>110000</v>
      </c>
      <c r="E138" s="135">
        <f t="shared" ref="E138:F138" si="18">E139+E140+E141</f>
        <v>110000</v>
      </c>
      <c r="F138" s="135">
        <f t="shared" si="18"/>
        <v>98001</v>
      </c>
      <c r="G138" s="225">
        <f t="shared" si="17"/>
        <v>89.091818181818184</v>
      </c>
    </row>
    <row r="139" spans="1:7" ht="27">
      <c r="A139" s="64"/>
      <c r="B139" s="69" t="s">
        <v>99</v>
      </c>
      <c r="C139" s="65" t="s">
        <v>100</v>
      </c>
      <c r="D139" s="134">
        <v>100000</v>
      </c>
      <c r="E139" s="134">
        <v>100000</v>
      </c>
      <c r="F139" s="134">
        <v>98001</v>
      </c>
      <c r="G139" s="225">
        <v>0</v>
      </c>
    </row>
    <row r="140" spans="1:7" ht="40.5">
      <c r="A140" s="68"/>
      <c r="B140" s="69" t="s">
        <v>101</v>
      </c>
      <c r="C140" s="65" t="s">
        <v>102</v>
      </c>
      <c r="D140" s="134">
        <v>0</v>
      </c>
      <c r="E140" s="134">
        <v>0</v>
      </c>
      <c r="F140" s="134">
        <v>0</v>
      </c>
      <c r="G140" s="225">
        <v>0</v>
      </c>
    </row>
    <row r="141" spans="1:7">
      <c r="A141" s="68"/>
      <c r="B141" s="69" t="s">
        <v>103</v>
      </c>
      <c r="C141" s="65" t="s">
        <v>97</v>
      </c>
      <c r="D141" s="134">
        <v>10000</v>
      </c>
      <c r="E141" s="134">
        <v>10000</v>
      </c>
      <c r="F141" s="134">
        <v>0</v>
      </c>
      <c r="G141" s="225">
        <f t="shared" si="17"/>
        <v>0</v>
      </c>
    </row>
    <row r="142" spans="1:7">
      <c r="A142" s="71">
        <v>5</v>
      </c>
      <c r="B142" s="63" t="s">
        <v>104</v>
      </c>
      <c r="C142" s="63">
        <v>67.02</v>
      </c>
      <c r="D142" s="135">
        <f>D143</f>
        <v>0</v>
      </c>
      <c r="E142" s="135">
        <f t="shared" ref="E142:F142" si="19">E143</f>
        <v>0</v>
      </c>
      <c r="F142" s="135">
        <f t="shared" si="19"/>
        <v>0</v>
      </c>
      <c r="G142" s="225">
        <v>0</v>
      </c>
    </row>
    <row r="143" spans="1:7">
      <c r="A143" s="70"/>
      <c r="B143" s="65" t="s">
        <v>96</v>
      </c>
      <c r="C143" s="65" t="s">
        <v>97</v>
      </c>
      <c r="D143" s="134">
        <v>0</v>
      </c>
      <c r="E143" s="134">
        <v>0</v>
      </c>
      <c r="F143" s="134">
        <v>0</v>
      </c>
      <c r="G143" s="225">
        <v>0</v>
      </c>
    </row>
    <row r="144" spans="1:7">
      <c r="A144" s="71">
        <v>6</v>
      </c>
      <c r="B144" s="72" t="s">
        <v>107</v>
      </c>
      <c r="C144" s="63">
        <v>70.02</v>
      </c>
      <c r="D144" s="135">
        <f>D147+D146+D148</f>
        <v>1299710</v>
      </c>
      <c r="E144" s="135">
        <f>E147+E146+E148+E145</f>
        <v>2069420</v>
      </c>
      <c r="F144" s="135">
        <f t="shared" ref="F144" si="20">F147+F146+F148</f>
        <v>275326</v>
      </c>
      <c r="G144" s="225">
        <f t="shared" si="17"/>
        <v>13.304500777995768</v>
      </c>
    </row>
    <row r="145" spans="1:19" ht="38.25">
      <c r="A145" s="71"/>
      <c r="B145" s="66" t="s">
        <v>252</v>
      </c>
      <c r="C145" s="65" t="s">
        <v>102</v>
      </c>
      <c r="D145" s="134">
        <v>0</v>
      </c>
      <c r="E145" s="134">
        <v>505300</v>
      </c>
      <c r="F145" s="134">
        <v>0</v>
      </c>
      <c r="G145" s="225">
        <f t="shared" si="17"/>
        <v>0</v>
      </c>
    </row>
    <row r="146" spans="1:19" ht="40.5">
      <c r="A146" s="71"/>
      <c r="B146" s="180" t="s">
        <v>185</v>
      </c>
      <c r="C146" s="178" t="s">
        <v>184</v>
      </c>
      <c r="D146" s="179">
        <v>878710</v>
      </c>
      <c r="E146" s="179">
        <v>878710</v>
      </c>
      <c r="F146" s="179">
        <v>4760</v>
      </c>
      <c r="G146" s="225">
        <f t="shared" si="17"/>
        <v>0.54170317852306216</v>
      </c>
    </row>
    <row r="147" spans="1:19">
      <c r="A147" s="64"/>
      <c r="B147" s="65" t="s">
        <v>96</v>
      </c>
      <c r="C147" s="65" t="s">
        <v>97</v>
      </c>
      <c r="D147" s="134">
        <v>421000</v>
      </c>
      <c r="E147" s="134">
        <v>828100</v>
      </c>
      <c r="F147" s="134">
        <v>413975</v>
      </c>
      <c r="G147" s="225">
        <f t="shared" si="17"/>
        <v>49.990943122811252</v>
      </c>
    </row>
    <row r="148" spans="1:19" ht="25.5">
      <c r="A148" s="64"/>
      <c r="B148" s="66" t="s">
        <v>202</v>
      </c>
      <c r="C148" s="67" t="s">
        <v>89</v>
      </c>
      <c r="D148" s="134">
        <v>0</v>
      </c>
      <c r="E148" s="134">
        <v>-142690</v>
      </c>
      <c r="F148" s="134">
        <v>-143409</v>
      </c>
      <c r="G148" s="225">
        <v>0</v>
      </c>
    </row>
    <row r="149" spans="1:19">
      <c r="A149" s="63">
        <v>7</v>
      </c>
      <c r="B149" s="63" t="s">
        <v>109</v>
      </c>
      <c r="C149" s="63">
        <v>74.02</v>
      </c>
      <c r="D149" s="186">
        <f>D150</f>
        <v>0</v>
      </c>
      <c r="E149" s="186">
        <f>E150</f>
        <v>0</v>
      </c>
      <c r="F149" s="186">
        <f>F150</f>
        <v>0</v>
      </c>
      <c r="G149" s="225">
        <v>0</v>
      </c>
    </row>
    <row r="150" spans="1:19">
      <c r="A150" s="64"/>
      <c r="B150" s="65" t="s">
        <v>96</v>
      </c>
      <c r="C150" s="65" t="s">
        <v>97</v>
      </c>
      <c r="D150" s="134">
        <v>0</v>
      </c>
      <c r="E150" s="134">
        <v>0</v>
      </c>
      <c r="F150" s="134">
        <v>0</v>
      </c>
      <c r="G150" s="225">
        <v>0</v>
      </c>
    </row>
    <row r="151" spans="1:19">
      <c r="A151" s="71">
        <v>8</v>
      </c>
      <c r="B151" s="63" t="s">
        <v>110</v>
      </c>
      <c r="C151" s="63">
        <v>84.02</v>
      </c>
      <c r="D151" s="138">
        <f>D152</f>
        <v>2408200</v>
      </c>
      <c r="E151" s="138">
        <f t="shared" ref="E151:F151" si="21">E152</f>
        <v>2397320</v>
      </c>
      <c r="F151" s="138">
        <f t="shared" si="21"/>
        <v>2289100</v>
      </c>
      <c r="G151" s="225">
        <f t="shared" si="17"/>
        <v>95.485792468256221</v>
      </c>
    </row>
    <row r="152" spans="1:19">
      <c r="A152" s="70"/>
      <c r="B152" s="69" t="s">
        <v>103</v>
      </c>
      <c r="C152" s="65" t="s">
        <v>97</v>
      </c>
      <c r="D152" s="141">
        <v>2408200</v>
      </c>
      <c r="E152" s="141">
        <v>2397320</v>
      </c>
      <c r="F152" s="134">
        <v>2289100</v>
      </c>
      <c r="G152" s="225">
        <f t="shared" si="17"/>
        <v>95.485792468256221</v>
      </c>
    </row>
    <row r="153" spans="1:19">
      <c r="A153" s="70"/>
      <c r="B153" s="69"/>
      <c r="C153" s="65"/>
      <c r="D153" s="141"/>
      <c r="E153" s="141"/>
      <c r="F153" s="134"/>
      <c r="G153" s="225">
        <v>0</v>
      </c>
    </row>
    <row r="154" spans="1:19">
      <c r="A154" s="63"/>
      <c r="B154" s="74" t="s">
        <v>111</v>
      </c>
      <c r="C154" s="63"/>
      <c r="D154" s="138">
        <f>D151+D144+D142+D138+D133+D131+D128+D149</f>
        <v>10876510</v>
      </c>
      <c r="E154" s="138">
        <f>E151+E144+E142+E138+E133+E131+E128+E149</f>
        <v>11736440</v>
      </c>
      <c r="F154" s="138">
        <f>F128+F131+F133+F138+F144+F151</f>
        <v>7214762</v>
      </c>
      <c r="G154" s="225">
        <f t="shared" si="17"/>
        <v>61.473172444114233</v>
      </c>
    </row>
    <row r="155" spans="1:19">
      <c r="A155" s="75"/>
      <c r="B155" s="41"/>
      <c r="C155" s="41"/>
      <c r="D155" s="41"/>
      <c r="E155" s="41"/>
      <c r="F155" s="41"/>
      <c r="G155" s="226"/>
      <c r="N155" s="194" t="s">
        <v>155</v>
      </c>
      <c r="O155" s="41"/>
      <c r="P155" s="41"/>
      <c r="Q155" s="41"/>
      <c r="R155" s="41" t="s">
        <v>156</v>
      </c>
      <c r="S155" s="41"/>
    </row>
    <row r="156" spans="1:19">
      <c r="A156" s="41"/>
      <c r="B156" s="41" t="s">
        <v>197</v>
      </c>
      <c r="C156" s="41"/>
      <c r="D156" s="241" t="s">
        <v>216</v>
      </c>
      <c r="E156" s="241"/>
      <c r="F156" s="241"/>
      <c r="G156" s="132"/>
      <c r="N156" s="194" t="s">
        <v>210</v>
      </c>
      <c r="O156" s="41"/>
      <c r="P156" s="41"/>
      <c r="Q156" s="41"/>
      <c r="R156" s="41" t="s">
        <v>157</v>
      </c>
      <c r="S156" s="41"/>
    </row>
    <row r="157" spans="1:19">
      <c r="A157" s="41"/>
      <c r="B157" s="41" t="s">
        <v>198</v>
      </c>
      <c r="C157" s="41"/>
      <c r="D157" s="41" t="s">
        <v>80</v>
      </c>
      <c r="E157" s="41" t="s">
        <v>199</v>
      </c>
      <c r="F157" s="41"/>
      <c r="G157" s="132"/>
      <c r="N157" s="194"/>
      <c r="O157" s="41"/>
      <c r="P157" s="41"/>
      <c r="Q157" s="41"/>
      <c r="R157" s="41"/>
      <c r="S157" s="41"/>
    </row>
    <row r="158" spans="1:19" ht="15.75">
      <c r="A158" s="41"/>
      <c r="B158" s="105"/>
      <c r="C158" s="105"/>
      <c r="D158" s="105"/>
      <c r="E158" s="106"/>
      <c r="F158" s="239"/>
      <c r="G158" s="132"/>
      <c r="N158" s="195"/>
      <c r="O158" s="105"/>
      <c r="P158" s="105"/>
      <c r="Q158" s="106"/>
      <c r="R158" s="346" t="s">
        <v>158</v>
      </c>
      <c r="S158" s="347"/>
    </row>
    <row r="159" spans="1:19">
      <c r="B159" s="105"/>
      <c r="C159" s="105"/>
      <c r="D159" s="175"/>
      <c r="E159" s="175"/>
      <c r="F159" s="175"/>
    </row>
    <row r="160" spans="1:19">
      <c r="B160" s="105"/>
      <c r="C160" s="105"/>
      <c r="D160" s="106"/>
      <c r="E160" s="187"/>
      <c r="F160" s="175"/>
    </row>
    <row r="161" spans="2:6">
      <c r="B161" s="105"/>
      <c r="C161" s="105"/>
      <c r="D161" s="106"/>
      <c r="E161" s="107"/>
      <c r="F161" s="106"/>
    </row>
  </sheetData>
  <mergeCells count="25">
    <mergeCell ref="G126:G127"/>
    <mergeCell ref="R158:S158"/>
    <mergeCell ref="A124:F124"/>
    <mergeCell ref="A126:A127"/>
    <mergeCell ref="B126:B127"/>
    <mergeCell ref="C126:C127"/>
    <mergeCell ref="D126:D127"/>
    <mergeCell ref="E126:E127"/>
    <mergeCell ref="F126:F127"/>
    <mergeCell ref="F6:F7"/>
    <mergeCell ref="A4:G4"/>
    <mergeCell ref="A71:F71"/>
    <mergeCell ref="A73:A74"/>
    <mergeCell ref="B73:B74"/>
    <mergeCell ref="C73:C74"/>
    <mergeCell ref="D73:D74"/>
    <mergeCell ref="E73:E74"/>
    <mergeCell ref="F73:F74"/>
    <mergeCell ref="A6:A7"/>
    <mergeCell ref="B6:B7"/>
    <mergeCell ref="C6:C7"/>
    <mergeCell ref="D6:D7"/>
    <mergeCell ref="E6:E7"/>
    <mergeCell ref="G6:G7"/>
    <mergeCell ref="G73:G74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73"/>
  <sheetViews>
    <sheetView view="pageBreakPreview" topLeftCell="A46" zoomScale="93" zoomScaleNormal="100" zoomScaleSheetLayoutView="93" zoomScalePageLayoutView="69" workbookViewId="0">
      <selection activeCell="A54" sqref="A54:F54"/>
    </sheetView>
  </sheetViews>
  <sheetFormatPr defaultRowHeight="15"/>
  <cols>
    <col min="1" max="1" width="5.28515625" customWidth="1"/>
    <col min="2" max="2" width="33.5703125" customWidth="1"/>
    <col min="3" max="3" width="11.42578125" customWidth="1"/>
    <col min="4" max="4" width="15.28515625" customWidth="1"/>
    <col min="5" max="5" width="16.5703125" customWidth="1"/>
    <col min="6" max="6" width="15.42578125" customWidth="1"/>
    <col min="7" max="7" width="14" style="132" customWidth="1"/>
  </cols>
  <sheetData>
    <row r="1" spans="1:7">
      <c r="A1" s="77" t="s">
        <v>0</v>
      </c>
      <c r="B1" s="77"/>
      <c r="C1" s="132" t="s">
        <v>214</v>
      </c>
      <c r="D1" s="133"/>
      <c r="E1" s="132"/>
      <c r="F1" s="132"/>
    </row>
    <row r="2" spans="1:7">
      <c r="A2" s="77" t="s">
        <v>1</v>
      </c>
      <c r="B2" s="77"/>
      <c r="C2" s="79"/>
      <c r="D2" s="78"/>
      <c r="E2" s="78"/>
      <c r="F2" s="78"/>
    </row>
    <row r="3" spans="1:7">
      <c r="A3" s="77" t="s">
        <v>2</v>
      </c>
      <c r="B3" s="77"/>
      <c r="C3" s="78"/>
      <c r="D3" s="78" t="s">
        <v>80</v>
      </c>
      <c r="E3" s="78"/>
      <c r="F3" s="78"/>
    </row>
    <row r="4" spans="1:7" ht="33" customHeight="1">
      <c r="A4" s="351" t="s">
        <v>254</v>
      </c>
      <c r="B4" s="336"/>
      <c r="C4" s="336"/>
      <c r="D4" s="336"/>
      <c r="E4" s="336"/>
      <c r="F4" s="336"/>
    </row>
    <row r="5" spans="1:7">
      <c r="A5" s="77"/>
      <c r="B5" s="80" t="s">
        <v>167</v>
      </c>
      <c r="C5" s="77"/>
      <c r="D5" s="77"/>
      <c r="E5" s="77"/>
      <c r="F5" s="77" t="s">
        <v>3</v>
      </c>
    </row>
    <row r="6" spans="1:7" ht="22.5" customHeight="1">
      <c r="A6" s="352" t="s">
        <v>4</v>
      </c>
      <c r="B6" s="352" t="s">
        <v>5</v>
      </c>
      <c r="C6" s="340" t="s">
        <v>6</v>
      </c>
      <c r="D6" s="341" t="s">
        <v>266</v>
      </c>
      <c r="E6" s="333" t="s">
        <v>245</v>
      </c>
      <c r="F6" s="343" t="s">
        <v>243</v>
      </c>
      <c r="G6" s="345" t="s">
        <v>246</v>
      </c>
    </row>
    <row r="7" spans="1:7" ht="36" customHeight="1">
      <c r="A7" s="339"/>
      <c r="B7" s="339"/>
      <c r="C7" s="339"/>
      <c r="D7" s="342"/>
      <c r="E7" s="334"/>
      <c r="F7" s="344"/>
      <c r="G7" s="345"/>
    </row>
    <row r="8" spans="1:7" ht="29.25">
      <c r="A8" s="81">
        <v>1</v>
      </c>
      <c r="B8" s="82" t="s">
        <v>165</v>
      </c>
      <c r="C8" s="232" t="s">
        <v>190</v>
      </c>
      <c r="D8" s="154">
        <v>5000</v>
      </c>
      <c r="E8" s="154">
        <v>5000</v>
      </c>
      <c r="F8" s="233">
        <v>580</v>
      </c>
      <c r="G8" s="219">
        <f>F8/E8*100</f>
        <v>11.600000000000001</v>
      </c>
    </row>
    <row r="9" spans="1:7" ht="21" customHeight="1">
      <c r="A9" s="81">
        <v>2</v>
      </c>
      <c r="B9" s="83" t="s">
        <v>207</v>
      </c>
      <c r="C9" s="173" t="s">
        <v>178</v>
      </c>
      <c r="D9" s="172">
        <v>65000</v>
      </c>
      <c r="E9" s="172">
        <v>65000</v>
      </c>
      <c r="F9" s="154">
        <v>35640</v>
      </c>
      <c r="G9" s="219">
        <f t="shared" ref="G9:G30" si="0">F9/E9*100</f>
        <v>54.830769230769228</v>
      </c>
    </row>
    <row r="10" spans="1:7" ht="29.25">
      <c r="A10" s="81">
        <v>3</v>
      </c>
      <c r="B10" s="83" t="s">
        <v>114</v>
      </c>
      <c r="C10" s="84" t="s">
        <v>115</v>
      </c>
      <c r="D10" s="172">
        <v>550000</v>
      </c>
      <c r="E10" s="172">
        <v>715000</v>
      </c>
      <c r="F10" s="154">
        <v>433684</v>
      </c>
      <c r="G10" s="219">
        <f t="shared" si="0"/>
        <v>60.655104895104891</v>
      </c>
    </row>
    <row r="11" spans="1:7" ht="29.25">
      <c r="A11" s="81">
        <v>4</v>
      </c>
      <c r="B11" s="83" t="s">
        <v>116</v>
      </c>
      <c r="C11" s="84" t="s">
        <v>117</v>
      </c>
      <c r="D11" s="172">
        <v>145000</v>
      </c>
      <c r="E11" s="172">
        <v>145000</v>
      </c>
      <c r="F11" s="154">
        <v>98946</v>
      </c>
      <c r="G11" s="219">
        <f t="shared" si="0"/>
        <v>68.238620689655178</v>
      </c>
    </row>
    <row r="12" spans="1:7" ht="26.25">
      <c r="A12" s="81">
        <v>5</v>
      </c>
      <c r="B12" s="109" t="s">
        <v>118</v>
      </c>
      <c r="C12" s="85" t="s">
        <v>119</v>
      </c>
      <c r="D12" s="227">
        <v>29904700</v>
      </c>
      <c r="E12" s="227">
        <v>34104700</v>
      </c>
      <c r="F12" s="162">
        <v>33399869</v>
      </c>
      <c r="G12" s="219">
        <f t="shared" si="0"/>
        <v>97.933331769521502</v>
      </c>
    </row>
    <row r="13" spans="1:7" ht="26.25">
      <c r="A13" s="81">
        <v>6</v>
      </c>
      <c r="B13" s="86" t="s">
        <v>120</v>
      </c>
      <c r="C13" s="81" t="s">
        <v>121</v>
      </c>
      <c r="D13" s="172">
        <v>13200000</v>
      </c>
      <c r="E13" s="172">
        <v>14680000</v>
      </c>
      <c r="F13" s="154">
        <v>12896823</v>
      </c>
      <c r="G13" s="219">
        <f t="shared" si="0"/>
        <v>87.85301771117166</v>
      </c>
    </row>
    <row r="14" spans="1:7" ht="28.5" customHeight="1">
      <c r="A14" s="81">
        <v>7</v>
      </c>
      <c r="B14" s="83" t="s">
        <v>122</v>
      </c>
      <c r="C14" s="85" t="s">
        <v>123</v>
      </c>
      <c r="D14" s="227">
        <v>181960</v>
      </c>
      <c r="E14" s="227">
        <v>208760</v>
      </c>
      <c r="F14" s="162">
        <v>188695</v>
      </c>
      <c r="G14" s="219">
        <f t="shared" si="0"/>
        <v>90.388484383981606</v>
      </c>
    </row>
    <row r="15" spans="1:7">
      <c r="A15" s="81">
        <v>8</v>
      </c>
      <c r="B15" s="83" t="s">
        <v>189</v>
      </c>
      <c r="C15" s="81" t="s">
        <v>188</v>
      </c>
      <c r="D15" s="228">
        <v>0</v>
      </c>
      <c r="E15" s="228">
        <v>0</v>
      </c>
      <c r="F15" s="182">
        <v>0</v>
      </c>
      <c r="G15" s="219">
        <v>0</v>
      </c>
    </row>
    <row r="16" spans="1:7">
      <c r="A16" s="81">
        <v>9</v>
      </c>
      <c r="B16" s="83" t="s">
        <v>59</v>
      </c>
      <c r="C16" s="81" t="s">
        <v>125</v>
      </c>
      <c r="D16" s="172">
        <v>35000</v>
      </c>
      <c r="E16" s="172">
        <v>96000</v>
      </c>
      <c r="F16" s="154">
        <v>96000</v>
      </c>
      <c r="G16" s="219">
        <f t="shared" si="0"/>
        <v>100</v>
      </c>
    </row>
    <row r="17" spans="1:7" ht="39">
      <c r="A17" s="81">
        <v>10</v>
      </c>
      <c r="B17" s="55" t="s">
        <v>61</v>
      </c>
      <c r="C17" s="46" t="s">
        <v>126</v>
      </c>
      <c r="D17" s="229">
        <v>0</v>
      </c>
      <c r="E17" s="230">
        <v>0</v>
      </c>
      <c r="F17" s="151">
        <v>0</v>
      </c>
      <c r="G17" s="219">
        <v>0</v>
      </c>
    </row>
    <row r="18" spans="1:7">
      <c r="A18" s="81">
        <v>11</v>
      </c>
      <c r="B18" s="55" t="s">
        <v>63</v>
      </c>
      <c r="C18" s="88" t="s">
        <v>127</v>
      </c>
      <c r="D18" s="229">
        <v>0</v>
      </c>
      <c r="E18" s="230">
        <v>0</v>
      </c>
      <c r="F18" s="151">
        <v>0</v>
      </c>
      <c r="G18" s="219">
        <v>0</v>
      </c>
    </row>
    <row r="19" spans="1:7" ht="41.25" customHeight="1">
      <c r="A19" s="81">
        <v>12</v>
      </c>
      <c r="B19" s="55" t="s">
        <v>128</v>
      </c>
      <c r="C19" s="46" t="s">
        <v>129</v>
      </c>
      <c r="D19" s="231">
        <v>383810</v>
      </c>
      <c r="E19" s="162">
        <v>383810</v>
      </c>
      <c r="F19" s="162">
        <v>0</v>
      </c>
      <c r="G19" s="219">
        <f t="shared" si="0"/>
        <v>0</v>
      </c>
    </row>
    <row r="20" spans="1:7" ht="38.25" customHeight="1">
      <c r="A20" s="81">
        <v>13</v>
      </c>
      <c r="B20" s="55" t="s">
        <v>130</v>
      </c>
      <c r="C20" s="46" t="s">
        <v>131</v>
      </c>
      <c r="D20" s="231">
        <v>597000</v>
      </c>
      <c r="E20" s="162">
        <v>597000</v>
      </c>
      <c r="F20" s="162">
        <v>0</v>
      </c>
      <c r="G20" s="219">
        <v>0</v>
      </c>
    </row>
    <row r="21" spans="1:7" ht="21" customHeight="1">
      <c r="A21" s="81">
        <v>14</v>
      </c>
      <c r="B21" s="53" t="s">
        <v>257</v>
      </c>
      <c r="C21" s="253">
        <v>42.1</v>
      </c>
      <c r="D21" s="231">
        <f>D23+D22</f>
        <v>0</v>
      </c>
      <c r="E21" s="227">
        <f>E23+E22</f>
        <v>12000</v>
      </c>
      <c r="F21" s="227">
        <f>F23+F22</f>
        <v>0</v>
      </c>
      <c r="G21" s="219"/>
    </row>
    <row r="22" spans="1:7" ht="45" customHeight="1">
      <c r="A22" s="81"/>
      <c r="B22" s="255" t="s">
        <v>258</v>
      </c>
      <c r="C22" s="254" t="s">
        <v>259</v>
      </c>
      <c r="D22" s="257">
        <v>0</v>
      </c>
      <c r="E22" s="228">
        <v>10000</v>
      </c>
      <c r="F22" s="228">
        <v>0</v>
      </c>
      <c r="G22" s="219"/>
    </row>
    <row r="23" spans="1:7" ht="17.25" customHeight="1">
      <c r="A23" s="81"/>
      <c r="B23" s="256" t="s">
        <v>226</v>
      </c>
      <c r="C23" s="254" t="s">
        <v>260</v>
      </c>
      <c r="D23" s="257">
        <v>0</v>
      </c>
      <c r="E23" s="228">
        <v>2000</v>
      </c>
      <c r="F23" s="228">
        <v>0</v>
      </c>
      <c r="G23" s="219"/>
    </row>
    <row r="24" spans="1:7" ht="22.5" customHeight="1">
      <c r="A24" s="81">
        <v>15</v>
      </c>
      <c r="B24" s="89" t="s">
        <v>132</v>
      </c>
      <c r="C24" s="81" t="s">
        <v>133</v>
      </c>
      <c r="D24" s="155">
        <f>D29+D28+D27+D26+D25</f>
        <v>39050000</v>
      </c>
      <c r="E24" s="155">
        <f t="shared" ref="E24:F24" si="1">E25+E26+E27+E29+E28</f>
        <v>43348000</v>
      </c>
      <c r="F24" s="155">
        <f t="shared" si="1"/>
        <v>42431854</v>
      </c>
      <c r="G24" s="219">
        <f t="shared" si="0"/>
        <v>97.886532250622878</v>
      </c>
    </row>
    <row r="25" spans="1:7" ht="26.25">
      <c r="A25" s="81"/>
      <c r="B25" s="90" t="s">
        <v>134</v>
      </c>
      <c r="C25" s="91" t="s">
        <v>135</v>
      </c>
      <c r="D25" s="157">
        <v>400000</v>
      </c>
      <c r="E25" s="157">
        <v>520000</v>
      </c>
      <c r="F25" s="158">
        <v>520000</v>
      </c>
      <c r="G25" s="219">
        <f t="shared" si="0"/>
        <v>100</v>
      </c>
    </row>
    <row r="26" spans="1:7" ht="33" customHeight="1">
      <c r="A26" s="81"/>
      <c r="B26" s="90" t="s">
        <v>136</v>
      </c>
      <c r="C26" s="91" t="s">
        <v>137</v>
      </c>
      <c r="D26" s="158">
        <v>150000</v>
      </c>
      <c r="E26" s="158">
        <v>600000</v>
      </c>
      <c r="F26" s="158">
        <v>516827</v>
      </c>
      <c r="G26" s="219">
        <f t="shared" si="0"/>
        <v>86.137833333333333</v>
      </c>
    </row>
    <row r="27" spans="1:7" ht="26.25">
      <c r="A27" s="81"/>
      <c r="B27" s="90" t="s">
        <v>138</v>
      </c>
      <c r="C27" s="91" t="s">
        <v>139</v>
      </c>
      <c r="D27" s="157">
        <v>100000</v>
      </c>
      <c r="E27" s="157">
        <v>100000</v>
      </c>
      <c r="F27" s="158">
        <v>98001</v>
      </c>
      <c r="G27" s="219">
        <v>0</v>
      </c>
    </row>
    <row r="28" spans="1:7" ht="51.75">
      <c r="A28" s="81"/>
      <c r="B28" s="90" t="s">
        <v>170</v>
      </c>
      <c r="C28" s="91" t="s">
        <v>169</v>
      </c>
      <c r="D28" s="157">
        <v>0</v>
      </c>
      <c r="E28" s="157">
        <v>0</v>
      </c>
      <c r="F28" s="158">
        <v>0</v>
      </c>
      <c r="G28" s="219">
        <v>0</v>
      </c>
    </row>
    <row r="29" spans="1:7" ht="39">
      <c r="A29" s="81"/>
      <c r="B29" s="90" t="s">
        <v>140</v>
      </c>
      <c r="C29" s="91" t="s">
        <v>141</v>
      </c>
      <c r="D29" s="157">
        <v>38400000</v>
      </c>
      <c r="E29" s="157">
        <v>42128000</v>
      </c>
      <c r="F29" s="158">
        <v>41297026</v>
      </c>
      <c r="G29" s="219">
        <f t="shared" si="0"/>
        <v>98.027501898974549</v>
      </c>
    </row>
    <row r="30" spans="1:7">
      <c r="A30" s="93"/>
      <c r="B30" s="93" t="s">
        <v>142</v>
      </c>
      <c r="C30" s="93"/>
      <c r="D30" s="160">
        <f>D24+D20+D19+D18+D17+D16+D14+D13+D12+D11+D10+D8+D9+D15</f>
        <v>84117470</v>
      </c>
      <c r="E30" s="160">
        <f>E24+E20+E19+E18+E17+E16+E14+E13+E12+E11+E10+E8+E9+E15+E21</f>
        <v>94360270</v>
      </c>
      <c r="F30" s="160">
        <f>F8+F9+F10+F11+F12+F13+F14+F16+F20+F24+F19</f>
        <v>89582091</v>
      </c>
      <c r="G30" s="219">
        <f t="shared" si="0"/>
        <v>94.93623852496394</v>
      </c>
    </row>
    <row r="31" spans="1:7">
      <c r="A31" s="203"/>
      <c r="B31" s="205" t="s">
        <v>80</v>
      </c>
      <c r="C31" s="204"/>
      <c r="D31" s="197"/>
      <c r="E31" s="202"/>
      <c r="F31" s="203"/>
      <c r="G31" s="221"/>
    </row>
    <row r="32" spans="1:7">
      <c r="B32" s="196"/>
      <c r="C32" s="204"/>
      <c r="D32" s="197"/>
      <c r="E32" s="197"/>
      <c r="F32" s="197"/>
    </row>
    <row r="33" spans="1:7" ht="41.25" customHeight="1">
      <c r="A33" s="351" t="s">
        <v>255</v>
      </c>
      <c r="B33" s="336"/>
      <c r="C33" s="336"/>
      <c r="D33" s="336"/>
      <c r="E33" s="336"/>
      <c r="F33" s="336"/>
    </row>
    <row r="34" spans="1:7" ht="15" customHeight="1">
      <c r="A34" s="77"/>
      <c r="B34" s="80" t="s">
        <v>167</v>
      </c>
      <c r="C34" s="77"/>
      <c r="D34" s="77"/>
      <c r="E34" s="77"/>
      <c r="F34" s="77" t="s">
        <v>3</v>
      </c>
    </row>
    <row r="35" spans="1:7" ht="17.25" customHeight="1">
      <c r="A35" s="352" t="s">
        <v>4</v>
      </c>
      <c r="B35" s="352" t="s">
        <v>5</v>
      </c>
      <c r="C35" s="340" t="s">
        <v>6</v>
      </c>
      <c r="D35" s="341" t="s">
        <v>266</v>
      </c>
      <c r="E35" s="333" t="s">
        <v>245</v>
      </c>
      <c r="F35" s="343" t="s">
        <v>243</v>
      </c>
      <c r="G35" s="345" t="s">
        <v>246</v>
      </c>
    </row>
    <row r="36" spans="1:7" ht="39" customHeight="1">
      <c r="A36" s="339"/>
      <c r="B36" s="339"/>
      <c r="C36" s="339"/>
      <c r="D36" s="342"/>
      <c r="E36" s="334"/>
      <c r="F36" s="344"/>
      <c r="G36" s="345"/>
    </row>
    <row r="37" spans="1:7" ht="29.25">
      <c r="A37" s="81">
        <v>1</v>
      </c>
      <c r="B37" s="82" t="s">
        <v>165</v>
      </c>
      <c r="C37" s="82" t="s">
        <v>113</v>
      </c>
      <c r="D37" s="154">
        <v>5000</v>
      </c>
      <c r="E37" s="154">
        <v>5000</v>
      </c>
      <c r="F37" s="154">
        <v>580</v>
      </c>
      <c r="G37" s="219">
        <f>F37/E37*100</f>
        <v>11.600000000000001</v>
      </c>
    </row>
    <row r="38" spans="1:7">
      <c r="A38" s="81">
        <v>2</v>
      </c>
      <c r="B38" s="83" t="s">
        <v>177</v>
      </c>
      <c r="C38" s="173" t="s">
        <v>178</v>
      </c>
      <c r="D38" s="172">
        <v>65000</v>
      </c>
      <c r="E38" s="172">
        <v>65000</v>
      </c>
      <c r="F38" s="154">
        <v>35640</v>
      </c>
      <c r="G38" s="219">
        <f t="shared" ref="G38:G53" si="2">F38/E38*100</f>
        <v>54.830769230769228</v>
      </c>
    </row>
    <row r="39" spans="1:7" ht="29.25">
      <c r="A39" s="81">
        <v>3</v>
      </c>
      <c r="B39" s="83" t="s">
        <v>114</v>
      </c>
      <c r="C39" s="84" t="s">
        <v>115</v>
      </c>
      <c r="D39" s="172">
        <v>550000</v>
      </c>
      <c r="E39" s="172">
        <v>715000</v>
      </c>
      <c r="F39" s="154">
        <v>433684</v>
      </c>
      <c r="G39" s="219">
        <f t="shared" si="2"/>
        <v>60.655104895104891</v>
      </c>
    </row>
    <row r="40" spans="1:7" ht="29.25">
      <c r="A40" s="81">
        <v>4</v>
      </c>
      <c r="B40" s="83" t="s">
        <v>116</v>
      </c>
      <c r="C40" s="84" t="s">
        <v>117</v>
      </c>
      <c r="D40" s="161">
        <v>145000</v>
      </c>
      <c r="E40" s="161">
        <v>145000</v>
      </c>
      <c r="F40" s="154">
        <v>98946</v>
      </c>
      <c r="G40" s="219">
        <f t="shared" si="2"/>
        <v>68.238620689655178</v>
      </c>
    </row>
    <row r="41" spans="1:7" ht="26.25">
      <c r="A41" s="81">
        <v>5</v>
      </c>
      <c r="B41" s="109" t="s">
        <v>118</v>
      </c>
      <c r="C41" s="85" t="s">
        <v>119</v>
      </c>
      <c r="D41" s="227">
        <v>29904700</v>
      </c>
      <c r="E41" s="227">
        <v>34104700</v>
      </c>
      <c r="F41" s="162">
        <v>33399869</v>
      </c>
      <c r="G41" s="219">
        <f t="shared" si="2"/>
        <v>97.933331769521502</v>
      </c>
    </row>
    <row r="42" spans="1:7" ht="26.25">
      <c r="A42" s="81">
        <v>6</v>
      </c>
      <c r="B42" s="86" t="s">
        <v>120</v>
      </c>
      <c r="C42" s="81" t="s">
        <v>121</v>
      </c>
      <c r="D42" s="172">
        <v>13200000</v>
      </c>
      <c r="E42" s="172">
        <v>14680000</v>
      </c>
      <c r="F42" s="154">
        <v>12896823</v>
      </c>
      <c r="G42" s="219">
        <f t="shared" si="2"/>
        <v>87.85301771117166</v>
      </c>
    </row>
    <row r="43" spans="1:7" ht="29.25">
      <c r="A43" s="81">
        <v>7</v>
      </c>
      <c r="B43" s="83" t="s">
        <v>122</v>
      </c>
      <c r="C43" s="81" t="s">
        <v>123</v>
      </c>
      <c r="D43" s="163">
        <v>181960</v>
      </c>
      <c r="E43" s="163">
        <v>208760</v>
      </c>
      <c r="F43" s="162">
        <v>188695</v>
      </c>
      <c r="G43" s="219">
        <f t="shared" si="2"/>
        <v>90.388484383981606</v>
      </c>
    </row>
    <row r="44" spans="1:7">
      <c r="A44" s="81">
        <v>8</v>
      </c>
      <c r="B44" s="83" t="s">
        <v>189</v>
      </c>
      <c r="C44" s="81" t="s">
        <v>188</v>
      </c>
      <c r="D44" s="181">
        <v>0</v>
      </c>
      <c r="E44" s="181">
        <v>0</v>
      </c>
      <c r="F44" s="182">
        <v>0</v>
      </c>
      <c r="G44" s="219">
        <v>0</v>
      </c>
    </row>
    <row r="45" spans="1:7">
      <c r="A45" s="81">
        <v>9</v>
      </c>
      <c r="B45" s="83" t="s">
        <v>59</v>
      </c>
      <c r="C45" s="81" t="s">
        <v>125</v>
      </c>
      <c r="D45" s="155">
        <v>35000</v>
      </c>
      <c r="E45" s="155">
        <v>96000</v>
      </c>
      <c r="F45" s="154">
        <v>96000</v>
      </c>
      <c r="G45" s="219">
        <f t="shared" si="2"/>
        <v>100</v>
      </c>
    </row>
    <row r="46" spans="1:7" ht="39">
      <c r="A46" s="81">
        <v>10</v>
      </c>
      <c r="B46" s="55" t="s">
        <v>61</v>
      </c>
      <c r="C46" s="88" t="s">
        <v>126</v>
      </c>
      <c r="D46" s="149">
        <v>0</v>
      </c>
      <c r="E46" s="150">
        <v>0</v>
      </c>
      <c r="F46" s="151">
        <v>0</v>
      </c>
      <c r="G46" s="219">
        <v>0</v>
      </c>
    </row>
    <row r="47" spans="1:7">
      <c r="A47" s="81">
        <v>11</v>
      </c>
      <c r="B47" s="55" t="s">
        <v>63</v>
      </c>
      <c r="C47" s="88" t="s">
        <v>127</v>
      </c>
      <c r="D47" s="149">
        <v>0</v>
      </c>
      <c r="E47" s="150">
        <v>0</v>
      </c>
      <c r="F47" s="151">
        <v>0</v>
      </c>
      <c r="G47" s="219">
        <v>0</v>
      </c>
    </row>
    <row r="48" spans="1:7" ht="39">
      <c r="A48" s="81">
        <v>12</v>
      </c>
      <c r="B48" s="55" t="s">
        <v>128</v>
      </c>
      <c r="C48" s="46" t="s">
        <v>129</v>
      </c>
      <c r="D48" s="165">
        <v>383810</v>
      </c>
      <c r="E48" s="166">
        <v>383810</v>
      </c>
      <c r="F48" s="162">
        <v>0</v>
      </c>
      <c r="G48" s="219">
        <f t="shared" si="2"/>
        <v>0</v>
      </c>
    </row>
    <row r="49" spans="1:7" ht="18.75" customHeight="1">
      <c r="A49" s="81">
        <v>13</v>
      </c>
      <c r="B49" s="89" t="s">
        <v>132</v>
      </c>
      <c r="C49" s="81" t="s">
        <v>133</v>
      </c>
      <c r="D49" s="155">
        <f>D50+D51+D52</f>
        <v>38950000</v>
      </c>
      <c r="E49" s="156">
        <f>E50+E51+E52</f>
        <v>43248000</v>
      </c>
      <c r="F49" s="154">
        <f>F50+F51+F52</f>
        <v>42333853</v>
      </c>
      <c r="G49" s="219">
        <f t="shared" si="2"/>
        <v>97.886267573066959</v>
      </c>
    </row>
    <row r="50" spans="1:7" ht="26.25">
      <c r="A50" s="81"/>
      <c r="B50" s="90" t="s">
        <v>134</v>
      </c>
      <c r="C50" s="91" t="s">
        <v>135</v>
      </c>
      <c r="D50" s="157">
        <v>400000</v>
      </c>
      <c r="E50" s="157">
        <v>520000</v>
      </c>
      <c r="F50" s="158">
        <v>520000</v>
      </c>
      <c r="G50" s="219">
        <f t="shared" si="2"/>
        <v>100</v>
      </c>
    </row>
    <row r="51" spans="1:7" ht="32.25" customHeight="1">
      <c r="A51" s="81"/>
      <c r="B51" s="258" t="s">
        <v>136</v>
      </c>
      <c r="C51" s="91" t="s">
        <v>137</v>
      </c>
      <c r="D51" s="157">
        <v>150000</v>
      </c>
      <c r="E51" s="157">
        <v>600000</v>
      </c>
      <c r="F51" s="158">
        <v>516827</v>
      </c>
      <c r="G51" s="219">
        <f t="shared" si="2"/>
        <v>86.137833333333333</v>
      </c>
    </row>
    <row r="52" spans="1:7" ht="25.5" customHeight="1">
      <c r="A52" s="81"/>
      <c r="B52" s="90" t="s">
        <v>140</v>
      </c>
      <c r="C52" s="91" t="s">
        <v>141</v>
      </c>
      <c r="D52" s="157">
        <v>38400000</v>
      </c>
      <c r="E52" s="157">
        <v>42128000</v>
      </c>
      <c r="F52" s="158">
        <v>41297026</v>
      </c>
      <c r="G52" s="219">
        <f t="shared" si="2"/>
        <v>98.027501898974549</v>
      </c>
    </row>
    <row r="53" spans="1:7" ht="15" customHeight="1">
      <c r="A53" s="93"/>
      <c r="B53" s="93" t="s">
        <v>142</v>
      </c>
      <c r="C53" s="93"/>
      <c r="D53" s="160">
        <f>D49+D48+D47+D46+D45+D43+D42+D41+D40+D39+D37+D38+D44</f>
        <v>83420470</v>
      </c>
      <c r="E53" s="160">
        <f>E49+E48+E47+E46+E45+E43+E42+E41+E40+E39+E37+E38+E44</f>
        <v>93651270</v>
      </c>
      <c r="F53" s="160">
        <f>F49+F48+F47+F46+F45+F43+F42+F41+F40+F39+F37+F38+F44</f>
        <v>89484090</v>
      </c>
      <c r="G53" s="219">
        <f t="shared" si="2"/>
        <v>95.550321955057299</v>
      </c>
    </row>
    <row r="54" spans="1:7" ht="41.25" customHeight="1">
      <c r="A54" s="354" t="s">
        <v>256</v>
      </c>
      <c r="B54" s="354"/>
      <c r="C54" s="354"/>
      <c r="D54" s="354"/>
      <c r="E54" s="354"/>
      <c r="F54" s="354"/>
    </row>
    <row r="55" spans="1:7" ht="25.5" customHeight="1">
      <c r="A55" s="77"/>
      <c r="B55" s="80" t="s">
        <v>167</v>
      </c>
      <c r="C55" s="77"/>
      <c r="D55" s="77"/>
      <c r="E55" s="77"/>
      <c r="F55" s="77" t="s">
        <v>3</v>
      </c>
    </row>
    <row r="56" spans="1:7" ht="15" customHeight="1">
      <c r="A56" s="352" t="s">
        <v>4</v>
      </c>
      <c r="B56" s="352" t="s">
        <v>5</v>
      </c>
      <c r="C56" s="340" t="s">
        <v>6</v>
      </c>
      <c r="D56" s="341" t="s">
        <v>266</v>
      </c>
      <c r="E56" s="333" t="s">
        <v>245</v>
      </c>
      <c r="F56" s="343" t="s">
        <v>243</v>
      </c>
      <c r="G56" s="345" t="s">
        <v>246</v>
      </c>
    </row>
    <row r="57" spans="1:7" ht="40.5" customHeight="1">
      <c r="A57" s="339"/>
      <c r="B57" s="339"/>
      <c r="C57" s="339"/>
      <c r="D57" s="342"/>
      <c r="E57" s="334"/>
      <c r="F57" s="344"/>
      <c r="G57" s="345"/>
    </row>
    <row r="58" spans="1:7" ht="16.5" customHeight="1">
      <c r="A58" s="142">
        <v>1</v>
      </c>
      <c r="B58" s="55" t="s">
        <v>63</v>
      </c>
      <c r="C58" s="88" t="s">
        <v>127</v>
      </c>
      <c r="D58" s="149">
        <v>0</v>
      </c>
      <c r="E58" s="150">
        <v>0</v>
      </c>
      <c r="F58" s="151">
        <v>0</v>
      </c>
      <c r="G58" s="222">
        <v>0</v>
      </c>
    </row>
    <row r="59" spans="1:7" ht="39">
      <c r="A59" s="81">
        <v>2</v>
      </c>
      <c r="B59" s="55" t="s">
        <v>130</v>
      </c>
      <c r="C59" s="88" t="s">
        <v>131</v>
      </c>
      <c r="D59" s="152">
        <v>597000</v>
      </c>
      <c r="E59" s="153">
        <v>597000</v>
      </c>
      <c r="F59" s="154">
        <v>0</v>
      </c>
      <c r="G59" s="219">
        <v>0</v>
      </c>
    </row>
    <row r="60" spans="1:7" ht="17.25" customHeight="1">
      <c r="A60" s="81">
        <v>3</v>
      </c>
      <c r="B60" s="53" t="s">
        <v>257</v>
      </c>
      <c r="C60" s="253">
        <v>42.1</v>
      </c>
      <c r="D60" s="231">
        <f>D62+D61</f>
        <v>0</v>
      </c>
      <c r="E60" s="227">
        <f>E62+E61</f>
        <v>12000</v>
      </c>
      <c r="F60" s="227">
        <f>F62+F61</f>
        <v>0</v>
      </c>
      <c r="G60" s="219"/>
    </row>
    <row r="61" spans="1:7" ht="39" customHeight="1">
      <c r="A61" s="81"/>
      <c r="B61" s="255" t="s">
        <v>258</v>
      </c>
      <c r="C61" s="254" t="s">
        <v>259</v>
      </c>
      <c r="D61" s="257">
        <v>0</v>
      </c>
      <c r="E61" s="228">
        <v>10000</v>
      </c>
      <c r="F61" s="228">
        <v>0</v>
      </c>
      <c r="G61" s="219"/>
    </row>
    <row r="62" spans="1:7" ht="17.25" customHeight="1">
      <c r="A62" s="81"/>
      <c r="B62" s="256" t="s">
        <v>226</v>
      </c>
      <c r="C62" s="254" t="s">
        <v>260</v>
      </c>
      <c r="D62" s="257">
        <v>0</v>
      </c>
      <c r="E62" s="228">
        <v>2000</v>
      </c>
      <c r="F62" s="228">
        <v>0</v>
      </c>
      <c r="G62" s="219"/>
    </row>
    <row r="63" spans="1:7">
      <c r="A63" s="81">
        <v>4</v>
      </c>
      <c r="B63" s="89" t="s">
        <v>132</v>
      </c>
      <c r="C63" s="81" t="s">
        <v>133</v>
      </c>
      <c r="D63" s="155">
        <f>D64+D65</f>
        <v>100000</v>
      </c>
      <c r="E63" s="155">
        <f t="shared" ref="E63:F63" si="3">E64+E65</f>
        <v>100000</v>
      </c>
      <c r="F63" s="155">
        <f t="shared" si="3"/>
        <v>98001</v>
      </c>
      <c r="G63" s="219">
        <v>0</v>
      </c>
    </row>
    <row r="64" spans="1:7" ht="26.25">
      <c r="A64" s="81"/>
      <c r="B64" s="90" t="s">
        <v>138</v>
      </c>
      <c r="C64" s="91" t="s">
        <v>139</v>
      </c>
      <c r="D64" s="157">
        <v>100000</v>
      </c>
      <c r="E64" s="157">
        <v>100000</v>
      </c>
      <c r="F64" s="158">
        <v>98001</v>
      </c>
      <c r="G64" s="219">
        <v>0</v>
      </c>
    </row>
    <row r="65" spans="1:13" ht="51.75">
      <c r="A65" s="87"/>
      <c r="B65" s="90" t="s">
        <v>170</v>
      </c>
      <c r="C65" s="91" t="s">
        <v>169</v>
      </c>
      <c r="D65" s="157">
        <v>0</v>
      </c>
      <c r="E65" s="157">
        <v>0</v>
      </c>
      <c r="F65" s="159">
        <v>0</v>
      </c>
      <c r="G65" s="219">
        <v>0</v>
      </c>
    </row>
    <row r="66" spans="1:13">
      <c r="A66" s="93"/>
      <c r="B66" s="93" t="s">
        <v>142</v>
      </c>
      <c r="C66" s="93"/>
      <c r="D66" s="160">
        <f>D58+D63+D59</f>
        <v>697000</v>
      </c>
      <c r="E66" s="160">
        <f>E58+E63+E59+E60</f>
        <v>709000</v>
      </c>
      <c r="F66" s="160">
        <f t="shared" ref="F66" si="4">F58+F63+F59</f>
        <v>98001</v>
      </c>
      <c r="G66" s="219">
        <f>F66/E66*100</f>
        <v>13.822425952045133</v>
      </c>
    </row>
    <row r="67" spans="1:13" ht="15.75">
      <c r="A67" s="105"/>
      <c r="B67" s="105"/>
      <c r="C67" s="105"/>
      <c r="D67" s="106"/>
      <c r="E67" s="346"/>
      <c r="F67" s="347"/>
    </row>
    <row r="68" spans="1:13">
      <c r="A68" s="41"/>
      <c r="B68" s="241" t="s">
        <v>197</v>
      </c>
      <c r="C68" s="41"/>
      <c r="D68" s="241" t="s">
        <v>216</v>
      </c>
      <c r="E68" s="259"/>
      <c r="F68" s="241"/>
    </row>
    <row r="69" spans="1:13">
      <c r="A69" s="41" t="s">
        <v>196</v>
      </c>
      <c r="B69" s="241" t="s">
        <v>198</v>
      </c>
      <c r="C69" s="41"/>
      <c r="D69" s="41" t="s">
        <v>80</v>
      </c>
      <c r="E69" s="353" t="s">
        <v>199</v>
      </c>
      <c r="F69" s="353"/>
      <c r="M69" t="s">
        <v>80</v>
      </c>
    </row>
    <row r="70" spans="1:13" ht="22.5" customHeight="1">
      <c r="A70" s="105"/>
      <c r="B70" s="105"/>
      <c r="C70" s="105"/>
      <c r="D70" s="105"/>
      <c r="E70" s="106"/>
      <c r="F70" s="239"/>
    </row>
    <row r="71" spans="1:13">
      <c r="B71" s="105"/>
      <c r="C71" s="105"/>
      <c r="D71" s="175"/>
      <c r="E71" s="175"/>
      <c r="F71" s="175"/>
    </row>
    <row r="72" spans="1:13">
      <c r="B72" s="105"/>
      <c r="C72" s="105"/>
      <c r="D72" s="106"/>
      <c r="E72" s="187"/>
      <c r="F72" s="175"/>
    </row>
    <row r="73" spans="1:13">
      <c r="B73" s="105"/>
      <c r="C73" s="105"/>
      <c r="D73" s="106"/>
      <c r="E73" s="107"/>
      <c r="F73" s="106"/>
    </row>
  </sheetData>
  <mergeCells count="26">
    <mergeCell ref="E69:F69"/>
    <mergeCell ref="G56:G57"/>
    <mergeCell ref="A54:F54"/>
    <mergeCell ref="G6:G7"/>
    <mergeCell ref="G35:G36"/>
    <mergeCell ref="A33:F33"/>
    <mergeCell ref="A35:A36"/>
    <mergeCell ref="B35:B36"/>
    <mergeCell ref="C35:C36"/>
    <mergeCell ref="D35:D36"/>
    <mergeCell ref="E35:E36"/>
    <mergeCell ref="F35:F36"/>
    <mergeCell ref="E67:F67"/>
    <mergeCell ref="F56:F57"/>
    <mergeCell ref="A56:A57"/>
    <mergeCell ref="B56:B57"/>
    <mergeCell ref="C56:C57"/>
    <mergeCell ref="D56:D57"/>
    <mergeCell ref="E56:E57"/>
    <mergeCell ref="A4:F4"/>
    <mergeCell ref="A6:A7"/>
    <mergeCell ref="B6:B7"/>
    <mergeCell ref="C6:C7"/>
    <mergeCell ref="D6:D7"/>
    <mergeCell ref="E6:E7"/>
    <mergeCell ref="F6:F7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68"/>
  <sheetViews>
    <sheetView tabSelected="1" view="pageBreakPreview" topLeftCell="A43" zoomScale="98" zoomScaleNormal="100" zoomScaleSheetLayoutView="98" workbookViewId="0">
      <selection activeCell="E44" sqref="E44"/>
    </sheetView>
  </sheetViews>
  <sheetFormatPr defaultRowHeight="15"/>
  <cols>
    <col min="1" max="1" width="7.5703125" customWidth="1"/>
    <col min="2" max="2" width="29.5703125" customWidth="1"/>
    <col min="3" max="3" width="10.42578125" customWidth="1"/>
    <col min="4" max="4" width="15.42578125" customWidth="1"/>
    <col min="5" max="5" width="18" customWidth="1"/>
    <col min="6" max="6" width="15.42578125" customWidth="1"/>
    <col min="7" max="7" width="9.140625" style="212"/>
  </cols>
  <sheetData>
    <row r="1" spans="1:13">
      <c r="A1" s="77" t="s">
        <v>0</v>
      </c>
      <c r="B1" s="77"/>
      <c r="C1" s="41" t="s">
        <v>213</v>
      </c>
    </row>
    <row r="2" spans="1:13">
      <c r="A2" s="77" t="s">
        <v>1</v>
      </c>
      <c r="B2" s="77"/>
    </row>
    <row r="3" spans="1:13">
      <c r="A3" s="77" t="s">
        <v>2</v>
      </c>
      <c r="B3" s="77"/>
    </row>
    <row r="4" spans="1:13">
      <c r="A4" s="94"/>
      <c r="B4" s="94"/>
      <c r="C4" s="94"/>
      <c r="D4" s="95"/>
      <c r="E4" s="95"/>
      <c r="F4" s="95"/>
    </row>
    <row r="5" spans="1:13" ht="55.5" customHeight="1">
      <c r="A5" s="355" t="s">
        <v>261</v>
      </c>
      <c r="B5" s="355"/>
      <c r="C5" s="355"/>
      <c r="D5" s="355"/>
      <c r="E5" s="355"/>
      <c r="F5" s="355"/>
    </row>
    <row r="6" spans="1:13" ht="23.25" customHeight="1">
      <c r="A6" s="352" t="s">
        <v>4</v>
      </c>
      <c r="B6" s="352" t="s">
        <v>5</v>
      </c>
      <c r="C6" s="340" t="s">
        <v>6</v>
      </c>
      <c r="D6" s="341" t="s">
        <v>266</v>
      </c>
      <c r="E6" s="333" t="s">
        <v>245</v>
      </c>
      <c r="F6" s="343" t="s">
        <v>243</v>
      </c>
      <c r="G6" s="345" t="s">
        <v>246</v>
      </c>
    </row>
    <row r="7" spans="1:13" ht="34.5" customHeight="1">
      <c r="A7" s="356"/>
      <c r="B7" s="356"/>
      <c r="C7" s="339"/>
      <c r="D7" s="342"/>
      <c r="E7" s="334"/>
      <c r="F7" s="344"/>
      <c r="G7" s="345"/>
    </row>
    <row r="8" spans="1:13">
      <c r="A8" s="81">
        <v>1</v>
      </c>
      <c r="B8" s="82" t="s">
        <v>164</v>
      </c>
      <c r="C8" s="96" t="s">
        <v>143</v>
      </c>
      <c r="D8" s="153">
        <f>D9</f>
        <v>303890</v>
      </c>
      <c r="E8" s="167">
        <f>E9</f>
        <v>303890</v>
      </c>
      <c r="F8" s="153">
        <f>F9</f>
        <v>127598</v>
      </c>
      <c r="G8" s="218">
        <f>F8/D8*100</f>
        <v>41.988219421501199</v>
      </c>
    </row>
    <row r="9" spans="1:13">
      <c r="A9" s="87"/>
      <c r="B9" s="66" t="s">
        <v>84</v>
      </c>
      <c r="C9" s="65" t="s">
        <v>108</v>
      </c>
      <c r="D9" s="164">
        <v>303890</v>
      </c>
      <c r="E9" s="168">
        <v>303890</v>
      </c>
      <c r="F9" s="164">
        <v>127598</v>
      </c>
      <c r="G9" s="218">
        <f t="shared" ref="G9:G25" si="0">F9/D9*100</f>
        <v>41.988219421501199</v>
      </c>
    </row>
    <row r="10" spans="1:13" ht="29.25">
      <c r="A10" s="81">
        <v>2</v>
      </c>
      <c r="B10" s="83" t="s">
        <v>144</v>
      </c>
      <c r="C10" s="96" t="s">
        <v>145</v>
      </c>
      <c r="D10" s="169">
        <f>D11+D12+D13+D15+D16</f>
        <v>83285510</v>
      </c>
      <c r="E10" s="169">
        <f>E11+E12+E13+E15+E16+E14</f>
        <v>93320510</v>
      </c>
      <c r="F10" s="169">
        <f t="shared" ref="F10" si="1">F11+F12+F13+F15+F16</f>
        <v>88562143</v>
      </c>
      <c r="G10" s="218">
        <f t="shared" si="0"/>
        <v>106.3355954715292</v>
      </c>
      <c r="J10" t="s">
        <v>80</v>
      </c>
    </row>
    <row r="11" spans="1:13">
      <c r="A11" s="87"/>
      <c r="B11" s="65" t="s">
        <v>82</v>
      </c>
      <c r="C11" s="65" t="s">
        <v>83</v>
      </c>
      <c r="D11" s="164">
        <v>69879000</v>
      </c>
      <c r="E11" s="164">
        <v>77599000</v>
      </c>
      <c r="F11" s="164">
        <v>76193608</v>
      </c>
      <c r="G11" s="218">
        <f t="shared" si="0"/>
        <v>109.03648878776171</v>
      </c>
      <c r="M11" t="s">
        <v>80</v>
      </c>
    </row>
    <row r="12" spans="1:13">
      <c r="A12" s="87"/>
      <c r="B12" s="66" t="s">
        <v>84</v>
      </c>
      <c r="C12" s="65" t="s">
        <v>85</v>
      </c>
      <c r="D12" s="159">
        <v>12259510</v>
      </c>
      <c r="E12" s="159">
        <v>14507510</v>
      </c>
      <c r="F12" s="164">
        <v>11266786</v>
      </c>
      <c r="G12" s="218">
        <f t="shared" si="0"/>
        <v>91.902416980776565</v>
      </c>
    </row>
    <row r="13" spans="1:13">
      <c r="A13" s="87"/>
      <c r="B13" s="65" t="s">
        <v>86</v>
      </c>
      <c r="C13" s="65" t="s">
        <v>87</v>
      </c>
      <c r="D13" s="164">
        <v>450000</v>
      </c>
      <c r="E13" s="164">
        <v>505000</v>
      </c>
      <c r="F13" s="164">
        <v>501043</v>
      </c>
      <c r="G13" s="218">
        <f t="shared" si="0"/>
        <v>111.34288888888888</v>
      </c>
    </row>
    <row r="14" spans="1:13" ht="40.5">
      <c r="A14" s="87"/>
      <c r="B14" s="69" t="s">
        <v>264</v>
      </c>
      <c r="C14" s="65" t="s">
        <v>184</v>
      </c>
      <c r="D14" s="260">
        <v>0</v>
      </c>
      <c r="E14" s="260">
        <v>12000</v>
      </c>
      <c r="F14" s="260">
        <v>0</v>
      </c>
      <c r="G14" s="213">
        <v>0</v>
      </c>
    </row>
    <row r="15" spans="1:13">
      <c r="A15" s="87"/>
      <c r="B15" s="69" t="s">
        <v>103</v>
      </c>
      <c r="C15" s="65" t="s">
        <v>97</v>
      </c>
      <c r="D15" s="164">
        <v>697000</v>
      </c>
      <c r="E15" s="164">
        <v>697000</v>
      </c>
      <c r="F15" s="164">
        <v>600706</v>
      </c>
      <c r="G15" s="218">
        <f t="shared" si="0"/>
        <v>86.184505021520806</v>
      </c>
    </row>
    <row r="16" spans="1:13" ht="36.75" customHeight="1">
      <c r="A16" s="87"/>
      <c r="B16" s="66" t="s">
        <v>88</v>
      </c>
      <c r="C16" s="67" t="s">
        <v>89</v>
      </c>
      <c r="D16" s="260">
        <v>0</v>
      </c>
      <c r="E16" s="261">
        <v>0</v>
      </c>
      <c r="F16" s="260">
        <v>0</v>
      </c>
      <c r="G16" s="213">
        <v>0</v>
      </c>
    </row>
    <row r="17" spans="1:12" ht="29.25">
      <c r="A17" s="81">
        <v>3</v>
      </c>
      <c r="B17" s="99" t="s">
        <v>146</v>
      </c>
      <c r="C17" s="100" t="s">
        <v>147</v>
      </c>
      <c r="D17" s="171">
        <f>D18+D19+D20+D21</f>
        <v>450000</v>
      </c>
      <c r="E17" s="171">
        <f t="shared" ref="E17:F17" si="2">E18+E19+E20+E21</f>
        <v>647800</v>
      </c>
      <c r="F17" s="171">
        <f t="shared" si="2"/>
        <v>628658</v>
      </c>
      <c r="G17" s="218">
        <f t="shared" si="0"/>
        <v>139.70177777777778</v>
      </c>
    </row>
    <row r="18" spans="1:12">
      <c r="A18" s="87"/>
      <c r="B18" s="65" t="s">
        <v>82</v>
      </c>
      <c r="C18" s="65" t="s">
        <v>83</v>
      </c>
      <c r="D18" s="164">
        <v>120800</v>
      </c>
      <c r="E18" s="170">
        <v>124400</v>
      </c>
      <c r="F18" s="164">
        <v>120787</v>
      </c>
      <c r="G18" s="218">
        <f t="shared" si="0"/>
        <v>99.98923841059603</v>
      </c>
    </row>
    <row r="19" spans="1:12">
      <c r="A19" s="87"/>
      <c r="B19" s="66" t="s">
        <v>84</v>
      </c>
      <c r="C19" s="65" t="s">
        <v>85</v>
      </c>
      <c r="D19" s="164">
        <v>183800</v>
      </c>
      <c r="E19" s="170">
        <v>299200</v>
      </c>
      <c r="F19" s="164">
        <v>283671</v>
      </c>
      <c r="G19" s="218">
        <f t="shared" si="0"/>
        <v>154.33677910772579</v>
      </c>
    </row>
    <row r="20" spans="1:12">
      <c r="A20" s="87"/>
      <c r="B20" s="65" t="s">
        <v>86</v>
      </c>
      <c r="C20" s="65" t="s">
        <v>87</v>
      </c>
      <c r="D20" s="164">
        <v>145400</v>
      </c>
      <c r="E20" s="170">
        <v>224200</v>
      </c>
      <c r="F20" s="164">
        <v>224200</v>
      </c>
      <c r="G20" s="218">
        <f t="shared" si="0"/>
        <v>154.19532324621736</v>
      </c>
    </row>
    <row r="21" spans="1:12">
      <c r="A21" s="87"/>
      <c r="B21" s="66" t="s">
        <v>103</v>
      </c>
      <c r="C21" s="67" t="s">
        <v>97</v>
      </c>
      <c r="D21" s="164">
        <v>0</v>
      </c>
      <c r="E21" s="170">
        <v>0</v>
      </c>
      <c r="F21" s="164">
        <v>0</v>
      </c>
      <c r="G21" s="218">
        <v>0</v>
      </c>
    </row>
    <row r="22" spans="1:12">
      <c r="A22" s="81">
        <v>4</v>
      </c>
      <c r="B22" s="101" t="s">
        <v>124</v>
      </c>
      <c r="C22" s="102" t="s">
        <v>148</v>
      </c>
      <c r="D22" s="153">
        <f>D23+D24</f>
        <v>184620</v>
      </c>
      <c r="E22" s="153">
        <f t="shared" ref="E22:F22" si="3">E23+E24</f>
        <v>194620</v>
      </c>
      <c r="F22" s="153">
        <f t="shared" si="3"/>
        <v>152798</v>
      </c>
      <c r="G22" s="218">
        <f t="shared" si="0"/>
        <v>82.763514245477197</v>
      </c>
    </row>
    <row r="23" spans="1:12">
      <c r="A23" s="87"/>
      <c r="B23" s="65" t="s">
        <v>82</v>
      </c>
      <c r="C23" s="65" t="s">
        <v>83</v>
      </c>
      <c r="D23" s="164">
        <v>110500</v>
      </c>
      <c r="E23" s="170">
        <v>112500</v>
      </c>
      <c r="F23" s="164">
        <v>110803</v>
      </c>
      <c r="G23" s="218">
        <f t="shared" si="0"/>
        <v>100.27420814479638</v>
      </c>
    </row>
    <row r="24" spans="1:12">
      <c r="A24" s="87"/>
      <c r="B24" s="66" t="s">
        <v>84</v>
      </c>
      <c r="C24" s="65" t="s">
        <v>85</v>
      </c>
      <c r="D24" s="164">
        <v>74120</v>
      </c>
      <c r="E24" s="170">
        <v>82120</v>
      </c>
      <c r="F24" s="164">
        <v>41995</v>
      </c>
      <c r="G24" s="218">
        <f t="shared" si="0"/>
        <v>56.658121964382083</v>
      </c>
      <c r="J24" t="s">
        <v>80</v>
      </c>
    </row>
    <row r="25" spans="1:12">
      <c r="A25" s="87"/>
      <c r="B25" s="82" t="s">
        <v>149</v>
      </c>
      <c r="C25" s="103"/>
      <c r="D25" s="153">
        <f>D22+D17+D10+D8</f>
        <v>84224020</v>
      </c>
      <c r="E25" s="153">
        <f>E8+E10+E17+E22</f>
        <v>94466820</v>
      </c>
      <c r="F25" s="153">
        <f>F22+F17+F10+F8</f>
        <v>89471197</v>
      </c>
      <c r="G25" s="218">
        <f>F25/E25*100</f>
        <v>94.71176969860953</v>
      </c>
    </row>
    <row r="26" spans="1:12">
      <c r="A26" s="94"/>
      <c r="B26" s="94"/>
      <c r="C26" s="94"/>
      <c r="D26" s="95"/>
      <c r="E26" s="95"/>
      <c r="F26" s="95"/>
    </row>
    <row r="27" spans="1:12" ht="68.25" customHeight="1">
      <c r="A27" s="355" t="s">
        <v>262</v>
      </c>
      <c r="B27" s="355"/>
      <c r="C27" s="355"/>
      <c r="D27" s="355"/>
      <c r="E27" s="355"/>
      <c r="F27" s="355"/>
      <c r="G27" s="355"/>
    </row>
    <row r="28" spans="1:12" ht="24" customHeight="1">
      <c r="A28" s="352" t="s">
        <v>4</v>
      </c>
      <c r="B28" s="352" t="s">
        <v>5</v>
      </c>
      <c r="C28" s="340" t="s">
        <v>6</v>
      </c>
      <c r="D28" s="341" t="s">
        <v>266</v>
      </c>
      <c r="E28" s="333" t="s">
        <v>245</v>
      </c>
      <c r="F28" s="343" t="s">
        <v>243</v>
      </c>
      <c r="G28" s="345" t="s">
        <v>246</v>
      </c>
    </row>
    <row r="29" spans="1:12" ht="41.25" customHeight="1">
      <c r="A29" s="356"/>
      <c r="B29" s="356"/>
      <c r="C29" s="339"/>
      <c r="D29" s="342"/>
      <c r="E29" s="334"/>
      <c r="F29" s="344"/>
      <c r="G29" s="345"/>
    </row>
    <row r="30" spans="1:12">
      <c r="A30" s="81">
        <v>1</v>
      </c>
      <c r="B30" s="82" t="s">
        <v>164</v>
      </c>
      <c r="C30" s="96" t="s">
        <v>143</v>
      </c>
      <c r="D30" s="153">
        <f>D31</f>
        <v>303890</v>
      </c>
      <c r="E30" s="167">
        <f>E31</f>
        <v>303890</v>
      </c>
      <c r="F30" s="153">
        <f>F31</f>
        <v>127598</v>
      </c>
      <c r="G30" s="218">
        <f>F30/E30*100</f>
        <v>41.988219421501199</v>
      </c>
      <c r="L30" t="s">
        <v>80</v>
      </c>
    </row>
    <row r="31" spans="1:12">
      <c r="A31" s="87"/>
      <c r="B31" s="66" t="s">
        <v>84</v>
      </c>
      <c r="C31" s="65" t="s">
        <v>108</v>
      </c>
      <c r="D31" s="164">
        <v>303890</v>
      </c>
      <c r="E31" s="168">
        <v>303890</v>
      </c>
      <c r="F31" s="164">
        <v>127598</v>
      </c>
      <c r="G31" s="218">
        <f t="shared" ref="G31:G43" si="4">F31/E31*100</f>
        <v>41.988219421501199</v>
      </c>
    </row>
    <row r="32" spans="1:12">
      <c r="A32" s="81">
        <v>2</v>
      </c>
      <c r="B32" s="97" t="s">
        <v>144</v>
      </c>
      <c r="C32" s="96" t="s">
        <v>145</v>
      </c>
      <c r="D32" s="169">
        <f>D33+D34+D35+D36</f>
        <v>82588510</v>
      </c>
      <c r="E32" s="169">
        <f t="shared" ref="E32:F32" si="5">E33+E34+E35+E36</f>
        <v>92611510</v>
      </c>
      <c r="F32" s="169">
        <f t="shared" si="5"/>
        <v>87961437</v>
      </c>
      <c r="G32" s="218">
        <f t="shared" si="4"/>
        <v>94.978947001296049</v>
      </c>
    </row>
    <row r="33" spans="1:13">
      <c r="A33" s="87"/>
      <c r="B33" s="65" t="s">
        <v>82</v>
      </c>
      <c r="C33" s="65" t="s">
        <v>83</v>
      </c>
      <c r="D33" s="164">
        <v>69879000</v>
      </c>
      <c r="E33" s="164">
        <v>77599000</v>
      </c>
      <c r="F33" s="164">
        <v>76193608</v>
      </c>
      <c r="G33" s="218">
        <f t="shared" si="4"/>
        <v>98.188904496191967</v>
      </c>
    </row>
    <row r="34" spans="1:13">
      <c r="A34" s="87"/>
      <c r="B34" s="66" t="s">
        <v>84</v>
      </c>
      <c r="C34" s="65" t="s">
        <v>85</v>
      </c>
      <c r="D34" s="159">
        <v>12259510</v>
      </c>
      <c r="E34" s="159">
        <v>14507510</v>
      </c>
      <c r="F34" s="164">
        <v>11266786</v>
      </c>
      <c r="G34" s="218">
        <f t="shared" si="4"/>
        <v>77.661748983802184</v>
      </c>
    </row>
    <row r="35" spans="1:13">
      <c r="A35" s="87"/>
      <c r="B35" s="65" t="s">
        <v>86</v>
      </c>
      <c r="C35" s="65" t="s">
        <v>87</v>
      </c>
      <c r="D35" s="164">
        <v>450000</v>
      </c>
      <c r="E35" s="164">
        <v>505000</v>
      </c>
      <c r="F35" s="164">
        <v>501043</v>
      </c>
      <c r="G35" s="218">
        <f t="shared" si="4"/>
        <v>99.216435643564367</v>
      </c>
    </row>
    <row r="36" spans="1:13" ht="35.25" customHeight="1">
      <c r="A36" s="87"/>
      <c r="B36" s="66" t="s">
        <v>88</v>
      </c>
      <c r="C36" s="67" t="s">
        <v>89</v>
      </c>
      <c r="D36" s="164">
        <v>0</v>
      </c>
      <c r="E36" s="170">
        <v>0</v>
      </c>
      <c r="F36" s="164">
        <v>0</v>
      </c>
      <c r="G36" s="218">
        <v>0</v>
      </c>
      <c r="M36" t="s">
        <v>265</v>
      </c>
    </row>
    <row r="37" spans="1:13" ht="29.25">
      <c r="A37" s="81">
        <v>3</v>
      </c>
      <c r="B37" s="99" t="s">
        <v>146</v>
      </c>
      <c r="C37" s="100" t="s">
        <v>147</v>
      </c>
      <c r="D37" s="171">
        <f>D38+D39+D40</f>
        <v>450000</v>
      </c>
      <c r="E37" s="171">
        <f t="shared" ref="E37:F37" si="6">E38+E39+E40</f>
        <v>647800</v>
      </c>
      <c r="F37" s="171">
        <f t="shared" si="6"/>
        <v>628658</v>
      </c>
      <c r="G37" s="218">
        <f t="shared" si="4"/>
        <v>97.045075640629818</v>
      </c>
    </row>
    <row r="38" spans="1:13">
      <c r="A38" s="87"/>
      <c r="B38" s="65" t="s">
        <v>82</v>
      </c>
      <c r="C38" s="65" t="s">
        <v>83</v>
      </c>
      <c r="D38" s="164">
        <v>120800</v>
      </c>
      <c r="E38" s="170">
        <v>124400</v>
      </c>
      <c r="F38" s="164">
        <v>120787</v>
      </c>
      <c r="G38" s="218">
        <f t="shared" si="4"/>
        <v>97.095659163987136</v>
      </c>
    </row>
    <row r="39" spans="1:13">
      <c r="A39" s="87"/>
      <c r="B39" s="66" t="s">
        <v>84</v>
      </c>
      <c r="C39" s="65" t="s">
        <v>85</v>
      </c>
      <c r="D39" s="164">
        <v>183800</v>
      </c>
      <c r="E39" s="170">
        <v>299200</v>
      </c>
      <c r="F39" s="164">
        <v>283671</v>
      </c>
      <c r="G39" s="218">
        <f t="shared" si="4"/>
        <v>94.809826203208559</v>
      </c>
    </row>
    <row r="40" spans="1:13">
      <c r="A40" s="87"/>
      <c r="B40" s="65" t="s">
        <v>86</v>
      </c>
      <c r="C40" s="65" t="s">
        <v>87</v>
      </c>
      <c r="D40" s="164">
        <v>145400</v>
      </c>
      <c r="E40" s="170">
        <v>224200</v>
      </c>
      <c r="F40" s="164">
        <v>224200</v>
      </c>
      <c r="G40" s="218">
        <f t="shared" si="4"/>
        <v>100</v>
      </c>
    </row>
    <row r="41" spans="1:13">
      <c r="A41" s="81">
        <v>4</v>
      </c>
      <c r="B41" s="101" t="s">
        <v>124</v>
      </c>
      <c r="C41" s="102" t="s">
        <v>148</v>
      </c>
      <c r="D41" s="153">
        <f>D42+D43</f>
        <v>184620</v>
      </c>
      <c r="E41" s="153">
        <f t="shared" ref="E41:F41" si="7">E42+E43</f>
        <v>194620</v>
      </c>
      <c r="F41" s="153">
        <f t="shared" si="7"/>
        <v>152798</v>
      </c>
      <c r="G41" s="218">
        <f t="shared" si="4"/>
        <v>78.510944404480526</v>
      </c>
      <c r="I41" t="s">
        <v>80</v>
      </c>
    </row>
    <row r="42" spans="1:13">
      <c r="A42" s="87"/>
      <c r="B42" s="65" t="s">
        <v>82</v>
      </c>
      <c r="C42" s="65" t="s">
        <v>83</v>
      </c>
      <c r="D42" s="164">
        <v>110500</v>
      </c>
      <c r="E42" s="170">
        <v>112500</v>
      </c>
      <c r="F42" s="164">
        <v>110803</v>
      </c>
      <c r="G42" s="218">
        <f t="shared" si="4"/>
        <v>98.49155555555555</v>
      </c>
    </row>
    <row r="43" spans="1:13">
      <c r="A43" s="87"/>
      <c r="B43" s="66" t="s">
        <v>84</v>
      </c>
      <c r="C43" s="65" t="s">
        <v>85</v>
      </c>
      <c r="D43" s="164">
        <v>74120</v>
      </c>
      <c r="E43" s="170">
        <v>82120</v>
      </c>
      <c r="F43" s="164">
        <v>41995</v>
      </c>
      <c r="G43" s="218">
        <f t="shared" si="4"/>
        <v>51.138577691183627</v>
      </c>
    </row>
    <row r="44" spans="1:13">
      <c r="A44" s="87"/>
      <c r="B44" s="82" t="s">
        <v>149</v>
      </c>
      <c r="C44" s="103"/>
      <c r="D44" s="153">
        <f>D41+D37+D32+D30</f>
        <v>83527020</v>
      </c>
      <c r="E44" s="153">
        <f>E30+E32+E37+E41</f>
        <v>93757820</v>
      </c>
      <c r="F44" s="153">
        <f>F41+F37+F32+F30</f>
        <v>88870491</v>
      </c>
      <c r="G44" s="218">
        <f>F44/E44*100</f>
        <v>94.787283876694232</v>
      </c>
    </row>
    <row r="45" spans="1:13">
      <c r="A45" s="198"/>
      <c r="B45" s="199"/>
      <c r="C45" s="200"/>
      <c r="D45" s="201"/>
      <c r="E45" s="201"/>
      <c r="F45" s="201"/>
      <c r="G45" s="220"/>
    </row>
    <row r="46" spans="1:13">
      <c r="A46" s="198"/>
      <c r="B46" s="199"/>
      <c r="C46" s="200"/>
      <c r="D46" s="201"/>
      <c r="E46" s="201"/>
      <c r="F46" s="201"/>
      <c r="G46" s="220"/>
    </row>
    <row r="47" spans="1:13">
      <c r="A47" s="198"/>
      <c r="B47" s="199"/>
      <c r="C47" s="200"/>
      <c r="D47" s="201"/>
      <c r="E47" s="201"/>
      <c r="F47" s="201"/>
      <c r="G47" s="220"/>
    </row>
    <row r="48" spans="1:13">
      <c r="A48" s="198"/>
      <c r="B48" s="199"/>
      <c r="C48" s="200"/>
      <c r="D48" s="201"/>
      <c r="E48" s="201" t="s">
        <v>80</v>
      </c>
      <c r="F48" s="201"/>
      <c r="G48" s="220"/>
    </row>
    <row r="49" spans="1:14">
      <c r="A49" s="198"/>
      <c r="B49" s="199"/>
      <c r="C49" s="200"/>
      <c r="D49" s="201"/>
      <c r="E49" s="201"/>
      <c r="F49" s="201"/>
      <c r="G49" s="220"/>
    </row>
    <row r="50" spans="1:14">
      <c r="A50" s="198"/>
      <c r="B50" s="199"/>
      <c r="C50" s="200"/>
      <c r="D50" s="201"/>
      <c r="E50" s="201"/>
      <c r="F50" s="201"/>
      <c r="G50" s="220"/>
      <c r="M50" t="s">
        <v>208</v>
      </c>
    </row>
    <row r="51" spans="1:14">
      <c r="A51" s="198"/>
      <c r="B51" s="199"/>
      <c r="C51" s="200"/>
      <c r="D51" s="201"/>
      <c r="E51" s="201"/>
      <c r="F51" s="201"/>
      <c r="G51" s="220"/>
    </row>
    <row r="52" spans="1:14">
      <c r="A52" s="198"/>
      <c r="B52" s="199"/>
      <c r="C52" s="200"/>
      <c r="D52" s="201"/>
      <c r="E52" s="201"/>
      <c r="F52" s="201"/>
      <c r="G52" s="220"/>
    </row>
    <row r="53" spans="1:14" ht="77.25" customHeight="1">
      <c r="A53" s="355" t="s">
        <v>263</v>
      </c>
      <c r="B53" s="355"/>
      <c r="C53" s="355"/>
      <c r="D53" s="355"/>
      <c r="E53" s="355"/>
      <c r="F53" s="355"/>
      <c r="G53" s="355"/>
    </row>
    <row r="54" spans="1:14" ht="27.75" customHeight="1">
      <c r="A54" s="352" t="s">
        <v>4</v>
      </c>
      <c r="B54" s="352" t="s">
        <v>5</v>
      </c>
      <c r="C54" s="340" t="s">
        <v>6</v>
      </c>
      <c r="D54" s="341" t="s">
        <v>266</v>
      </c>
      <c r="E54" s="333" t="s">
        <v>245</v>
      </c>
      <c r="F54" s="343" t="s">
        <v>243</v>
      </c>
      <c r="G54" s="345" t="s">
        <v>246</v>
      </c>
    </row>
    <row r="55" spans="1:14" ht="37.5" customHeight="1">
      <c r="A55" s="356"/>
      <c r="B55" s="356"/>
      <c r="C55" s="339"/>
      <c r="D55" s="342"/>
      <c r="E55" s="334"/>
      <c r="F55" s="344"/>
      <c r="G55" s="345"/>
    </row>
    <row r="56" spans="1:14" ht="29.25">
      <c r="A56" s="81">
        <v>1</v>
      </c>
      <c r="B56" s="83" t="s">
        <v>144</v>
      </c>
      <c r="C56" s="96" t="s">
        <v>145</v>
      </c>
      <c r="D56" s="234">
        <f>D57</f>
        <v>697000</v>
      </c>
      <c r="E56" s="234">
        <f>E57+E58</f>
        <v>709000</v>
      </c>
      <c r="F56" s="169">
        <f>F57</f>
        <v>600706</v>
      </c>
      <c r="G56" s="218">
        <f>F56/E56*100</f>
        <v>84.725811001410435</v>
      </c>
    </row>
    <row r="57" spans="1:14">
      <c r="A57" s="87"/>
      <c r="B57" s="69" t="s">
        <v>103</v>
      </c>
      <c r="C57" s="65" t="s">
        <v>154</v>
      </c>
      <c r="D57" s="164">
        <v>697000</v>
      </c>
      <c r="E57" s="164">
        <v>697000</v>
      </c>
      <c r="F57" s="164">
        <v>600706</v>
      </c>
      <c r="G57" s="218">
        <f t="shared" ref="G57:G61" si="8">F57/E57*100</f>
        <v>86.184505021520806</v>
      </c>
    </row>
    <row r="58" spans="1:14" ht="40.5">
      <c r="A58" s="87"/>
      <c r="B58" s="69" t="s">
        <v>264</v>
      </c>
      <c r="C58" s="65" t="s">
        <v>184</v>
      </c>
      <c r="D58" s="260">
        <v>0</v>
      </c>
      <c r="E58" s="260">
        <v>12000</v>
      </c>
      <c r="F58" s="260">
        <v>0</v>
      </c>
      <c r="G58" s="213">
        <v>0</v>
      </c>
    </row>
    <row r="59" spans="1:14" ht="29.25">
      <c r="A59" s="81">
        <v>2</v>
      </c>
      <c r="B59" s="99" t="s">
        <v>146</v>
      </c>
      <c r="C59" s="96" t="s">
        <v>200</v>
      </c>
      <c r="D59" s="98">
        <f>D60</f>
        <v>0</v>
      </c>
      <c r="E59" s="98">
        <f>E60</f>
        <v>0</v>
      </c>
      <c r="F59" s="98">
        <f>F60</f>
        <v>0</v>
      </c>
      <c r="G59" s="218">
        <v>0</v>
      </c>
    </row>
    <row r="60" spans="1:14">
      <c r="A60" s="87"/>
      <c r="B60" s="69" t="s">
        <v>103</v>
      </c>
      <c r="C60" s="65" t="s">
        <v>154</v>
      </c>
      <c r="D60" s="92">
        <v>0</v>
      </c>
      <c r="E60" s="92">
        <v>0</v>
      </c>
      <c r="F60" s="92">
        <v>0</v>
      </c>
      <c r="G60" s="218">
        <v>0</v>
      </c>
    </row>
    <row r="61" spans="1:14">
      <c r="A61" s="87"/>
      <c r="B61" s="82" t="s">
        <v>149</v>
      </c>
      <c r="C61" s="103"/>
      <c r="D61" s="235">
        <f>D56+D59</f>
        <v>697000</v>
      </c>
      <c r="E61" s="235">
        <f t="shared" ref="E61:F61" si="9">E56+E59</f>
        <v>709000</v>
      </c>
      <c r="F61" s="153">
        <f t="shared" si="9"/>
        <v>600706</v>
      </c>
      <c r="G61" s="218">
        <f>F61/E61*100</f>
        <v>84.725811001410435</v>
      </c>
    </row>
    <row r="63" spans="1:14">
      <c r="B63" s="41" t="s">
        <v>197</v>
      </c>
      <c r="C63" s="41"/>
      <c r="D63" s="241" t="s">
        <v>216</v>
      </c>
      <c r="E63" s="241"/>
      <c r="F63" s="241"/>
    </row>
    <row r="64" spans="1:14">
      <c r="B64" s="41" t="s">
        <v>198</v>
      </c>
      <c r="C64" s="41"/>
      <c r="D64" s="41" t="s">
        <v>80</v>
      </c>
      <c r="E64" s="41" t="s">
        <v>199</v>
      </c>
      <c r="F64" s="41"/>
      <c r="J64" s="41" t="s">
        <v>173</v>
      </c>
      <c r="K64" s="41"/>
      <c r="N64" s="41" t="s">
        <v>172</v>
      </c>
    </row>
    <row r="65" spans="2:15" ht="15.75" customHeight="1">
      <c r="B65" s="105"/>
      <c r="C65" s="105"/>
      <c r="D65" s="105"/>
      <c r="E65" s="106"/>
      <c r="F65" s="239"/>
      <c r="J65" s="41" t="s">
        <v>211</v>
      </c>
      <c r="K65" s="41"/>
      <c r="N65" s="41" t="s">
        <v>171</v>
      </c>
      <c r="O65" s="41"/>
    </row>
    <row r="66" spans="2:15" ht="15.75">
      <c r="B66" s="105"/>
      <c r="C66" s="105"/>
      <c r="D66" s="175"/>
      <c r="E66" s="175"/>
      <c r="F66" s="175"/>
      <c r="J66" s="105"/>
      <c r="K66" s="105"/>
      <c r="N66" s="112" t="s">
        <v>174</v>
      </c>
      <c r="O66" s="113"/>
    </row>
    <row r="67" spans="2:15">
      <c r="B67" s="105"/>
      <c r="C67" s="105"/>
      <c r="D67" s="106"/>
      <c r="E67" s="187"/>
      <c r="F67" s="175"/>
    </row>
    <row r="68" spans="2:15">
      <c r="B68" s="105"/>
      <c r="C68" s="105"/>
      <c r="D68" s="106"/>
      <c r="E68" s="107"/>
      <c r="F68" s="106"/>
    </row>
  </sheetData>
  <mergeCells count="24">
    <mergeCell ref="G6:G7"/>
    <mergeCell ref="G28:G29"/>
    <mergeCell ref="G54:G55"/>
    <mergeCell ref="A27:G27"/>
    <mergeCell ref="A53:G53"/>
    <mergeCell ref="A54:A55"/>
    <mergeCell ref="B54:B55"/>
    <mergeCell ref="C54:C55"/>
    <mergeCell ref="D54:D55"/>
    <mergeCell ref="E54:E55"/>
    <mergeCell ref="F54:F55"/>
    <mergeCell ref="A28:A29"/>
    <mergeCell ref="B28:B29"/>
    <mergeCell ref="C28:C29"/>
    <mergeCell ref="D28:D29"/>
    <mergeCell ref="E28:E29"/>
    <mergeCell ref="F28:F29"/>
    <mergeCell ref="A5:F5"/>
    <mergeCell ref="A6:A7"/>
    <mergeCell ref="B6:B7"/>
    <mergeCell ref="C6:C7"/>
    <mergeCell ref="D6:D7"/>
    <mergeCell ref="E6:E7"/>
    <mergeCell ref="F6:F7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5</vt:i4>
      </vt:variant>
      <vt:variant>
        <vt:lpstr>Zone denumite</vt:lpstr>
      </vt:variant>
      <vt:variant>
        <vt:i4>5</vt:i4>
      </vt:variant>
    </vt:vector>
  </HeadingPairs>
  <TitlesOfParts>
    <vt:vector size="10" baseType="lpstr">
      <vt:lpstr>anexa5</vt:lpstr>
      <vt:lpstr>VENITURI 02-anexa1</vt:lpstr>
      <vt:lpstr>CHELTUIELI 02-anexa 2</vt:lpstr>
      <vt:lpstr>VENITURI 10-anexa 3</vt:lpstr>
      <vt:lpstr>CHELTUIELI 10-anexa 4</vt:lpstr>
      <vt:lpstr>anexa5!Zona_de_imprimat</vt:lpstr>
      <vt:lpstr>'CHELTUIELI 02-anexa 2'!Zona_de_imprimat</vt:lpstr>
      <vt:lpstr>'CHELTUIELI 10-anexa 4'!Zona_de_imprimat</vt:lpstr>
      <vt:lpstr>'VENITURI 02-anexa1'!Zona_de_imprimat</vt:lpstr>
      <vt:lpstr>'VENITURI 10-anexa 3'!Zona_de_imprimat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2025-03-19T07:43:45Z</dcterms:modified>
</cp:coreProperties>
</file>