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 activeTab="3"/>
  </bookViews>
  <sheets>
    <sheet name="VENITURI 02" sheetId="1" r:id="rId1"/>
    <sheet name="CHELTUIELI 02" sheetId="2" r:id="rId2"/>
    <sheet name="VENITURI 10" sheetId="3" r:id="rId3"/>
    <sheet name="CHELTUIELI 10" sheetId="4" r:id="rId4"/>
  </sheets>
  <definedNames>
    <definedName name="_xlnm.Print_Area" localSheetId="1">'CHELTUIELI 02'!$A$1:$G$159</definedName>
    <definedName name="_xlnm.Print_Area" localSheetId="3">'CHELTUIELI 10'!$A$1:$G$70</definedName>
    <definedName name="_xlnm.Print_Area" localSheetId="0">'VENITURI 02'!$A$1:$H$179</definedName>
    <definedName name="_xlnm.Print_Area" localSheetId="2">'VENITURI 10'!$A$1:$G$70</definedName>
  </definedNames>
  <calcPr calcId="125725"/>
</workbook>
</file>

<file path=xl/calcChain.xml><?xml version="1.0" encoding="utf-8"?>
<calcChain xmlns="http://schemas.openxmlformats.org/spreadsheetml/2006/main">
  <c r="E58" i="4"/>
  <c r="D58"/>
  <c r="G59"/>
  <c r="F42"/>
  <c r="E10"/>
  <c r="D10"/>
  <c r="D26"/>
  <c r="G14"/>
  <c r="E66" i="3"/>
  <c r="D66"/>
  <c r="G61"/>
  <c r="F60"/>
  <c r="E60"/>
  <c r="D60"/>
  <c r="F21"/>
  <c r="E21"/>
  <c r="D21"/>
  <c r="G22"/>
  <c r="F63"/>
  <c r="E63"/>
  <c r="D63"/>
  <c r="G52"/>
  <c r="G50"/>
  <c r="F49"/>
  <c r="E49"/>
  <c r="D49"/>
  <c r="G48"/>
  <c r="G45"/>
  <c r="G43"/>
  <c r="G42"/>
  <c r="G41"/>
  <c r="G40"/>
  <c r="G39"/>
  <c r="G38"/>
  <c r="G29"/>
  <c r="G25"/>
  <c r="F24"/>
  <c r="F30" s="1"/>
  <c r="E24"/>
  <c r="D24"/>
  <c r="G19"/>
  <c r="G16"/>
  <c r="G14"/>
  <c r="G13"/>
  <c r="G12"/>
  <c r="G11"/>
  <c r="G10"/>
  <c r="G9"/>
  <c r="D30" l="1"/>
  <c r="E30"/>
  <c r="G30" s="1"/>
  <c r="G49"/>
  <c r="G24"/>
  <c r="E145" i="2" l="1"/>
  <c r="D145"/>
  <c r="D155"/>
  <c r="D129"/>
  <c r="E129"/>
  <c r="F111" l="1"/>
  <c r="G67"/>
  <c r="E53"/>
  <c r="D53"/>
  <c r="D124" i="1" l="1"/>
  <c r="E124"/>
  <c r="G102"/>
  <c r="E80"/>
  <c r="F80"/>
  <c r="D80"/>
  <c r="D73"/>
  <c r="E73"/>
  <c r="F73"/>
  <c r="G72"/>
  <c r="F96"/>
  <c r="F32"/>
  <c r="E32"/>
  <c r="D32"/>
  <c r="F20"/>
  <c r="E20"/>
  <c r="D20"/>
  <c r="G21"/>
  <c r="G20" l="1"/>
  <c r="F145" i="2"/>
  <c r="E111"/>
  <c r="D111"/>
  <c r="D31" i="4" l="1"/>
  <c r="E31"/>
  <c r="F31"/>
  <c r="D80" i="2" l="1"/>
  <c r="D134"/>
  <c r="E99" i="1"/>
  <c r="F99"/>
  <c r="D99"/>
  <c r="D96"/>
  <c r="E96"/>
  <c r="G80"/>
  <c r="G10"/>
  <c r="G9"/>
  <c r="E28"/>
  <c r="F28"/>
  <c r="D28"/>
  <c r="F49"/>
  <c r="F40"/>
  <c r="D40"/>
  <c r="E40"/>
  <c r="G96" l="1"/>
  <c r="E134" i="2"/>
  <c r="G131"/>
  <c r="G136"/>
  <c r="G137"/>
  <c r="G138"/>
  <c r="G142"/>
  <c r="G147"/>
  <c r="G148"/>
  <c r="G153"/>
  <c r="G76"/>
  <c r="G77"/>
  <c r="G78"/>
  <c r="G81"/>
  <c r="G82"/>
  <c r="G86"/>
  <c r="G87"/>
  <c r="G90"/>
  <c r="G91"/>
  <c r="G92"/>
  <c r="G95"/>
  <c r="G96"/>
  <c r="G100"/>
  <c r="G101"/>
  <c r="G102"/>
  <c r="G103"/>
  <c r="G106"/>
  <c r="G107"/>
  <c r="G108"/>
  <c r="G112"/>
  <c r="G113"/>
  <c r="G117"/>
  <c r="G118"/>
  <c r="G120"/>
  <c r="E85"/>
  <c r="F85"/>
  <c r="D85"/>
  <c r="D25"/>
  <c r="F25"/>
  <c r="E25"/>
  <c r="G9"/>
  <c r="G10"/>
  <c r="G12"/>
  <c r="G13"/>
  <c r="G16"/>
  <c r="G17"/>
  <c r="G21"/>
  <c r="G22"/>
  <c r="G26"/>
  <c r="G27"/>
  <c r="G28"/>
  <c r="G31"/>
  <c r="G32"/>
  <c r="G34"/>
  <c r="G35"/>
  <c r="G36"/>
  <c r="G38"/>
  <c r="G41"/>
  <c r="G42"/>
  <c r="G43"/>
  <c r="G44"/>
  <c r="G48"/>
  <c r="G49"/>
  <c r="G50"/>
  <c r="G54"/>
  <c r="G55"/>
  <c r="G57"/>
  <c r="G58"/>
  <c r="G62"/>
  <c r="G63"/>
  <c r="G66"/>
  <c r="G85" l="1"/>
  <c r="G60" i="4"/>
  <c r="G32"/>
  <c r="G34"/>
  <c r="G35"/>
  <c r="G36"/>
  <c r="G39"/>
  <c r="G40"/>
  <c r="G43"/>
  <c r="G44"/>
  <c r="G112" i="1"/>
  <c r="G113"/>
  <c r="G117"/>
  <c r="G98"/>
  <c r="G71"/>
  <c r="G74"/>
  <c r="G75"/>
  <c r="G76"/>
  <c r="G77"/>
  <c r="G83"/>
  <c r="G84"/>
  <c r="G85"/>
  <c r="G86"/>
  <c r="G87"/>
  <c r="G90"/>
  <c r="G92"/>
  <c r="G94"/>
  <c r="G95"/>
  <c r="G100"/>
  <c r="G101"/>
  <c r="G70"/>
  <c r="G99" l="1"/>
  <c r="E49"/>
  <c r="G23"/>
  <c r="G24"/>
  <c r="G25"/>
  <c r="G26"/>
  <c r="G27"/>
  <c r="G29"/>
  <c r="G28" s="1"/>
  <c r="G31"/>
  <c r="G33"/>
  <c r="G34"/>
  <c r="G37"/>
  <c r="G38"/>
  <c r="G39"/>
  <c r="G41"/>
  <c r="G42"/>
  <c r="G44"/>
  <c r="G46"/>
  <c r="G47"/>
  <c r="G14"/>
  <c r="G15"/>
  <c r="G16"/>
  <c r="G17"/>
  <c r="G40" l="1"/>
  <c r="E22"/>
  <c r="F22"/>
  <c r="D22"/>
  <c r="G12"/>
  <c r="G22" l="1"/>
  <c r="G9" i="4" l="1"/>
  <c r="G11"/>
  <c r="G12"/>
  <c r="G13"/>
  <c r="G18"/>
  <c r="G19"/>
  <c r="G23"/>
  <c r="G24"/>
  <c r="F53" i="2" l="1"/>
  <c r="G53" l="1"/>
  <c r="E93" i="1"/>
  <c r="E120" l="1"/>
  <c r="F120"/>
  <c r="D120"/>
  <c r="E60" i="2" l="1"/>
  <c r="F60"/>
  <c r="F150"/>
  <c r="E150"/>
  <c r="D150"/>
  <c r="D60"/>
  <c r="E47"/>
  <c r="F47"/>
  <c r="D47"/>
  <c r="E111" i="1"/>
  <c r="G47" i="2" l="1"/>
  <c r="G60"/>
  <c r="F61" i="4" l="1"/>
  <c r="E61"/>
  <c r="D61"/>
  <c r="E38"/>
  <c r="F38"/>
  <c r="D38"/>
  <c r="G38" l="1"/>
  <c r="E152" i="2"/>
  <c r="F152"/>
  <c r="D152"/>
  <c r="F134"/>
  <c r="F129"/>
  <c r="F115"/>
  <c r="E115"/>
  <c r="D115"/>
  <c r="F94"/>
  <c r="E94"/>
  <c r="D94"/>
  <c r="G129" l="1"/>
  <c r="G94"/>
  <c r="G152"/>
  <c r="G145"/>
  <c r="G134"/>
  <c r="G115"/>
  <c r="E33"/>
  <c r="F33"/>
  <c r="D33"/>
  <c r="G33" l="1"/>
  <c r="G25"/>
  <c r="E20"/>
  <c r="F20"/>
  <c r="D20"/>
  <c r="G20" l="1"/>
  <c r="D114" i="1"/>
  <c r="F114"/>
  <c r="E114"/>
  <c r="E88"/>
  <c r="F88"/>
  <c r="D88"/>
  <c r="G114" l="1"/>
  <c r="G88"/>
  <c r="D15" i="2" l="1"/>
  <c r="E15"/>
  <c r="F15"/>
  <c r="E8"/>
  <c r="F8"/>
  <c r="D8"/>
  <c r="G8" l="1"/>
  <c r="G15"/>
  <c r="E53" i="3"/>
  <c r="D53"/>
  <c r="D139" i="2"/>
  <c r="D75"/>
  <c r="F66" i="3" l="1"/>
  <c r="F53"/>
  <c r="G53" s="1"/>
  <c r="F65" i="2" l="1"/>
  <c r="E65"/>
  <c r="D65"/>
  <c r="F13" i="1"/>
  <c r="D49"/>
  <c r="G65" i="2" l="1"/>
  <c r="E42" i="4"/>
  <c r="G111" i="2" l="1"/>
  <c r="F302" i="1"/>
  <c r="E302"/>
  <c r="D302"/>
  <c r="F297"/>
  <c r="E297"/>
  <c r="D297"/>
  <c r="F293"/>
  <c r="E293"/>
  <c r="D293"/>
  <c r="F280"/>
  <c r="E280"/>
  <c r="D280"/>
  <c r="F278"/>
  <c r="F277" s="1"/>
  <c r="E277"/>
  <c r="D277"/>
  <c r="F274"/>
  <c r="E274"/>
  <c r="D274"/>
  <c r="F268"/>
  <c r="E268"/>
  <c r="D268"/>
  <c r="F262"/>
  <c r="E262"/>
  <c r="D262"/>
  <c r="F254"/>
  <c r="E254"/>
  <c r="D254"/>
  <c r="F230"/>
  <c r="E230"/>
  <c r="D230"/>
  <c r="F220"/>
  <c r="E220"/>
  <c r="D220"/>
  <c r="F215"/>
  <c r="E214"/>
  <c r="D214"/>
  <c r="F211"/>
  <c r="E211"/>
  <c r="D211"/>
  <c r="F205"/>
  <c r="E205"/>
  <c r="D205"/>
  <c r="F199"/>
  <c r="E199"/>
  <c r="D199"/>
  <c r="F191"/>
  <c r="E191"/>
  <c r="D191"/>
  <c r="E307" l="1"/>
  <c r="D235"/>
  <c r="F214"/>
  <c r="F235" s="1"/>
  <c r="E287"/>
  <c r="F287"/>
  <c r="D307"/>
  <c r="F307"/>
  <c r="E235"/>
  <c r="D287"/>
  <c r="E33" i="4"/>
  <c r="F33"/>
  <c r="G33" s="1"/>
  <c r="D33"/>
  <c r="G42"/>
  <c r="D42"/>
  <c r="G31"/>
  <c r="D46" l="1"/>
  <c r="E119" i="2"/>
  <c r="F119"/>
  <c r="D119"/>
  <c r="F93" i="1"/>
  <c r="D93"/>
  <c r="F82"/>
  <c r="E82"/>
  <c r="E104" s="1"/>
  <c r="D82"/>
  <c r="D104" s="1"/>
  <c r="F104" l="1"/>
  <c r="G119" i="2"/>
  <c r="G93" i="1"/>
  <c r="G82"/>
  <c r="G73"/>
  <c r="E46" i="4"/>
  <c r="F8"/>
  <c r="E8"/>
  <c r="D8"/>
  <c r="F10"/>
  <c r="F26" s="1"/>
  <c r="E143" i="2"/>
  <c r="F143"/>
  <c r="D143"/>
  <c r="E139"/>
  <c r="F139"/>
  <c r="F132"/>
  <c r="E132"/>
  <c r="D132"/>
  <c r="E105"/>
  <c r="F105"/>
  <c r="D105"/>
  <c r="E99"/>
  <c r="F99"/>
  <c r="D99"/>
  <c r="E89"/>
  <c r="F89"/>
  <c r="D89"/>
  <c r="E75"/>
  <c r="F75"/>
  <c r="F80"/>
  <c r="E80"/>
  <c r="E40"/>
  <c r="F40"/>
  <c r="D40"/>
  <c r="D68" s="1"/>
  <c r="F122" l="1"/>
  <c r="E155"/>
  <c r="G89"/>
  <c r="D122"/>
  <c r="G80"/>
  <c r="G75"/>
  <c r="G139"/>
  <c r="G105"/>
  <c r="G99"/>
  <c r="G40"/>
  <c r="G104" i="1"/>
  <c r="G10" i="4"/>
  <c r="G8"/>
  <c r="F155" i="2"/>
  <c r="F46" i="4"/>
  <c r="E122" i="2"/>
  <c r="G155" l="1"/>
  <c r="G122"/>
  <c r="G46" i="4"/>
  <c r="F22"/>
  <c r="E22"/>
  <c r="D22"/>
  <c r="F17"/>
  <c r="E17"/>
  <c r="D17"/>
  <c r="G17" l="1"/>
  <c r="G22"/>
  <c r="E26"/>
  <c r="F111" i="1"/>
  <c r="D111"/>
  <c r="G111" l="1"/>
  <c r="F124"/>
  <c r="G124" s="1"/>
  <c r="G26" i="4"/>
  <c r="E68" i="2"/>
  <c r="F68"/>
  <c r="G68" l="1"/>
  <c r="E63" i="4"/>
  <c r="F58"/>
  <c r="G58" s="1"/>
  <c r="F63" l="1"/>
  <c r="G63" s="1"/>
  <c r="D63"/>
  <c r="E35" i="1"/>
  <c r="D35"/>
  <c r="D53" s="1"/>
  <c r="E13"/>
  <c r="G13" s="1"/>
  <c r="D13"/>
  <c r="E53" l="1"/>
  <c r="G32"/>
  <c r="F35"/>
  <c r="F53" s="1"/>
  <c r="G53" l="1"/>
</calcChain>
</file>

<file path=xl/sharedStrings.xml><?xml version="1.0" encoding="utf-8"?>
<sst xmlns="http://schemas.openxmlformats.org/spreadsheetml/2006/main" count="992" uniqueCount="271">
  <si>
    <t>U.A.T ORAȘ TÂRGU CĂRBUNEȘTI</t>
  </si>
  <si>
    <t>JUDETUL GORJ</t>
  </si>
  <si>
    <t>CUI : 4898681</t>
  </si>
  <si>
    <t>lei</t>
  </si>
  <si>
    <t>Nr. Crt</t>
  </si>
  <si>
    <t>Denumire indicator</t>
  </si>
  <si>
    <t>Cod indicator</t>
  </si>
  <si>
    <t>Prevedere bugetară anuală</t>
  </si>
  <si>
    <t>Impozit pe venit.din transfer drepturi imobiliare</t>
  </si>
  <si>
    <t>03.02.18.</t>
  </si>
  <si>
    <t>Cote defalcate din impozitul pe venit</t>
  </si>
  <si>
    <t>04.02.01.</t>
  </si>
  <si>
    <t>Cote si sume defalcate din impozitul pe venit pentru echilibrarea bugetelor locale</t>
  </si>
  <si>
    <t>04.02.04.</t>
  </si>
  <si>
    <t>Sume repartizate din Fondul la dispoziția Consiliului Județean</t>
  </si>
  <si>
    <t>04.02.05.</t>
  </si>
  <si>
    <t>Impozite si taxe pe proprietate</t>
  </si>
  <si>
    <t>07.02.</t>
  </si>
  <si>
    <t xml:space="preserve">Impozit si taxa pe cladiri    </t>
  </si>
  <si>
    <t>07.02.01.</t>
  </si>
  <si>
    <t xml:space="preserve">Impozit si taxa pe teren </t>
  </si>
  <si>
    <t>07.02.02.</t>
  </si>
  <si>
    <t>Taxa judiciara de timbru si alte tx</t>
  </si>
  <si>
    <t>07.02.03.</t>
  </si>
  <si>
    <t>Sume defalcate din TVA</t>
  </si>
  <si>
    <t>11.02.02.</t>
  </si>
  <si>
    <t>Sume defalcate din TVA pt. drumuri-Consiliul</t>
  </si>
  <si>
    <t>11.02.05.</t>
  </si>
  <si>
    <t>Sume defalcate din TVA pt.echilibrare</t>
  </si>
  <si>
    <t>11.02.06.</t>
  </si>
  <si>
    <t>Taxe pe servicii specifice</t>
  </si>
  <si>
    <t>15.02.</t>
  </si>
  <si>
    <t>Taxe pe utilizarea bunurilor sau pe activitati</t>
  </si>
  <si>
    <t>16.02.</t>
  </si>
  <si>
    <t>Impozit pe mijloace de transport</t>
  </si>
  <si>
    <t>16.02.02</t>
  </si>
  <si>
    <t>Taxe și tarife pt eliberarea de licențe și autorizații de funcționare</t>
  </si>
  <si>
    <t>16.02.03</t>
  </si>
  <si>
    <t xml:space="preserve">Alte taxe pt utilizarea bunurilor,autorizarea utiliării bunurilor sau pe desfășurarea de activități </t>
  </si>
  <si>
    <t>16.02.50</t>
  </si>
  <si>
    <t>Alte impozite si taxe fiscale</t>
  </si>
  <si>
    <t>18.02.50.</t>
  </si>
  <si>
    <t>Venituri din proprietate(chirii, concesiuni teren,spațiu)</t>
  </si>
  <si>
    <t>30.02.05.</t>
  </si>
  <si>
    <t>Venituri din prestări servicii și alte activități</t>
  </si>
  <si>
    <t>33.02.</t>
  </si>
  <si>
    <t>Venit.din prest.serv.si activitati - DSP</t>
  </si>
  <si>
    <t>33.02.08.</t>
  </si>
  <si>
    <t xml:space="preserve">Contrib.parinti Cresa </t>
  </si>
  <si>
    <t>33.02.10.</t>
  </si>
  <si>
    <t>Alte venituri din prestari servicii -c.c</t>
  </si>
  <si>
    <t>33.02.50</t>
  </si>
  <si>
    <t>Venit.din taxe administrative si eliberari de permise</t>
  </si>
  <si>
    <t>34.02.02.</t>
  </si>
  <si>
    <t>Amenzi,penalitati si confiscari</t>
  </si>
  <si>
    <t>35.02.01.02.</t>
  </si>
  <si>
    <t>Diverse venituri</t>
  </si>
  <si>
    <t>36.02.</t>
  </si>
  <si>
    <t>Diverse venituri-taxa speciala salubrizare</t>
  </si>
  <si>
    <t>36.02.06.</t>
  </si>
  <si>
    <t>36.02.50.</t>
  </si>
  <si>
    <t>Transferuri voluntare,  altele decat subventiile</t>
  </si>
  <si>
    <t>37.02.</t>
  </si>
  <si>
    <t>Donații și sponsorizări</t>
  </si>
  <si>
    <t>37.02.01.</t>
  </si>
  <si>
    <t>Vărsăminte din secţiunea de funcţionare pentru finanţarea secţiunii de dezvoltare a bugetului local (cu semnul minus)</t>
  </si>
  <si>
    <t>37.02.03.</t>
  </si>
  <si>
    <t>Vărsăminte din secţiunea de funcţionare</t>
  </si>
  <si>
    <t>37.02.04.</t>
  </si>
  <si>
    <t>Venit.din valorif.unor bunuri ale unit.administrativ teritoriale</t>
  </si>
  <si>
    <t>39.02.07</t>
  </si>
  <si>
    <t>Subventii de la bugetul de stat , din care :</t>
  </si>
  <si>
    <t>Subvenții primite din Fondul de Intervenție</t>
  </si>
  <si>
    <t>42.02.28</t>
  </si>
  <si>
    <t>Sprijin acordare ajutor incalzire OG 70</t>
  </si>
  <si>
    <t>42.02.34.</t>
  </si>
  <si>
    <t xml:space="preserve">Subventii de la bug.de stat pt.finantarea sanatatii -mediatoare,asit.med.comunitari </t>
  </si>
  <si>
    <t>42.02.41.</t>
  </si>
  <si>
    <t>Finanţarea Programului Naţional de Dezvoltare Locală</t>
  </si>
  <si>
    <t>42.02.65.</t>
  </si>
  <si>
    <t xml:space="preserve">Subvenții de la bugetul de stat către bugetele locale necesare susținerii derulării proiectelor finanțate din fonduri externe nerambursabile(FEN)posaderare aferente perioadei 2014-2020 </t>
  </si>
  <si>
    <t>42.02.69</t>
  </si>
  <si>
    <t>Subvenții de la bugetul de stat pentru decontarea cheltuielilor de carantină</t>
  </si>
  <si>
    <t>42.02.80</t>
  </si>
  <si>
    <t>Subvenții primite de la bugetele consiliilor locale sau județene pentru ajutor în situații de extremă dificultate</t>
  </si>
  <si>
    <t>43.02.08</t>
  </si>
  <si>
    <t>Sume alocate din bugetul AFIR pentru susținerea proiectelor din PNDR 2014-2020</t>
  </si>
  <si>
    <t>43.02.31</t>
  </si>
  <si>
    <t>Sume primite de UE/alți donatori în contul plăților efectuate și prefinanțări aferente cadrului financiar 2014-2020</t>
  </si>
  <si>
    <t>Sume primite în contul plăților efectuate în anul curent(FEDR)</t>
  </si>
  <si>
    <t>48.02.01.01</t>
  </si>
  <si>
    <t>Sume primite în contul plăților efectuate în anul curent (FEADR)</t>
  </si>
  <si>
    <t>48.02.04.01</t>
  </si>
  <si>
    <t>Sume primite în contul plăților efectuate în anii anteriori (FEADR)</t>
  </si>
  <si>
    <t>48.02.04.02</t>
  </si>
  <si>
    <t xml:space="preserve">TOTAL </t>
  </si>
  <si>
    <t xml:space="preserve"> </t>
  </si>
  <si>
    <t xml:space="preserve">Vărsăminte din secţiunea de funcţionare </t>
  </si>
  <si>
    <t>Subvenții primite din Fondul de intervenție</t>
  </si>
  <si>
    <t>AUTORIT. PUBLICE SI ACTIUNI EXTERNE</t>
  </si>
  <si>
    <t>Cheltuieli de personal</t>
  </si>
  <si>
    <t>Titlul 10</t>
  </si>
  <si>
    <t>Bunuri și servicii</t>
  </si>
  <si>
    <t>Titlul 20</t>
  </si>
  <si>
    <t>Alte cheltuieli</t>
  </si>
  <si>
    <t>Titlul 59</t>
  </si>
  <si>
    <t>Plăți efectuate în anii precedenți și recup în anul curent secț funcționare</t>
  </si>
  <si>
    <t>Titlul 85</t>
  </si>
  <si>
    <t>ALTE SERVICII PUBLICE GENERALE</t>
  </si>
  <si>
    <t>ORDINE PUBLICA SI SIGURANTA NATIONALA</t>
  </si>
  <si>
    <t xml:space="preserve">Cheltuieli de capital </t>
  </si>
  <si>
    <t>ÎNVĂȚĂMÂNT</t>
  </si>
  <si>
    <t>Asistența socială</t>
  </si>
  <si>
    <t>Titlul 57</t>
  </si>
  <si>
    <t>Cheltuileli de capital</t>
  </si>
  <si>
    <t>Titlul 71 :</t>
  </si>
  <si>
    <t>SĂNĂTATE</t>
  </si>
  <si>
    <t>Transferuri între unități ale administratiei publice</t>
  </si>
  <si>
    <t>Titlul 51</t>
  </si>
  <si>
    <t>Proiecte cu finanțare din fonduri externe nerambursabile cadrului financiar 2014-2020</t>
  </si>
  <si>
    <t>Titlul 58</t>
  </si>
  <si>
    <t>Cheltuieli de capital</t>
  </si>
  <si>
    <t>CULTURĂ ,RECREERE, RELIGIE</t>
  </si>
  <si>
    <t>Titlul 59:</t>
  </si>
  <si>
    <t>ASISTENȚĂ ȘI ASIGURĂRI SOCIALE</t>
  </si>
  <si>
    <t xml:space="preserve">LOCUINTE,SERV SI DEZVOLTARE </t>
  </si>
  <si>
    <t>Titlul 20:</t>
  </si>
  <si>
    <t>PROTCȚIA MEDIULUI</t>
  </si>
  <si>
    <t>TRANSPORTURI</t>
  </si>
  <si>
    <t>TOTAL CHELTUIELI</t>
  </si>
  <si>
    <t xml:space="preserve">  </t>
  </si>
  <si>
    <t>30.10.05.</t>
  </si>
  <si>
    <t>Venituri din prestari servicii - spital</t>
  </si>
  <si>
    <t>33.10.08.</t>
  </si>
  <si>
    <t>Contr. elev. pentru internate si cantine</t>
  </si>
  <si>
    <t>33.10.14</t>
  </si>
  <si>
    <t>Venit din contracte incheiate cu Casa de Sanatate</t>
  </si>
  <si>
    <t>33.10.21.</t>
  </si>
  <si>
    <t>Venituri din contr incheiate cu DSP din sume alocate de la bug. de stat</t>
  </si>
  <si>
    <t>33.10.30.</t>
  </si>
  <si>
    <t xml:space="preserve">Alte venituri din prest.serv. si alte activitati </t>
  </si>
  <si>
    <t>33.10.50</t>
  </si>
  <si>
    <t>Administrația Pieții</t>
  </si>
  <si>
    <t>37.10.01</t>
  </si>
  <si>
    <t>37.10.03.</t>
  </si>
  <si>
    <t>37.10.04</t>
  </si>
  <si>
    <t>Sume utilizate de administrațiile locale din excedentul anul precedent pentru secțiunea de funcționare</t>
  </si>
  <si>
    <t>40.10.15.01</t>
  </si>
  <si>
    <t>Sume utilizate de administrațiile locale din excedentul anul precedent pentru secțiunea de dezvoltare</t>
  </si>
  <si>
    <t>40.10.15.02</t>
  </si>
  <si>
    <t>Sume alocate pentru stimulentul de risc</t>
  </si>
  <si>
    <t>Subventii de la alte administratii</t>
  </si>
  <si>
    <t>43.10.</t>
  </si>
  <si>
    <t>Subventii de la alte administratii Club Sportiv</t>
  </si>
  <si>
    <t>43.10.09.</t>
  </si>
  <si>
    <t xml:space="preserve">Subvenţii din bug locale pentru finanţarea cheltuielilor curente din domeniul sănătăţii </t>
  </si>
  <si>
    <t>43.10.10.</t>
  </si>
  <si>
    <t>Subv.de la bug.locale pt finant.chelt.de capital din domeniul sănătății</t>
  </si>
  <si>
    <t>43.10.14.</t>
  </si>
  <si>
    <t>Subvenții din bug.Fondului național unic de asigurări sociale de sănătate pt. acoperirea creșterilor salariale</t>
  </si>
  <si>
    <t>43.10.33.</t>
  </si>
  <si>
    <t>TOTAL GENERAL</t>
  </si>
  <si>
    <t>65.10.11.03</t>
  </si>
  <si>
    <t>Spitalul orasenesc Tg Carbunesti</t>
  </si>
  <si>
    <t>66.10.06.01.</t>
  </si>
  <si>
    <t>Sport Club Sportiv "Gilortul " Tg Cărbunești</t>
  </si>
  <si>
    <t>67.10.05.01</t>
  </si>
  <si>
    <t>70.10.04.</t>
  </si>
  <si>
    <t xml:space="preserve">TOTAL CHELTUIELI </t>
  </si>
  <si>
    <t>42.02.82</t>
  </si>
  <si>
    <t xml:space="preserve">Sume din excedentul bugetului local utilizate pentru finantarea cheltuielilor sectiunii de dezvoltare </t>
  </si>
  <si>
    <t>40.02.14</t>
  </si>
  <si>
    <t xml:space="preserve">Titlul 71 </t>
  </si>
  <si>
    <t>Titlul 71</t>
  </si>
  <si>
    <t>Titlul 71:</t>
  </si>
  <si>
    <t xml:space="preserve">      PREȘEDINTE DE ȘEDINȚĂ, </t>
  </si>
  <si>
    <t xml:space="preserve">      Contrasemnează, </t>
  </si>
  <si>
    <t xml:space="preserve">          Ciora Constantin Dorel</t>
  </si>
  <si>
    <t>SECRETAR GENERAL</t>
  </si>
  <si>
    <t xml:space="preserve"> jr. Vlăduț Grigore-Alin</t>
  </si>
  <si>
    <t xml:space="preserve">Sume din excedentul bugetului local utilizate pentru finanț. Chelt.sectiunii de dezvoltare </t>
  </si>
  <si>
    <t>Sume primite în contul plăților efectuate în anii anteriori (FEDR)</t>
  </si>
  <si>
    <t>48.02.01.02</t>
  </si>
  <si>
    <t>Titlul 5004</t>
  </si>
  <si>
    <t>Fond de rezervă bugetară la dispoziția autorităților executive</t>
  </si>
  <si>
    <t>Proiecte cu finanțare din fonduri ext neramburs cadrului financiar 2014-2020</t>
  </si>
  <si>
    <t>Învățământ</t>
  </si>
  <si>
    <t>Contul de execuție al bugetului local - VENITURI - 30.06.2021</t>
  </si>
  <si>
    <t>Prevedere bugetară trimestrială 30.06.2021</t>
  </si>
  <si>
    <t>Încasări realizate la 30.06.2021</t>
  </si>
  <si>
    <t>Contul de execuție al bugetului local - VENITURI-30.06.2021                                                                                                                                               SECȚIUNEA DE FUNCȚIONARE</t>
  </si>
  <si>
    <t>Contul de execuție al bugetului local - VENITURI - 30.06.2021                                                                                             SECȚIUNEA DE DEZVOLTARE</t>
  </si>
  <si>
    <t>Venituri din concesiuni și închirieri</t>
  </si>
  <si>
    <t xml:space="preserve">          Ardelean  Ion</t>
  </si>
  <si>
    <t xml:space="preserve">VENITURI </t>
  </si>
  <si>
    <t xml:space="preserve">Transferuri interne  </t>
  </si>
  <si>
    <t>43.10.16.</t>
  </si>
  <si>
    <t>Sume de la bugetul de stat catre bugetele locale pentru finantarea aparaturii medicale si echipamentelor de comunicatii in urgenta in sanatate</t>
  </si>
  <si>
    <t xml:space="preserve">       SECRETARUL ORAȘULUI,</t>
  </si>
  <si>
    <t xml:space="preserve">            CONTRASEMNEAZĂ, </t>
  </si>
  <si>
    <t xml:space="preserve">MEHEDINȚU FLORIN - SORIN </t>
  </si>
  <si>
    <t xml:space="preserve">    PREȘEDINTE DE ȘEDINȚĂ, </t>
  </si>
  <si>
    <t xml:space="preserve">   Jr.VLĂDUȚ GRIGORE ALIN</t>
  </si>
  <si>
    <t xml:space="preserve">Subventii ptr acord ajut ptr incalzirea locuintei </t>
  </si>
  <si>
    <t>Titlul 55</t>
  </si>
  <si>
    <t>33.10.05.</t>
  </si>
  <si>
    <t xml:space="preserve">Subventii din bugetul de stat </t>
  </si>
  <si>
    <t>42.02.66.</t>
  </si>
  <si>
    <t>Alocari sume prin PNRR aferente asistentei financiare nerambursabile</t>
  </si>
  <si>
    <t>Alocari de sume din PNRR aferentei componentei imprumuturi</t>
  </si>
  <si>
    <t>42.02.88.</t>
  </si>
  <si>
    <t>42.02.89.</t>
  </si>
  <si>
    <t>42.02.66</t>
  </si>
  <si>
    <t>Proiecte cu finantaredin sume aferente componentei de imprumut a PNRR</t>
  </si>
  <si>
    <t>Titlul 61</t>
  </si>
  <si>
    <t>Titlul 60</t>
  </si>
  <si>
    <t>Proiecte cu finantare din sumele reprezentand asistenta financiara nerambursabila PNRR</t>
  </si>
  <si>
    <t xml:space="preserve">Transferuri </t>
  </si>
  <si>
    <t>Proiecte cu finantare din sume aferentei componenteide imprumut PNRR</t>
  </si>
  <si>
    <t>36.10.50</t>
  </si>
  <si>
    <t>Alte venituri</t>
  </si>
  <si>
    <t>30.10.05.30</t>
  </si>
  <si>
    <t>Subvenții de la alte administrații</t>
  </si>
  <si>
    <t>48.02.01.03</t>
  </si>
  <si>
    <t>Prefinanțare</t>
  </si>
  <si>
    <t xml:space="preserve">                                                                                    Anexa nr. 1 </t>
  </si>
  <si>
    <t xml:space="preserve"> Pîrvan Cosmin-Marian</t>
  </si>
  <si>
    <t xml:space="preserve">            Pîrvan Cosmin-Marian</t>
  </si>
  <si>
    <t xml:space="preserve">Primar, </t>
  </si>
  <si>
    <t>Șef serv bug.contab.,res. umane,impozite și taxe locale</t>
  </si>
  <si>
    <t xml:space="preserve">BIRĂU  DĂNUȚ </t>
  </si>
  <si>
    <t xml:space="preserve">  BORCAN ALIN- PAUL</t>
  </si>
  <si>
    <t>67.10.05.01.</t>
  </si>
  <si>
    <t>Proiecte cu finanțare din sumele reprezentand asistenta financiara nerambursabila pnrr</t>
  </si>
  <si>
    <t>Plăți efectuate la 31.03.2024</t>
  </si>
  <si>
    <t>Contul de execuție  al Bugetul de venituri și cheltuieli al instituțiilor publice și activităților finanțate integral sau parțial din venituri proprii   -CHELTUIELI -                                           -SECȚIUNEA DE DEZVOLTARE - 31.03.2024</t>
  </si>
  <si>
    <t xml:space="preserve">Prevedere bugetară  anuala </t>
  </si>
  <si>
    <t>Prevedere bugetară trimestriala 31.03.2024</t>
  </si>
  <si>
    <t>Plăți efectuate în anii precedenți și recup în anul curent secț dezvoltare</t>
  </si>
  <si>
    <t>Grad de realizare% trim I</t>
  </si>
  <si>
    <t xml:space="preserve">                                                         Anexa nr. 4 la HCL nr.</t>
  </si>
  <si>
    <t>Prevedere bugetară trimestriala 31.03.2025</t>
  </si>
  <si>
    <t>Încasări realizate la 31.03.2025</t>
  </si>
  <si>
    <t xml:space="preserve">                                                                              Anexa nr. 2 la HCL nr.</t>
  </si>
  <si>
    <t>Contul de execuție al bugetului local - VENITURI - 31.03.2025</t>
  </si>
  <si>
    <t>Contul de execuție al bugetului local  - CHELTUIELI -31.03.2025</t>
  </si>
  <si>
    <t>Plăți efectuate la 31.03.2025</t>
  </si>
  <si>
    <t xml:space="preserve">                                                                           Anexa nr. 3 la HCL nr.</t>
  </si>
  <si>
    <t xml:space="preserve">        Contul de execuție al Bugetul de venituri și cheltuieli al instituțiilor publice și activităților finanțate integral sau parțial din venituri proprii - VENITURI - 31.03.2025</t>
  </si>
  <si>
    <t>Contul de execuție  al Bugetul de venituri și cheltuieli al instituțiilor publice și activităților finanțate integral sau parțial din venituri proprii   -CHELTUIELI -31.03.2025</t>
  </si>
  <si>
    <t>Contul de execuție  al Bugetul de venituri și cheltuieli al instituțiilor publice și activităților finanțate integral sau parțial din venituri proprii   -CHELTUIELI - SECȚIUNEA DE FUNCȚIONARE - 31.03.2025</t>
  </si>
  <si>
    <t xml:space="preserve">        Contul de execuție al Bugetul de venituri și cheltuieli al instituțiilor publice și activităților finanțate integral sau parțial din venituri proprii - VENITURI - SECȚIUNEA DE FUNCȚIONARE- 31.03.2025</t>
  </si>
  <si>
    <t xml:space="preserve">        Contul de execuție al Bugetul de venituri și cheltuieli al instituțiilor publice și activităților finanțate integral sau parțial din venituri proprii  - VENITURI - SECȚIUNEA DE DEZVOLTARE - 31.03.2025</t>
  </si>
  <si>
    <t>Contul de execuție al bugetului local  - CHELTUIELI -31.03.2025                                                                          - SECȚIUNEA DE FUNCȚIONARE -</t>
  </si>
  <si>
    <t xml:space="preserve">Contul de execuție al bugetului local  - CHELTUIELI -31.03.2025                                                              -SECȚIUNEA DE DEZVOLTARE - </t>
  </si>
  <si>
    <t>Contul de execuție al bugetului local - VENITURI-31.03.2025                                                                                                                                              SECȚIUNEA DE FUNCȚIONARE</t>
  </si>
  <si>
    <t>Contul de execuție al bugetului local - VENITURI - 31.03.2025                                                                                        SECȚIUNEA DE DEZVOLTARE</t>
  </si>
  <si>
    <t>Impozit pe spectacole</t>
  </si>
  <si>
    <t>15.02.01.</t>
  </si>
  <si>
    <t>43.02.34.</t>
  </si>
  <si>
    <t>43.02.47.</t>
  </si>
  <si>
    <t>Proiecte cu finanțare din fonduri ext neramburs cadrului financiar 2014-2020 si din fondul de modernizare</t>
  </si>
  <si>
    <t xml:space="preserve">Plăți efectuate în anii precedenți și recup în anul curent </t>
  </si>
  <si>
    <t xml:space="preserve">Taxe si alte venituri in invatamant </t>
  </si>
  <si>
    <t>Subventii de la bugetul de stat</t>
  </si>
  <si>
    <t>42.10.</t>
  </si>
  <si>
    <t xml:space="preserve">Alocari de sume din PNRR aferente asistentei financiare nerambursabile Fonduri europene nerambursabile </t>
  </si>
  <si>
    <t>42.10.88.01</t>
  </si>
  <si>
    <t>Sume aferente TVA</t>
  </si>
  <si>
    <t>42.10.88.03</t>
  </si>
  <si>
    <t>Anexa nr.1 la HCL nr.</t>
  </si>
</sst>
</file>

<file path=xl/styles.xml><?xml version="1.0" encoding="utf-8"?>
<styleSheet xmlns="http://schemas.openxmlformats.org/spreadsheetml/2006/main">
  <fonts count="44"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2"/>
      <name val="Times New Roman"/>
      <family val="1"/>
    </font>
    <font>
      <b/>
      <sz val="14"/>
      <color theme="1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i/>
      <sz val="10"/>
      <color indexed="8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i/>
      <sz val="11"/>
      <name val="Times New Roman"/>
      <family val="1"/>
    </font>
    <font>
      <sz val="10"/>
      <name val="Tahoma"/>
      <family val="2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1"/>
      <color theme="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1"/>
      <name val="Times New Roman"/>
      <family val="1"/>
      <charset val="238"/>
    </font>
    <font>
      <b/>
      <sz val="10.5"/>
      <name val="Times New Roman"/>
      <family val="1"/>
    </font>
    <font>
      <b/>
      <i/>
      <sz val="10.5"/>
      <name val="Times New Roman"/>
      <family val="1"/>
    </font>
    <font>
      <sz val="10.5"/>
      <name val="Times New Roman"/>
      <family val="1"/>
    </font>
    <font>
      <sz val="11.5"/>
      <name val="Times New Roman"/>
      <family val="1"/>
    </font>
    <font>
      <b/>
      <sz val="10.5"/>
      <color indexed="8"/>
      <name val="Times New Roman"/>
      <family val="1"/>
    </font>
    <font>
      <sz val="10.5"/>
      <color indexed="8"/>
      <name val="Times New Roman"/>
      <family val="1"/>
    </font>
    <font>
      <sz val="10"/>
      <name val="Arial"/>
      <family val="2"/>
    </font>
    <font>
      <sz val="10.5"/>
      <color theme="1"/>
      <name val="Times New Roman"/>
      <family val="1"/>
    </font>
    <font>
      <b/>
      <sz val="10.5"/>
      <color theme="1"/>
      <name val="Times New Roman"/>
      <family val="1"/>
    </font>
    <font>
      <b/>
      <sz val="10"/>
      <color theme="1"/>
      <name val="Times New Roman"/>
      <family val="1"/>
    </font>
    <font>
      <sz val="11.5"/>
      <color theme="1"/>
      <name val="Calibri"/>
      <family val="2"/>
      <scheme val="minor"/>
    </font>
    <font>
      <sz val="11.5"/>
      <color theme="1"/>
      <name val="Times New Roman"/>
      <family val="1"/>
      <charset val="238"/>
    </font>
    <font>
      <b/>
      <sz val="11.5"/>
      <name val="Times New Roman"/>
      <family val="1"/>
    </font>
    <font>
      <b/>
      <sz val="11.5"/>
      <name val="Times New Roman"/>
      <family val="1"/>
      <charset val="238"/>
    </font>
    <font>
      <b/>
      <sz val="11.5"/>
      <color theme="1"/>
      <name val="Times New Roman"/>
      <family val="1"/>
    </font>
    <font>
      <sz val="11.5"/>
      <color theme="1"/>
      <name val="Times New Roman"/>
      <family val="1"/>
    </font>
    <font>
      <b/>
      <sz val="10"/>
      <name val="Times New Roman"/>
      <family val="1"/>
      <charset val="238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i/>
      <sz val="9"/>
      <color indexed="8"/>
      <name val="Times New Roman"/>
      <family val="1"/>
      <charset val="238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9" fillId="0" borderId="0"/>
    <xf numFmtId="0" fontId="26" fillId="0" borderId="0"/>
  </cellStyleXfs>
  <cellXfs count="305">
    <xf numFmtId="0" fontId="0" fillId="0" borderId="0" xfId="0"/>
    <xf numFmtId="0" fontId="2" fillId="0" borderId="0" xfId="0" applyFont="1"/>
    <xf numFmtId="0" fontId="5" fillId="0" borderId="5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1" fontId="5" fillId="0" borderId="6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1" fontId="5" fillId="0" borderId="0" xfId="0" applyNumberFormat="1" applyFont="1" applyBorder="1" applyAlignment="1">
      <alignment horizontal="center" vertical="center" wrapText="1"/>
    </xf>
    <xf numFmtId="1" fontId="5" fillId="0" borderId="6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1" fontId="5" fillId="0" borderId="7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8" fillId="3" borderId="3" xfId="0" applyFont="1" applyFill="1" applyBorder="1" applyAlignment="1">
      <alignment vertical="center"/>
    </xf>
    <xf numFmtId="0" fontId="8" fillId="3" borderId="9" xfId="0" applyFont="1" applyFill="1" applyBorder="1" applyAlignment="1">
      <alignment vertical="center"/>
    </xf>
    <xf numFmtId="14" fontId="10" fillId="3" borderId="3" xfId="2" applyNumberFormat="1" applyFont="1" applyFill="1" applyBorder="1" applyAlignment="1">
      <alignment vertical="center"/>
    </xf>
    <xf numFmtId="1" fontId="10" fillId="3" borderId="3" xfId="2" quotePrefix="1" applyNumberFormat="1" applyFont="1" applyFill="1" applyBorder="1" applyAlignment="1">
      <alignment horizontal="center" vertical="center"/>
    </xf>
    <xf numFmtId="1" fontId="10" fillId="0" borderId="3" xfId="0" applyNumberFormat="1" applyFont="1" applyBorder="1" applyAlignment="1">
      <alignment horizontal="center" vertical="center" wrapText="1"/>
    </xf>
    <xf numFmtId="0" fontId="10" fillId="3" borderId="3" xfId="2" applyFont="1" applyFill="1" applyBorder="1" applyAlignment="1">
      <alignment vertical="center"/>
    </xf>
    <xf numFmtId="1" fontId="10" fillId="3" borderId="3" xfId="0" applyNumberFormat="1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8" xfId="0" applyFont="1" applyBorder="1" applyAlignment="1">
      <alignment vertical="center" wrapText="1"/>
    </xf>
    <xf numFmtId="0" fontId="10" fillId="0" borderId="8" xfId="0" applyFont="1" applyBorder="1" applyAlignment="1">
      <alignment vertical="center"/>
    </xf>
    <xf numFmtId="1" fontId="10" fillId="0" borderId="10" xfId="0" applyNumberFormat="1" applyFont="1" applyBorder="1" applyAlignment="1">
      <alignment horizontal="center" vertical="center"/>
    </xf>
    <xf numFmtId="1" fontId="10" fillId="0" borderId="3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14" fontId="5" fillId="0" borderId="11" xfId="0" applyNumberFormat="1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1" fontId="11" fillId="0" borderId="0" xfId="0" applyNumberFormat="1" applyFont="1" applyAlignment="1">
      <alignment horizontal="center" vertical="center"/>
    </xf>
    <xf numFmtId="1" fontId="11" fillId="0" borderId="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1" fontId="10" fillId="0" borderId="4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1" fontId="5" fillId="0" borderId="0" xfId="0" applyNumberFormat="1" applyFont="1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10" fillId="0" borderId="3" xfId="0" applyNumberFormat="1" applyFont="1" applyFill="1" applyBorder="1" applyAlignment="1">
      <alignment vertical="center" wrapText="1"/>
    </xf>
    <xf numFmtId="1" fontId="10" fillId="0" borderId="7" xfId="0" applyNumberFormat="1" applyFont="1" applyBorder="1" applyAlignment="1">
      <alignment horizontal="center" vertical="center"/>
    </xf>
    <xf numFmtId="0" fontId="10" fillId="0" borderId="3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vertical="center" wrapText="1"/>
    </xf>
    <xf numFmtId="1" fontId="10" fillId="0" borderId="6" xfId="0" applyNumberFormat="1" applyFont="1" applyBorder="1" applyAlignment="1">
      <alignment horizontal="center" vertical="center"/>
    </xf>
    <xf numFmtId="0" fontId="5" fillId="0" borderId="11" xfId="0" applyFont="1" applyFill="1" applyBorder="1" applyAlignment="1">
      <alignment vertical="center" wrapText="1"/>
    </xf>
    <xf numFmtId="0" fontId="5" fillId="0" borderId="4" xfId="0" applyFont="1" applyBorder="1" applyAlignment="1">
      <alignment vertical="center"/>
    </xf>
    <xf numFmtId="0" fontId="5" fillId="0" borderId="6" xfId="0" applyFont="1" applyFill="1" applyBorder="1" applyAlignment="1">
      <alignment vertical="center" wrapText="1"/>
    </xf>
    <xf numFmtId="0" fontId="10" fillId="0" borderId="4" xfId="0" applyFont="1" applyBorder="1" applyAlignment="1">
      <alignment vertical="center"/>
    </xf>
    <xf numFmtId="0" fontId="12" fillId="0" borderId="7" xfId="0" applyFont="1" applyFill="1" applyBorder="1" applyAlignment="1">
      <alignment vertical="center" wrapText="1"/>
    </xf>
    <xf numFmtId="0" fontId="13" fillId="0" borderId="6" xfId="0" applyFont="1" applyFill="1" applyBorder="1" applyAlignment="1">
      <alignment vertical="center" wrapText="1"/>
    </xf>
    <xf numFmtId="0" fontId="14" fillId="0" borderId="6" xfId="0" applyFont="1" applyFill="1" applyBorder="1" applyAlignment="1">
      <alignment vertical="center" wrapText="1"/>
    </xf>
    <xf numFmtId="0" fontId="12" fillId="0" borderId="3" xfId="0" applyFont="1" applyBorder="1" applyAlignment="1">
      <alignment vertical="center"/>
    </xf>
    <xf numFmtId="0" fontId="15" fillId="0" borderId="6" xfId="0" applyFont="1" applyFill="1" applyBorder="1" applyAlignment="1">
      <alignment vertical="center" wrapText="1"/>
    </xf>
    <xf numFmtId="0" fontId="15" fillId="0" borderId="3" xfId="0" applyFont="1" applyBorder="1" applyAlignment="1">
      <alignment vertical="center"/>
    </xf>
    <xf numFmtId="1" fontId="15" fillId="0" borderId="6" xfId="0" applyNumberFormat="1" applyFont="1" applyBorder="1" applyAlignment="1">
      <alignment horizontal="center" vertical="center"/>
    </xf>
    <xf numFmtId="0" fontId="12" fillId="0" borderId="6" xfId="0" applyFont="1" applyFill="1" applyBorder="1" applyAlignment="1">
      <alignment vertical="center" wrapText="1"/>
    </xf>
    <xf numFmtId="1" fontId="12" fillId="0" borderId="6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3" fontId="5" fillId="0" borderId="3" xfId="0" applyNumberFormat="1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1" fontId="5" fillId="0" borderId="0" xfId="0" applyNumberFormat="1" applyFont="1" applyBorder="1" applyAlignment="1">
      <alignment horizontal="center" vertical="center"/>
    </xf>
    <xf numFmtId="0" fontId="16" fillId="0" borderId="0" xfId="0" applyFont="1"/>
    <xf numFmtId="0" fontId="10" fillId="0" borderId="0" xfId="0" applyFont="1"/>
    <xf numFmtId="0" fontId="17" fillId="0" borderId="0" xfId="0" applyFont="1"/>
    <xf numFmtId="0" fontId="18" fillId="0" borderId="0" xfId="0" applyFont="1"/>
    <xf numFmtId="0" fontId="13" fillId="0" borderId="3" xfId="0" applyFont="1" applyBorder="1"/>
    <xf numFmtId="0" fontId="5" fillId="0" borderId="3" xfId="0" applyFont="1" applyBorder="1"/>
    <xf numFmtId="0" fontId="13" fillId="0" borderId="3" xfId="0" applyFont="1" applyBorder="1" applyAlignment="1">
      <alignment vertical="center"/>
    </xf>
    <xf numFmtId="0" fontId="5" fillId="0" borderId="6" xfId="0" applyFont="1" applyBorder="1"/>
    <xf numFmtId="0" fontId="10" fillId="0" borderId="3" xfId="0" applyFont="1" applyBorder="1"/>
    <xf numFmtId="0" fontId="10" fillId="0" borderId="6" xfId="0" applyFont="1" applyFill="1" applyBorder="1" applyAlignment="1">
      <alignment wrapText="1"/>
    </xf>
    <xf numFmtId="0" fontId="14" fillId="0" borderId="3" xfId="0" applyFont="1" applyBorder="1"/>
    <xf numFmtId="0" fontId="10" fillId="0" borderId="4" xfId="0" applyFont="1" applyBorder="1"/>
    <xf numFmtId="0" fontId="5" fillId="0" borderId="4" xfId="0" applyFont="1" applyBorder="1"/>
    <xf numFmtId="0" fontId="5" fillId="0" borderId="6" xfId="0" applyFont="1" applyFill="1" applyBorder="1" applyAlignment="1">
      <alignment wrapText="1"/>
    </xf>
    <xf numFmtId="0" fontId="14" fillId="0" borderId="6" xfId="0" applyFont="1" applyFill="1" applyBorder="1" applyAlignment="1">
      <alignment wrapText="1"/>
    </xf>
    <xf numFmtId="0" fontId="14" fillId="0" borderId="3" xfId="0" applyFont="1" applyBorder="1" applyAlignment="1">
      <alignment vertical="center"/>
    </xf>
    <xf numFmtId="0" fontId="13" fillId="0" borderId="6" xfId="0" applyFont="1" applyFill="1" applyBorder="1" applyAlignment="1">
      <alignment wrapText="1"/>
    </xf>
    <xf numFmtId="1" fontId="5" fillId="0" borderId="3" xfId="0" applyNumberFormat="1" applyFont="1" applyBorder="1" applyAlignment="1">
      <alignment horizontal="center"/>
    </xf>
    <xf numFmtId="0" fontId="12" fillId="0" borderId="3" xfId="0" applyFont="1" applyBorder="1"/>
    <xf numFmtId="0" fontId="15" fillId="0" borderId="6" xfId="0" applyFont="1" applyFill="1" applyBorder="1" applyAlignment="1">
      <alignment wrapText="1"/>
    </xf>
    <xf numFmtId="3" fontId="5" fillId="0" borderId="3" xfId="0" applyNumberFormat="1" applyFont="1" applyBorder="1"/>
    <xf numFmtId="1" fontId="11" fillId="0" borderId="6" xfId="0" applyNumberFormat="1" applyFont="1" applyBorder="1" applyAlignment="1">
      <alignment horizontal="center"/>
    </xf>
    <xf numFmtId="0" fontId="12" fillId="0" borderId="7" xfId="0" applyFont="1" applyFill="1" applyBorder="1" applyAlignment="1">
      <alignment wrapText="1"/>
    </xf>
    <xf numFmtId="1" fontId="5" fillId="0" borderId="6" xfId="0" applyNumberFormat="1" applyFont="1" applyBorder="1" applyAlignment="1">
      <alignment horizontal="center"/>
    </xf>
    <xf numFmtId="1" fontId="10" fillId="0" borderId="6" xfId="0" applyNumberFormat="1" applyFont="1" applyBorder="1" applyAlignment="1">
      <alignment horizontal="center"/>
    </xf>
    <xf numFmtId="1" fontId="10" fillId="0" borderId="3" xfId="0" applyNumberFormat="1" applyFont="1" applyBorder="1" applyAlignment="1">
      <alignment horizontal="center"/>
    </xf>
    <xf numFmtId="1" fontId="19" fillId="0" borderId="3" xfId="0" applyNumberFormat="1" applyFont="1" applyBorder="1" applyAlignment="1">
      <alignment horizontal="center" vertical="center"/>
    </xf>
    <xf numFmtId="0" fontId="16" fillId="0" borderId="0" xfId="0" applyFont="1" applyAlignment="1">
      <alignment horizontal="right"/>
    </xf>
    <xf numFmtId="0" fontId="20" fillId="0" borderId="3" xfId="0" applyFont="1" applyBorder="1" applyAlignment="1">
      <alignment horizontal="right" vertical="center"/>
    </xf>
    <xf numFmtId="0" fontId="20" fillId="0" borderId="3" xfId="0" applyFont="1" applyBorder="1" applyAlignment="1">
      <alignment vertical="center" wrapText="1"/>
    </xf>
    <xf numFmtId="0" fontId="20" fillId="0" borderId="3" xfId="0" applyFont="1" applyBorder="1" applyAlignment="1">
      <alignment vertical="center"/>
    </xf>
    <xf numFmtId="0" fontId="22" fillId="4" borderId="3" xfId="0" applyFont="1" applyFill="1" applyBorder="1" applyAlignment="1">
      <alignment horizontal="center" vertical="center"/>
    </xf>
    <xf numFmtId="0" fontId="22" fillId="4" borderId="3" xfId="0" applyFont="1" applyFill="1" applyBorder="1" applyAlignment="1">
      <alignment vertical="center"/>
    </xf>
    <xf numFmtId="0" fontId="14" fillId="0" borderId="3" xfId="0" applyFont="1" applyBorder="1" applyAlignment="1">
      <alignment vertical="center" wrapText="1"/>
    </xf>
    <xf numFmtId="0" fontId="23" fillId="0" borderId="3" xfId="0" applyFont="1" applyBorder="1" applyAlignment="1">
      <alignment vertical="center"/>
    </xf>
    <xf numFmtId="0" fontId="20" fillId="4" borderId="3" xfId="0" applyFont="1" applyFill="1" applyBorder="1" applyAlignment="1">
      <alignment horizontal="center" vertical="center"/>
    </xf>
    <xf numFmtId="0" fontId="22" fillId="4" borderId="3" xfId="0" applyFont="1" applyFill="1" applyBorder="1" applyAlignment="1">
      <alignment vertical="center" wrapText="1"/>
    </xf>
    <xf numFmtId="0" fontId="21" fillId="4" borderId="3" xfId="0" applyFont="1" applyFill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49" fontId="20" fillId="0" borderId="3" xfId="3" applyNumberFormat="1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center" vertical="center"/>
    </xf>
    <xf numFmtId="3" fontId="20" fillId="0" borderId="3" xfId="0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29" fillId="0" borderId="4" xfId="0" applyFont="1" applyBorder="1" applyAlignment="1">
      <alignment horizontal="center" vertical="center" wrapText="1"/>
    </xf>
    <xf numFmtId="0" fontId="23" fillId="0" borderId="0" xfId="0" applyFont="1"/>
    <xf numFmtId="0" fontId="30" fillId="0" borderId="0" xfId="0" applyFont="1"/>
    <xf numFmtId="0" fontId="31" fillId="0" borderId="0" xfId="0" applyFont="1"/>
    <xf numFmtId="0" fontId="33" fillId="0" borderId="0" xfId="0" applyFont="1"/>
    <xf numFmtId="0" fontId="32" fillId="0" borderId="3" xfId="0" applyFont="1" applyBorder="1" applyAlignment="1"/>
    <xf numFmtId="0" fontId="32" fillId="0" borderId="3" xfId="0" applyFont="1" applyBorder="1" applyAlignment="1">
      <alignment wrapText="1"/>
    </xf>
    <xf numFmtId="0" fontId="32" fillId="0" borderId="6" xfId="0" applyFont="1" applyBorder="1" applyAlignment="1">
      <alignment wrapText="1"/>
    </xf>
    <xf numFmtId="0" fontId="32" fillId="0" borderId="2" xfId="0" applyFont="1" applyBorder="1" applyAlignment="1"/>
    <xf numFmtId="0" fontId="32" fillId="0" borderId="3" xfId="0" applyFont="1" applyBorder="1" applyAlignment="1">
      <alignment vertical="center"/>
    </xf>
    <xf numFmtId="0" fontId="36" fillId="0" borderId="3" xfId="0" applyFont="1" applyBorder="1" applyAlignment="1">
      <alignment wrapText="1"/>
    </xf>
    <xf numFmtId="0" fontId="23" fillId="0" borderId="3" xfId="0" applyFont="1" applyBorder="1" applyAlignment="1"/>
    <xf numFmtId="0" fontId="13" fillId="0" borderId="3" xfId="0" applyFont="1" applyBorder="1" applyAlignment="1"/>
    <xf numFmtId="0" fontId="33" fillId="0" borderId="3" xfId="0" applyFont="1" applyBorder="1" applyAlignment="1">
      <alignment wrapText="1"/>
    </xf>
    <xf numFmtId="0" fontId="14" fillId="0" borderId="3" xfId="0" applyFont="1" applyBorder="1" applyAlignment="1">
      <alignment wrapText="1"/>
    </xf>
    <xf numFmtId="0" fontId="14" fillId="0" borderId="3" xfId="0" applyFont="1" applyBorder="1" applyAlignment="1"/>
    <xf numFmtId="1" fontId="23" fillId="0" borderId="3" xfId="0" applyNumberFormat="1" applyFont="1" applyBorder="1" applyAlignment="1">
      <alignment horizontal="center"/>
    </xf>
    <xf numFmtId="0" fontId="32" fillId="3" borderId="3" xfId="0" applyFont="1" applyFill="1" applyBorder="1" applyAlignment="1"/>
    <xf numFmtId="0" fontId="32" fillId="3" borderId="0" xfId="0" applyFont="1" applyFill="1" applyBorder="1" applyAlignment="1">
      <alignment vertical="center"/>
    </xf>
    <xf numFmtId="2" fontId="32" fillId="3" borderId="0" xfId="0" applyNumberFormat="1" applyFont="1" applyFill="1" applyBorder="1" applyAlignment="1">
      <alignment horizontal="center" vertical="center"/>
    </xf>
    <xf numFmtId="0" fontId="12" fillId="0" borderId="3" xfId="0" applyFont="1" applyBorder="1" applyAlignment="1"/>
    <xf numFmtId="0" fontId="32" fillId="0" borderId="6" xfId="0" applyFont="1" applyBorder="1" applyAlignment="1"/>
    <xf numFmtId="1" fontId="32" fillId="0" borderId="15" xfId="0" applyNumberFormat="1" applyFont="1" applyBorder="1" applyAlignment="1">
      <alignment horizontal="center"/>
    </xf>
    <xf numFmtId="0" fontId="32" fillId="0" borderId="11" xfId="0" applyFont="1" applyBorder="1" applyAlignment="1">
      <alignment wrapText="1"/>
    </xf>
    <xf numFmtId="0" fontId="12" fillId="0" borderId="6" xfId="0" applyFont="1" applyBorder="1" applyAlignment="1">
      <alignment vertical="center"/>
    </xf>
    <xf numFmtId="0" fontId="32" fillId="0" borderId="11" xfId="0" applyFont="1" applyBorder="1" applyAlignment="1"/>
    <xf numFmtId="0" fontId="12" fillId="0" borderId="6" xfId="0" applyFont="1" applyBorder="1" applyAlignment="1"/>
    <xf numFmtId="0" fontId="15" fillId="0" borderId="3" xfId="0" applyFont="1" applyBorder="1" applyAlignment="1"/>
    <xf numFmtId="0" fontId="21" fillId="5" borderId="4" xfId="0" applyFont="1" applyFill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36" fillId="0" borderId="6" xfId="0" applyFont="1" applyBorder="1" applyAlignment="1">
      <alignment wrapText="1"/>
    </xf>
    <xf numFmtId="3" fontId="20" fillId="0" borderId="0" xfId="0" applyNumberFormat="1" applyFont="1" applyBorder="1" applyAlignment="1">
      <alignment vertical="center"/>
    </xf>
    <xf numFmtId="1" fontId="28" fillId="0" borderId="0" xfId="0" applyNumberFormat="1" applyFont="1" applyBorder="1" applyAlignment="1">
      <alignment horizontal="center" vertical="center"/>
    </xf>
    <xf numFmtId="0" fontId="38" fillId="0" borderId="0" xfId="0" applyFont="1" applyBorder="1" applyAlignment="1">
      <alignment horizontal="left" vertical="center"/>
    </xf>
    <xf numFmtId="0" fontId="38" fillId="0" borderId="0" xfId="0" applyFont="1" applyAlignment="1">
      <alignment horizontal="left" vertical="center"/>
    </xf>
    <xf numFmtId="4" fontId="5" fillId="0" borderId="6" xfId="0" applyNumberFormat="1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4" fontId="5" fillId="0" borderId="0" xfId="0" applyNumberFormat="1" applyFont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4" fontId="5" fillId="0" borderId="7" xfId="0" applyNumberFormat="1" applyFont="1" applyBorder="1" applyAlignment="1">
      <alignment horizontal="center" vertical="center"/>
    </xf>
    <xf numFmtId="4" fontId="10" fillId="3" borderId="3" xfId="2" quotePrefix="1" applyNumberFormat="1" applyFont="1" applyFill="1" applyBorder="1" applyAlignment="1">
      <alignment horizontal="center" vertical="center"/>
    </xf>
    <xf numFmtId="4" fontId="10" fillId="0" borderId="3" xfId="0" applyNumberFormat="1" applyFont="1" applyBorder="1" applyAlignment="1">
      <alignment horizontal="center" vertical="center" wrapText="1"/>
    </xf>
    <xf numFmtId="4" fontId="10" fillId="3" borderId="3" xfId="0" applyNumberFormat="1" applyFont="1" applyFill="1" applyBorder="1" applyAlignment="1">
      <alignment horizontal="center" vertical="center"/>
    </xf>
    <xf numFmtId="4" fontId="10" fillId="0" borderId="10" xfId="0" applyNumberFormat="1" applyFont="1" applyBorder="1" applyAlignment="1">
      <alignment horizontal="center" vertical="center"/>
    </xf>
    <xf numFmtId="4" fontId="10" fillId="0" borderId="3" xfId="0" applyNumberFormat="1" applyFont="1" applyBorder="1" applyAlignment="1">
      <alignment horizontal="center" vertical="center"/>
    </xf>
    <xf numFmtId="4" fontId="11" fillId="0" borderId="0" xfId="0" applyNumberFormat="1" applyFont="1" applyAlignment="1">
      <alignment horizontal="center" vertical="center"/>
    </xf>
    <xf numFmtId="4" fontId="11" fillId="0" borderId="3" xfId="0" applyNumberFormat="1" applyFont="1" applyBorder="1" applyAlignment="1">
      <alignment horizontal="center" vertical="center"/>
    </xf>
    <xf numFmtId="4" fontId="10" fillId="0" borderId="4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10" fillId="0" borderId="7" xfId="0" applyNumberFormat="1" applyFont="1" applyBorder="1" applyAlignment="1">
      <alignment horizontal="center" vertical="center"/>
    </xf>
    <xf numFmtId="4" fontId="10" fillId="0" borderId="6" xfId="0" applyNumberFormat="1" applyFont="1" applyBorder="1" applyAlignment="1">
      <alignment horizontal="center" vertical="center"/>
    </xf>
    <xf numFmtId="0" fontId="37" fillId="0" borderId="0" xfId="0" applyFont="1"/>
    <xf numFmtId="0" fontId="7" fillId="0" borderId="0" xfId="0" applyFont="1"/>
    <xf numFmtId="4" fontId="22" fillId="4" borderId="3" xfId="0" applyNumberFormat="1" applyFont="1" applyFill="1" applyBorder="1" applyAlignment="1">
      <alignment horizontal="center" vertical="center"/>
    </xf>
    <xf numFmtId="4" fontId="20" fillId="0" borderId="3" xfId="0" applyNumberFormat="1" applyFont="1" applyBorder="1" applyAlignment="1">
      <alignment horizontal="center" vertical="center"/>
    </xf>
    <xf numFmtId="4" fontId="25" fillId="4" borderId="3" xfId="0" applyNumberFormat="1" applyFont="1" applyFill="1" applyBorder="1" applyAlignment="1">
      <alignment horizontal="center" vertical="center"/>
    </xf>
    <xf numFmtId="4" fontId="24" fillId="0" borderId="3" xfId="0" applyNumberFormat="1" applyFont="1" applyBorder="1" applyAlignment="1">
      <alignment horizontal="center" vertical="center"/>
    </xf>
    <xf numFmtId="4" fontId="28" fillId="0" borderId="3" xfId="0" applyNumberFormat="1" applyFont="1" applyBorder="1" applyAlignment="1">
      <alignment horizontal="center" vertical="center"/>
    </xf>
    <xf numFmtId="4" fontId="22" fillId="0" borderId="3" xfId="0" applyNumberFormat="1" applyFont="1" applyFill="1" applyBorder="1" applyAlignment="1">
      <alignment horizontal="center" vertical="center"/>
    </xf>
    <xf numFmtId="4" fontId="27" fillId="0" borderId="3" xfId="0" applyNumberFormat="1" applyFont="1" applyFill="1" applyBorder="1" applyAlignment="1">
      <alignment horizontal="center" vertical="center"/>
    </xf>
    <xf numFmtId="4" fontId="27" fillId="4" borderId="3" xfId="0" applyNumberFormat="1" applyFont="1" applyFill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/>
    </xf>
    <xf numFmtId="4" fontId="15" fillId="0" borderId="6" xfId="0" applyNumberFormat="1" applyFont="1" applyBorder="1" applyAlignment="1">
      <alignment horizontal="center" vertical="center"/>
    </xf>
    <xf numFmtId="4" fontId="11" fillId="0" borderId="6" xfId="0" applyNumberFormat="1" applyFon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4" fontId="19" fillId="0" borderId="3" xfId="0" applyNumberFormat="1" applyFont="1" applyBorder="1" applyAlignment="1">
      <alignment horizontal="center" vertical="center"/>
    </xf>
    <xf numFmtId="4" fontId="29" fillId="0" borderId="3" xfId="0" applyNumberFormat="1" applyFont="1" applyBorder="1" applyAlignment="1">
      <alignment horizontal="center" vertical="center" wrapText="1"/>
    </xf>
    <xf numFmtId="4" fontId="13" fillId="0" borderId="12" xfId="0" applyNumberFormat="1" applyFont="1" applyBorder="1" applyAlignment="1">
      <alignment horizontal="center" vertical="center"/>
    </xf>
    <xf numFmtId="4" fontId="13" fillId="0" borderId="2" xfId="0" applyNumberFormat="1" applyFont="1" applyBorder="1" applyAlignment="1">
      <alignment horizontal="center" vertical="center"/>
    </xf>
    <xf numFmtId="4" fontId="29" fillId="0" borderId="3" xfId="0" applyNumberFormat="1" applyFont="1" applyBorder="1" applyAlignment="1">
      <alignment horizontal="center" vertical="center"/>
    </xf>
    <xf numFmtId="4" fontId="32" fillId="0" borderId="12" xfId="0" applyNumberFormat="1" applyFont="1" applyBorder="1" applyAlignment="1">
      <alignment horizontal="center"/>
    </xf>
    <xf numFmtId="4" fontId="32" fillId="0" borderId="3" xfId="0" applyNumberFormat="1" applyFont="1" applyBorder="1" applyAlignment="1">
      <alignment horizontal="center"/>
    </xf>
    <xf numFmtId="4" fontId="34" fillId="0" borderId="3" xfId="0" applyNumberFormat="1" applyFont="1" applyBorder="1" applyAlignment="1">
      <alignment horizontal="center"/>
    </xf>
    <xf numFmtId="4" fontId="33" fillId="0" borderId="2" xfId="0" applyNumberFormat="1" applyFont="1" applyBorder="1" applyAlignment="1">
      <alignment horizontal="center"/>
    </xf>
    <xf numFmtId="4" fontId="11" fillId="2" borderId="13" xfId="1" applyNumberFormat="1" applyFont="1" applyBorder="1" applyAlignment="1">
      <alignment horizontal="center"/>
    </xf>
    <xf numFmtId="4" fontId="14" fillId="0" borderId="3" xfId="0" applyNumberFormat="1" applyFont="1" applyBorder="1" applyAlignment="1">
      <alignment horizontal="center"/>
    </xf>
    <xf numFmtId="4" fontId="37" fillId="0" borderId="3" xfId="0" applyNumberFormat="1" applyFont="1" applyBorder="1" applyAlignment="1">
      <alignment horizontal="center"/>
    </xf>
    <xf numFmtId="4" fontId="35" fillId="0" borderId="3" xfId="0" applyNumberFormat="1" applyFont="1" applyBorder="1" applyAlignment="1">
      <alignment horizontal="center"/>
    </xf>
    <xf numFmtId="4" fontId="32" fillId="3" borderId="3" xfId="0" applyNumberFormat="1" applyFont="1" applyFill="1" applyBorder="1" applyAlignment="1">
      <alignment horizontal="center"/>
    </xf>
    <xf numFmtId="4" fontId="32" fillId="0" borderId="2" xfId="0" applyNumberFormat="1" applyFont="1" applyBorder="1" applyAlignment="1">
      <alignment horizontal="center"/>
    </xf>
    <xf numFmtId="4" fontId="34" fillId="0" borderId="3" xfId="0" applyNumberFormat="1" applyFont="1" applyBorder="1" applyAlignment="1">
      <alignment horizontal="center" vertical="center"/>
    </xf>
    <xf numFmtId="4" fontId="33" fillId="0" borderId="2" xfId="0" applyNumberFormat="1" applyFont="1" applyBorder="1" applyAlignment="1">
      <alignment horizontal="center" vertical="center"/>
    </xf>
    <xf numFmtId="4" fontId="23" fillId="0" borderId="3" xfId="0" applyNumberFormat="1" applyFont="1" applyBorder="1" applyAlignment="1">
      <alignment horizontal="center"/>
    </xf>
    <xf numFmtId="4" fontId="32" fillId="0" borderId="12" xfId="0" applyNumberFormat="1" applyFont="1" applyBorder="1" applyAlignment="1">
      <alignment horizontal="center" vertical="center"/>
    </xf>
    <xf numFmtId="4" fontId="32" fillId="0" borderId="3" xfId="0" applyNumberFormat="1" applyFont="1" applyBorder="1" applyAlignment="1">
      <alignment horizontal="center" vertical="center"/>
    </xf>
    <xf numFmtId="4" fontId="32" fillId="0" borderId="7" xfId="0" applyNumberFormat="1" applyFont="1" applyBorder="1" applyAlignment="1">
      <alignment horizontal="center"/>
    </xf>
    <xf numFmtId="4" fontId="23" fillId="0" borderId="14" xfId="0" applyNumberFormat="1" applyFont="1" applyBorder="1" applyAlignment="1">
      <alignment horizontal="center"/>
    </xf>
    <xf numFmtId="4" fontId="32" fillId="0" borderId="15" xfId="0" applyNumberFormat="1" applyFont="1" applyBorder="1" applyAlignment="1">
      <alignment horizontal="center"/>
    </xf>
    <xf numFmtId="4" fontId="23" fillId="0" borderId="7" xfId="0" applyNumberFormat="1" applyFont="1" applyBorder="1" applyAlignment="1">
      <alignment horizontal="center"/>
    </xf>
    <xf numFmtId="4" fontId="33" fillId="0" borderId="3" xfId="0" applyNumberFormat="1" applyFont="1" applyBorder="1" applyAlignment="1">
      <alignment horizontal="center" vertical="center"/>
    </xf>
    <xf numFmtId="4" fontId="34" fillId="0" borderId="2" xfId="0" applyNumberFormat="1" applyFont="1" applyBorder="1" applyAlignment="1">
      <alignment horizontal="center"/>
    </xf>
    <xf numFmtId="14" fontId="32" fillId="0" borderId="2" xfId="0" applyNumberFormat="1" applyFont="1" applyBorder="1" applyAlignment="1">
      <alignment wrapText="1"/>
    </xf>
    <xf numFmtId="4" fontId="5" fillId="0" borderId="0" xfId="0" applyNumberFormat="1" applyFont="1" applyBorder="1" applyAlignment="1">
      <alignment horizontal="center" vertical="center"/>
    </xf>
    <xf numFmtId="4" fontId="7" fillId="0" borderId="0" xfId="0" applyNumberFormat="1" applyFont="1" applyBorder="1" applyAlignment="1">
      <alignment horizontal="center" vertical="center" wrapText="1"/>
    </xf>
    <xf numFmtId="0" fontId="22" fillId="0" borderId="4" xfId="0" applyFont="1" applyBorder="1" applyAlignment="1">
      <alignment horizontal="right" vertical="center"/>
    </xf>
    <xf numFmtId="0" fontId="22" fillId="0" borderId="3" xfId="0" applyFont="1" applyBorder="1" applyAlignment="1">
      <alignment vertical="center" wrapText="1"/>
    </xf>
    <xf numFmtId="0" fontId="22" fillId="0" borderId="3" xfId="0" applyFont="1" applyBorder="1" applyAlignment="1">
      <alignment vertical="center"/>
    </xf>
    <xf numFmtId="4" fontId="22" fillId="0" borderId="3" xfId="0" applyNumberFormat="1" applyFont="1" applyBorder="1" applyAlignment="1">
      <alignment horizontal="center" vertical="center"/>
    </xf>
    <xf numFmtId="49" fontId="22" fillId="0" borderId="3" xfId="3" applyNumberFormat="1" applyFont="1" applyFill="1" applyBorder="1" applyAlignment="1">
      <alignment horizontal="left" vertical="center" wrapText="1"/>
    </xf>
    <xf numFmtId="4" fontId="23" fillId="0" borderId="2" xfId="0" applyNumberFormat="1" applyFont="1" applyBorder="1" applyAlignment="1">
      <alignment horizontal="center" vertical="center"/>
    </xf>
    <xf numFmtId="4" fontId="35" fillId="0" borderId="3" xfId="0" applyNumberFormat="1" applyFont="1" applyBorder="1" applyAlignment="1">
      <alignment horizontal="center" vertical="center"/>
    </xf>
    <xf numFmtId="0" fontId="39" fillId="0" borderId="0" xfId="0" applyFont="1" applyAlignment="1">
      <alignment vertical="center"/>
    </xf>
    <xf numFmtId="4" fontId="28" fillId="0" borderId="0" xfId="0" applyNumberFormat="1" applyFont="1" applyBorder="1" applyAlignment="1">
      <alignment horizontal="center" vertical="center"/>
    </xf>
    <xf numFmtId="4" fontId="0" fillId="0" borderId="0" xfId="0" applyNumberFormat="1"/>
    <xf numFmtId="4" fontId="20" fillId="4" borderId="3" xfId="0" applyNumberFormat="1" applyFont="1" applyFill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4" fontId="10" fillId="0" borderId="7" xfId="0" applyNumberFormat="1" applyFont="1" applyBorder="1" applyAlignment="1">
      <alignment horizontal="center" vertical="center" wrapText="1"/>
    </xf>
    <xf numFmtId="1" fontId="22" fillId="4" borderId="0" xfId="0" applyNumberFormat="1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vertical="center"/>
    </xf>
    <xf numFmtId="0" fontId="15" fillId="4" borderId="3" xfId="0" applyFont="1" applyFill="1" applyBorder="1" applyAlignment="1">
      <alignment vertical="center" wrapText="1"/>
    </xf>
    <xf numFmtId="0" fontId="0" fillId="4" borderId="0" xfId="0" applyFill="1"/>
    <xf numFmtId="0" fontId="16" fillId="4" borderId="0" xfId="0" applyFont="1" applyFill="1"/>
    <xf numFmtId="0" fontId="0" fillId="4" borderId="0" xfId="0" applyFill="1" applyBorder="1" applyAlignment="1">
      <alignment vertical="center" wrapText="1"/>
    </xf>
    <xf numFmtId="0" fontId="14" fillId="0" borderId="0" xfId="0" applyFont="1" applyFill="1" applyBorder="1" applyAlignment="1">
      <alignment wrapText="1"/>
    </xf>
    <xf numFmtId="4" fontId="14" fillId="0" borderId="0" xfId="0" applyNumberFormat="1" applyFont="1" applyFill="1" applyBorder="1" applyAlignment="1">
      <alignment horizontal="center"/>
    </xf>
    <xf numFmtId="0" fontId="23" fillId="0" borderId="0" xfId="0" applyFont="1" applyBorder="1" applyAlignment="1"/>
    <xf numFmtId="0" fontId="32" fillId="0" borderId="0" xfId="0" applyFont="1" applyBorder="1" applyAlignment="1">
      <alignment wrapText="1"/>
    </xf>
    <xf numFmtId="0" fontId="15" fillId="0" borderId="0" xfId="0" applyFont="1" applyBorder="1" applyAlignment="1"/>
    <xf numFmtId="4" fontId="32" fillId="0" borderId="0" xfId="0" applyNumberFormat="1" applyFont="1" applyBorder="1" applyAlignment="1">
      <alignment horizontal="center"/>
    </xf>
    <xf numFmtId="4" fontId="0" fillId="0" borderId="0" xfId="0" applyNumberFormat="1" applyBorder="1"/>
    <xf numFmtId="0" fontId="0" fillId="0" borderId="12" xfId="0" applyBorder="1"/>
    <xf numFmtId="0" fontId="0" fillId="0" borderId="0" xfId="0" applyBorder="1"/>
    <xf numFmtId="0" fontId="14" fillId="0" borderId="16" xfId="0" applyFont="1" applyFill="1" applyBorder="1" applyAlignment="1">
      <alignment wrapText="1"/>
    </xf>
    <xf numFmtId="0" fontId="10" fillId="0" borderId="0" xfId="0" applyFont="1" applyBorder="1"/>
    <xf numFmtId="0" fontId="5" fillId="0" borderId="0" xfId="0" applyFont="1" applyBorder="1"/>
    <xf numFmtId="3" fontId="5" fillId="0" borderId="0" xfId="0" applyNumberFormat="1" applyFont="1" applyBorder="1"/>
    <xf numFmtId="4" fontId="5" fillId="0" borderId="0" xfId="0" applyNumberFormat="1" applyFont="1" applyBorder="1" applyAlignment="1">
      <alignment horizontal="center"/>
    </xf>
    <xf numFmtId="0" fontId="38" fillId="0" borderId="0" xfId="0" applyFont="1" applyBorder="1" applyAlignment="1">
      <alignment horizontal="left" vertical="center" wrapText="1"/>
    </xf>
    <xf numFmtId="4" fontId="0" fillId="4" borderId="0" xfId="0" applyNumberFormat="1" applyFill="1"/>
    <xf numFmtId="0" fontId="42" fillId="0" borderId="0" xfId="0" applyFont="1"/>
    <xf numFmtId="4" fontId="42" fillId="0" borderId="3" xfId="0" applyNumberFormat="1" applyFont="1" applyBorder="1" applyAlignment="1">
      <alignment vertical="center"/>
    </xf>
    <xf numFmtId="0" fontId="42" fillId="0" borderId="0" xfId="0" applyFont="1" applyAlignment="1">
      <alignment vertical="center"/>
    </xf>
    <xf numFmtId="0" fontId="15" fillId="0" borderId="0" xfId="0" applyFont="1"/>
    <xf numFmtId="4" fontId="42" fillId="0" borderId="3" xfId="0" applyNumberFormat="1" applyFont="1" applyBorder="1" applyAlignment="1"/>
    <xf numFmtId="4" fontId="43" fillId="0" borderId="0" xfId="0" applyNumberFormat="1" applyFont="1" applyBorder="1" applyAlignment="1"/>
    <xf numFmtId="4" fontId="42" fillId="0" borderId="3" xfId="0" applyNumberFormat="1" applyFont="1" applyBorder="1"/>
    <xf numFmtId="4" fontId="37" fillId="0" borderId="3" xfId="0" applyNumberFormat="1" applyFont="1" applyBorder="1"/>
    <xf numFmtId="4" fontId="42" fillId="0" borderId="0" xfId="0" applyNumberFormat="1" applyFont="1" applyBorder="1"/>
    <xf numFmtId="0" fontId="37" fillId="0" borderId="12" xfId="0" applyFont="1" applyBorder="1"/>
    <xf numFmtId="0" fontId="37" fillId="0" borderId="3" xfId="0" applyFont="1" applyBorder="1"/>
    <xf numFmtId="0" fontId="14" fillId="4" borderId="0" xfId="0" applyFont="1" applyFill="1" applyBorder="1"/>
    <xf numFmtId="0" fontId="14" fillId="4" borderId="0" xfId="0" applyFont="1" applyFill="1"/>
    <xf numFmtId="4" fontId="14" fillId="4" borderId="3" xfId="0" applyNumberFormat="1" applyFont="1" applyFill="1" applyBorder="1"/>
    <xf numFmtId="4" fontId="14" fillId="4" borderId="0" xfId="0" applyNumberFormat="1" applyFont="1" applyFill="1" applyBorder="1"/>
    <xf numFmtId="4" fontId="34" fillId="0" borderId="2" xfId="0" applyNumberFormat="1" applyFont="1" applyBorder="1" applyAlignment="1">
      <alignment horizontal="center" vertical="center"/>
    </xf>
    <xf numFmtId="4" fontId="35" fillId="0" borderId="2" xfId="0" applyNumberFormat="1" applyFont="1" applyBorder="1" applyAlignment="1">
      <alignment horizontal="center" vertical="center"/>
    </xf>
    <xf numFmtId="4" fontId="29" fillId="0" borderId="12" xfId="0" applyNumberFormat="1" applyFont="1" applyBorder="1" applyAlignment="1">
      <alignment horizontal="center" vertical="center"/>
    </xf>
    <xf numFmtId="4" fontId="29" fillId="0" borderId="2" xfId="0" applyNumberFormat="1" applyFont="1" applyBorder="1" applyAlignment="1">
      <alignment horizontal="center" vertical="center"/>
    </xf>
    <xf numFmtId="4" fontId="34" fillId="0" borderId="12" xfId="0" applyNumberFormat="1" applyFont="1" applyBorder="1" applyAlignment="1">
      <alignment horizontal="center" vertical="center"/>
    </xf>
    <xf numFmtId="0" fontId="32" fillId="0" borderId="3" xfId="0" applyFont="1" applyBorder="1" applyAlignment="1">
      <alignment vertical="top" wrapText="1"/>
    </xf>
    <xf numFmtId="4" fontId="34" fillId="0" borderId="3" xfId="0" applyNumberFormat="1" applyFont="1" applyBorder="1" applyAlignment="1">
      <alignment horizontal="center" wrapText="1"/>
    </xf>
    <xf numFmtId="3" fontId="23" fillId="0" borderId="3" xfId="0" applyNumberFormat="1" applyFont="1" applyBorder="1" applyAlignment="1">
      <alignment horizontal="center"/>
    </xf>
    <xf numFmtId="3" fontId="32" fillId="0" borderId="15" xfId="0" applyNumberFormat="1" applyFont="1" applyBorder="1" applyAlignment="1">
      <alignment horizontal="center"/>
    </xf>
    <xf numFmtId="3" fontId="32" fillId="0" borderId="3" xfId="0" applyNumberFormat="1" applyFont="1" applyBorder="1" applyAlignment="1">
      <alignment horizontal="center"/>
    </xf>
    <xf numFmtId="0" fontId="10" fillId="0" borderId="11" xfId="0" applyFont="1" applyBorder="1" applyAlignment="1">
      <alignment vertical="center"/>
    </xf>
    <xf numFmtId="14" fontId="10" fillId="0" borderId="11" xfId="0" applyNumberFormat="1" applyFont="1" applyBorder="1" applyAlignment="1">
      <alignment vertical="center"/>
    </xf>
    <xf numFmtId="4" fontId="14" fillId="0" borderId="7" xfId="0" applyNumberFormat="1" applyFont="1" applyBorder="1" applyAlignment="1">
      <alignment horizontal="right" vertical="center" wrapText="1"/>
    </xf>
    <xf numFmtId="0" fontId="0" fillId="0" borderId="4" xfId="0" applyBorder="1" applyAlignment="1">
      <alignment vertical="center" wrapText="1"/>
    </xf>
    <xf numFmtId="0" fontId="14" fillId="4" borderId="3" xfId="0" applyFont="1" applyFill="1" applyBorder="1" applyAlignment="1">
      <alignment vertical="center" wrapText="1"/>
    </xf>
    <xf numFmtId="4" fontId="14" fillId="4" borderId="3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top" wrapText="1"/>
    </xf>
    <xf numFmtId="0" fontId="10" fillId="0" borderId="6" xfId="0" applyFont="1" applyFill="1" applyBorder="1" applyAlignment="1">
      <alignment vertical="top" wrapText="1"/>
    </xf>
    <xf numFmtId="4" fontId="35" fillId="0" borderId="12" xfId="0" applyNumberFormat="1" applyFont="1" applyBorder="1" applyAlignment="1">
      <alignment horizontal="center" vertical="center"/>
    </xf>
    <xf numFmtId="4" fontId="37" fillId="0" borderId="3" xfId="0" applyNumberFormat="1" applyFont="1" applyBorder="1" applyAlignment="1">
      <alignment vertical="center"/>
    </xf>
    <xf numFmtId="49" fontId="14" fillId="0" borderId="3" xfId="3" applyNumberFormat="1" applyFont="1" applyFill="1" applyBorder="1" applyAlignment="1">
      <alignment horizontal="left" vertical="center" wrapText="1"/>
    </xf>
    <xf numFmtId="4" fontId="23" fillId="0" borderId="3" xfId="0" applyNumberFormat="1" applyFont="1" applyBorder="1" applyAlignment="1">
      <alignment horizontal="center" vertical="center"/>
    </xf>
    <xf numFmtId="4" fontId="23" fillId="0" borderId="7" xfId="0" applyNumberFormat="1" applyFont="1" applyBorder="1" applyAlignment="1">
      <alignment horizontal="center" vertical="center"/>
    </xf>
    <xf numFmtId="0" fontId="14" fillId="4" borderId="3" xfId="0" applyFont="1" applyFill="1" applyBorder="1" applyAlignment="1">
      <alignment vertical="top" wrapText="1"/>
    </xf>
    <xf numFmtId="0" fontId="38" fillId="0" borderId="0" xfId="0" applyFont="1" applyBorder="1" applyAlignment="1">
      <alignment horizontal="left" vertical="center" wrapText="1"/>
    </xf>
    <xf numFmtId="0" fontId="38" fillId="0" borderId="0" xfId="0" applyFont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40" fillId="0" borderId="3" xfId="0" applyFont="1" applyBorder="1" applyAlignment="1">
      <alignment horizontal="center" vertical="center" wrapText="1"/>
    </xf>
    <xf numFmtId="0" fontId="41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3" fillId="0" borderId="2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32" fillId="0" borderId="0" xfId="0" applyNumberFormat="1" applyFont="1" applyAlignment="1">
      <alignment horizontal="center" vertical="center" wrapText="1"/>
    </xf>
    <xf numFmtId="2" fontId="32" fillId="0" borderId="0" xfId="0" applyNumberFormat="1" applyFont="1" applyAlignment="1">
      <alignment horizontal="center" vertical="center" wrapText="1"/>
    </xf>
    <xf numFmtId="0" fontId="32" fillId="0" borderId="2" xfId="0" applyFont="1" applyBorder="1" applyAlignment="1">
      <alignment vertical="center" wrapText="1"/>
    </xf>
    <xf numFmtId="0" fontId="17" fillId="0" borderId="14" xfId="0" applyFont="1" applyBorder="1" applyAlignment="1">
      <alignment horizontal="center" vertical="center" wrapText="1"/>
    </xf>
    <xf numFmtId="0" fontId="32" fillId="0" borderId="4" xfId="0" applyFont="1" applyBorder="1" applyAlignment="1">
      <alignment vertical="center" wrapText="1"/>
    </xf>
  </cellXfs>
  <cellStyles count="4">
    <cellStyle name="Calcul" xfId="1" builtinId="22"/>
    <cellStyle name="Normal" xfId="0" builtinId="0"/>
    <cellStyle name="Normal_Anexa F 140 146 10.07" xfId="3"/>
    <cellStyle name="Normal_Machete buget 9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10"/>
  <sheetViews>
    <sheetView view="pageBreakPreview" topLeftCell="A47" zoomScale="98" zoomScaleNormal="100" zoomScaleSheetLayoutView="98" workbookViewId="0">
      <selection activeCell="F3" sqref="F3"/>
    </sheetView>
  </sheetViews>
  <sheetFormatPr defaultRowHeight="15"/>
  <cols>
    <col min="1" max="1" width="6.140625" customWidth="1"/>
    <col min="2" max="2" width="45.42578125" customWidth="1"/>
    <col min="3" max="3" width="13.140625" customWidth="1"/>
    <col min="4" max="4" width="16.7109375" customWidth="1"/>
    <col min="5" max="5" width="17" customWidth="1"/>
    <col min="6" max="6" width="15.85546875" customWidth="1"/>
    <col min="7" max="7" width="9.140625" style="243"/>
  </cols>
  <sheetData>
    <row r="1" spans="1:7" ht="15.75" hidden="1" customHeight="1">
      <c r="A1" s="1" t="s">
        <v>0</v>
      </c>
      <c r="B1" s="1"/>
      <c r="C1" s="65" t="s">
        <v>225</v>
      </c>
    </row>
    <row r="2" spans="1:7" ht="15.75">
      <c r="A2" s="1" t="s">
        <v>1</v>
      </c>
      <c r="B2" s="1"/>
      <c r="F2" s="164" t="s">
        <v>270</v>
      </c>
    </row>
    <row r="3" spans="1:7" ht="15.75">
      <c r="A3" s="1" t="s">
        <v>2</v>
      </c>
      <c r="B3" s="1"/>
    </row>
    <row r="4" spans="1:7">
      <c r="E4" t="s">
        <v>96</v>
      </c>
    </row>
    <row r="5" spans="1:7" ht="18.75">
      <c r="A5" s="295" t="s">
        <v>244</v>
      </c>
      <c r="B5" s="295"/>
      <c r="C5" s="295"/>
      <c r="D5" s="295"/>
      <c r="E5" s="295"/>
      <c r="F5" s="295"/>
    </row>
    <row r="6" spans="1:7">
      <c r="G6" s="243" t="s">
        <v>3</v>
      </c>
    </row>
    <row r="7" spans="1:7" ht="30.75" customHeight="1">
      <c r="A7" s="288" t="s">
        <v>4</v>
      </c>
      <c r="B7" s="290" t="s">
        <v>5</v>
      </c>
      <c r="C7" s="290" t="s">
        <v>6</v>
      </c>
      <c r="D7" s="291" t="s">
        <v>236</v>
      </c>
      <c r="E7" s="293" t="s">
        <v>241</v>
      </c>
      <c r="F7" s="284" t="s">
        <v>242</v>
      </c>
      <c r="G7" s="281" t="s">
        <v>239</v>
      </c>
    </row>
    <row r="8" spans="1:7" ht="27.75" customHeight="1">
      <c r="A8" s="289"/>
      <c r="B8" s="289"/>
      <c r="C8" s="289"/>
      <c r="D8" s="292"/>
      <c r="E8" s="294"/>
      <c r="F8" s="285"/>
      <c r="G8" s="281"/>
    </row>
    <row r="9" spans="1:7" s="7" customFormat="1" ht="28.5">
      <c r="A9" s="2">
        <v>1</v>
      </c>
      <c r="B9" s="3" t="s">
        <v>8</v>
      </c>
      <c r="C9" s="4" t="s">
        <v>9</v>
      </c>
      <c r="D9" s="146">
        <v>151190</v>
      </c>
      <c r="E9" s="147">
        <v>51190</v>
      </c>
      <c r="F9" s="147">
        <v>6617</v>
      </c>
      <c r="G9" s="244">
        <f>F9/E9*100</f>
        <v>12.92635280328189</v>
      </c>
    </row>
    <row r="10" spans="1:7" s="7" customFormat="1">
      <c r="A10" s="8">
        <v>2</v>
      </c>
      <c r="B10" s="9" t="s">
        <v>10</v>
      </c>
      <c r="C10" s="2" t="s">
        <v>11</v>
      </c>
      <c r="D10" s="148">
        <v>9062000</v>
      </c>
      <c r="E10" s="147">
        <v>2265500</v>
      </c>
      <c r="F10" s="147">
        <v>2130682</v>
      </c>
      <c r="G10" s="244">
        <f>F10/E10*100</f>
        <v>94.049084087397929</v>
      </c>
    </row>
    <row r="11" spans="1:7" s="7" customFormat="1" ht="28.5">
      <c r="A11" s="4">
        <v>3</v>
      </c>
      <c r="B11" s="9" t="s">
        <v>12</v>
      </c>
      <c r="C11" s="4" t="s">
        <v>13</v>
      </c>
      <c r="D11" s="149">
        <v>0</v>
      </c>
      <c r="E11" s="150">
        <v>0</v>
      </c>
      <c r="F11" s="219">
        <v>0</v>
      </c>
      <c r="G11" s="244">
        <v>0</v>
      </c>
    </row>
    <row r="12" spans="1:7" s="7" customFormat="1" ht="37.5" customHeight="1">
      <c r="A12" s="4">
        <v>4</v>
      </c>
      <c r="B12" s="13" t="s">
        <v>14</v>
      </c>
      <c r="C12" s="4" t="s">
        <v>15</v>
      </c>
      <c r="D12" s="151">
        <v>1000000</v>
      </c>
      <c r="E12" s="150">
        <v>225000</v>
      </c>
      <c r="F12" s="219">
        <v>224363</v>
      </c>
      <c r="G12" s="244">
        <f>F12/E12*100</f>
        <v>99.716888888888889</v>
      </c>
    </row>
    <row r="13" spans="1:7" s="7" customFormat="1">
      <c r="A13" s="2">
        <v>5</v>
      </c>
      <c r="B13" s="15" t="s">
        <v>16</v>
      </c>
      <c r="C13" s="16" t="s">
        <v>17</v>
      </c>
      <c r="D13" s="150">
        <f>D14+D15+D16</f>
        <v>1702950</v>
      </c>
      <c r="E13" s="150">
        <f t="shared" ref="E13" si="0">E14+E15+E16</f>
        <v>779150</v>
      </c>
      <c r="F13" s="151">
        <f>F14+F15+F16</f>
        <v>1139598</v>
      </c>
      <c r="G13" s="244">
        <f t="shared" ref="G13:G53" si="1">F13/E13*100</f>
        <v>146.26169543733556</v>
      </c>
    </row>
    <row r="14" spans="1:7" s="7" customFormat="1">
      <c r="A14" s="17"/>
      <c r="B14" s="18" t="s">
        <v>18</v>
      </c>
      <c r="C14" s="19" t="s">
        <v>19</v>
      </c>
      <c r="D14" s="152">
        <v>884580</v>
      </c>
      <c r="E14" s="152">
        <v>437480</v>
      </c>
      <c r="F14" s="220">
        <v>645377</v>
      </c>
      <c r="G14" s="244">
        <f t="shared" si="1"/>
        <v>147.52148669653471</v>
      </c>
    </row>
    <row r="15" spans="1:7" s="7" customFormat="1">
      <c r="A15" s="17"/>
      <c r="B15" s="18" t="s">
        <v>20</v>
      </c>
      <c r="C15" s="22" t="s">
        <v>21</v>
      </c>
      <c r="D15" s="154">
        <v>707770</v>
      </c>
      <c r="E15" s="154">
        <v>321070</v>
      </c>
      <c r="F15" s="220">
        <v>464757</v>
      </c>
      <c r="G15" s="244">
        <f t="shared" si="1"/>
        <v>144.75254617373159</v>
      </c>
    </row>
    <row r="16" spans="1:7" s="7" customFormat="1">
      <c r="A16" s="24"/>
      <c r="B16" s="25" t="s">
        <v>22</v>
      </c>
      <c r="C16" s="26" t="s">
        <v>23</v>
      </c>
      <c r="D16" s="155">
        <v>110600</v>
      </c>
      <c r="E16" s="156">
        <v>20600</v>
      </c>
      <c r="F16" s="220">
        <v>29464</v>
      </c>
      <c r="G16" s="244">
        <f t="shared" si="1"/>
        <v>143.02912621359224</v>
      </c>
    </row>
    <row r="17" spans="1:12" s="7" customFormat="1">
      <c r="A17" s="4">
        <v>6</v>
      </c>
      <c r="B17" s="29" t="s">
        <v>24</v>
      </c>
      <c r="C17" s="30" t="s">
        <v>25</v>
      </c>
      <c r="D17" s="149">
        <v>4717600</v>
      </c>
      <c r="E17" s="150">
        <v>1225000</v>
      </c>
      <c r="F17" s="219">
        <v>1119868</v>
      </c>
      <c r="G17" s="244">
        <f t="shared" si="1"/>
        <v>91.417795918367347</v>
      </c>
      <c r="L17" s="7" t="s">
        <v>96</v>
      </c>
    </row>
    <row r="18" spans="1:12" s="7" customFormat="1">
      <c r="A18" s="2">
        <v>7</v>
      </c>
      <c r="B18" s="31" t="s">
        <v>26</v>
      </c>
      <c r="C18" s="16" t="s">
        <v>27</v>
      </c>
      <c r="D18" s="157">
        <v>0</v>
      </c>
      <c r="E18" s="158">
        <v>0</v>
      </c>
      <c r="F18" s="219">
        <v>0</v>
      </c>
      <c r="G18" s="244">
        <v>0</v>
      </c>
    </row>
    <row r="19" spans="1:12" s="7" customFormat="1">
      <c r="A19" s="4">
        <v>8</v>
      </c>
      <c r="B19" s="31" t="s">
        <v>28</v>
      </c>
      <c r="C19" s="30" t="s">
        <v>29</v>
      </c>
      <c r="D19" s="149">
        <v>0</v>
      </c>
      <c r="E19" s="150">
        <v>0</v>
      </c>
      <c r="F19" s="219">
        <v>0</v>
      </c>
      <c r="G19" s="244">
        <v>0</v>
      </c>
    </row>
    <row r="20" spans="1:12" s="7" customFormat="1">
      <c r="A20" s="4">
        <v>9</v>
      </c>
      <c r="B20" s="29" t="s">
        <v>30</v>
      </c>
      <c r="C20" s="29" t="s">
        <v>31</v>
      </c>
      <c r="D20" s="149">
        <f>D21</f>
        <v>200</v>
      </c>
      <c r="E20" s="150">
        <f>E21</f>
        <v>100</v>
      </c>
      <c r="F20" s="219">
        <f>F21</f>
        <v>8</v>
      </c>
      <c r="G20" s="244">
        <f>F20/E20*100</f>
        <v>8</v>
      </c>
    </row>
    <row r="21" spans="1:12" s="7" customFormat="1">
      <c r="A21" s="4"/>
      <c r="B21" s="268" t="s">
        <v>257</v>
      </c>
      <c r="C21" s="269" t="s">
        <v>258</v>
      </c>
      <c r="D21" s="163">
        <v>200</v>
      </c>
      <c r="E21" s="156">
        <v>100</v>
      </c>
      <c r="F21" s="220">
        <v>8</v>
      </c>
      <c r="G21" s="244">
        <f>F21/E21*100</f>
        <v>8</v>
      </c>
    </row>
    <row r="22" spans="1:12" s="7" customFormat="1">
      <c r="A22" s="4">
        <v>10</v>
      </c>
      <c r="B22" s="31" t="s">
        <v>32</v>
      </c>
      <c r="C22" s="29" t="s">
        <v>33</v>
      </c>
      <c r="D22" s="149">
        <f>D23+D24+D25</f>
        <v>866760</v>
      </c>
      <c r="E22" s="150">
        <f t="shared" ref="E22:F22" si="2">E23+E24+E25</f>
        <v>339160</v>
      </c>
      <c r="F22" s="150">
        <f t="shared" si="2"/>
        <v>531267</v>
      </c>
      <c r="G22" s="244">
        <f t="shared" si="1"/>
        <v>156.64199787710814</v>
      </c>
    </row>
    <row r="23" spans="1:12" s="7" customFormat="1">
      <c r="A23" s="34"/>
      <c r="B23" s="35" t="s">
        <v>34</v>
      </c>
      <c r="C23" s="34" t="s">
        <v>35</v>
      </c>
      <c r="D23" s="156">
        <v>845410</v>
      </c>
      <c r="E23" s="159">
        <v>328310</v>
      </c>
      <c r="F23" s="220">
        <v>520226</v>
      </c>
      <c r="G23" s="244">
        <f t="shared" si="1"/>
        <v>158.45572781822059</v>
      </c>
    </row>
    <row r="24" spans="1:12" s="7" customFormat="1" ht="15" customHeight="1">
      <c r="A24" s="34"/>
      <c r="B24" s="35" t="s">
        <v>36</v>
      </c>
      <c r="C24" s="34" t="s">
        <v>37</v>
      </c>
      <c r="D24" s="156">
        <v>20410</v>
      </c>
      <c r="E24" s="159">
        <v>10410</v>
      </c>
      <c r="F24" s="220">
        <v>10893</v>
      </c>
      <c r="G24" s="244">
        <f t="shared" si="1"/>
        <v>104.63976945244957</v>
      </c>
    </row>
    <row r="25" spans="1:12" s="7" customFormat="1" ht="30">
      <c r="A25" s="34"/>
      <c r="B25" s="35" t="s">
        <v>38</v>
      </c>
      <c r="C25" s="34" t="s">
        <v>39</v>
      </c>
      <c r="D25" s="156">
        <v>940</v>
      </c>
      <c r="E25" s="159">
        <v>440</v>
      </c>
      <c r="F25" s="220">
        <v>148</v>
      </c>
      <c r="G25" s="244">
        <f t="shared" si="1"/>
        <v>33.636363636363633</v>
      </c>
    </row>
    <row r="26" spans="1:12" s="7" customFormat="1">
      <c r="A26" s="2">
        <v>11</v>
      </c>
      <c r="B26" s="37" t="s">
        <v>40</v>
      </c>
      <c r="C26" s="2" t="s">
        <v>41</v>
      </c>
      <c r="D26" s="160">
        <v>12240</v>
      </c>
      <c r="E26" s="161">
        <v>4240</v>
      </c>
      <c r="F26" s="219">
        <v>10171</v>
      </c>
      <c r="G26" s="244">
        <f t="shared" si="1"/>
        <v>239.8820754716981</v>
      </c>
    </row>
    <row r="27" spans="1:12" s="7" customFormat="1" ht="29.25" customHeight="1">
      <c r="A27" s="4">
        <v>12</v>
      </c>
      <c r="B27" s="9" t="s">
        <v>42</v>
      </c>
      <c r="C27" s="4" t="s">
        <v>43</v>
      </c>
      <c r="D27" s="149">
        <v>660860</v>
      </c>
      <c r="E27" s="150">
        <v>260860</v>
      </c>
      <c r="F27" s="219">
        <v>64995</v>
      </c>
      <c r="G27" s="244">
        <f t="shared" si="1"/>
        <v>24.915663574331059</v>
      </c>
    </row>
    <row r="28" spans="1:12" s="7" customFormat="1">
      <c r="A28" s="4"/>
      <c r="B28" s="40" t="s">
        <v>44</v>
      </c>
      <c r="C28" s="4" t="s">
        <v>45</v>
      </c>
      <c r="D28" s="149">
        <f>D29</f>
        <v>100010</v>
      </c>
      <c r="E28" s="149">
        <f t="shared" ref="E28:G28" si="3">E29</f>
        <v>50010</v>
      </c>
      <c r="F28" s="149">
        <f t="shared" si="3"/>
        <v>98146</v>
      </c>
      <c r="G28" s="149">
        <f t="shared" si="3"/>
        <v>196.25274945010997</v>
      </c>
    </row>
    <row r="29" spans="1:12" s="7" customFormat="1">
      <c r="A29" s="34"/>
      <c r="B29" s="44" t="s">
        <v>50</v>
      </c>
      <c r="C29" s="34" t="s">
        <v>51</v>
      </c>
      <c r="D29" s="163">
        <v>100010</v>
      </c>
      <c r="E29" s="156">
        <v>50010</v>
      </c>
      <c r="F29" s="220">
        <v>98146</v>
      </c>
      <c r="G29" s="244">
        <f t="shared" si="1"/>
        <v>196.25274945010997</v>
      </c>
    </row>
    <row r="30" spans="1:12" s="7" customFormat="1" ht="27" customHeight="1">
      <c r="A30" s="4">
        <v>13</v>
      </c>
      <c r="B30" s="9" t="s">
        <v>52</v>
      </c>
      <c r="C30" s="4" t="s">
        <v>53</v>
      </c>
      <c r="D30" s="149">
        <v>0</v>
      </c>
      <c r="E30" s="150">
        <v>0</v>
      </c>
      <c r="F30" s="219">
        <v>0</v>
      </c>
      <c r="G30" s="244">
        <v>0</v>
      </c>
    </row>
    <row r="31" spans="1:12" s="7" customFormat="1">
      <c r="A31" s="4">
        <v>14</v>
      </c>
      <c r="B31" s="46" t="s">
        <v>54</v>
      </c>
      <c r="C31" s="4" t="s">
        <v>55</v>
      </c>
      <c r="D31" s="151">
        <v>440300</v>
      </c>
      <c r="E31" s="150">
        <v>90300</v>
      </c>
      <c r="F31" s="219">
        <v>133834</v>
      </c>
      <c r="G31" s="244">
        <f t="shared" si="1"/>
        <v>148.21040974529348</v>
      </c>
    </row>
    <row r="32" spans="1:12" s="7" customFormat="1">
      <c r="A32" s="2">
        <v>15</v>
      </c>
      <c r="B32" s="37" t="s">
        <v>56</v>
      </c>
      <c r="C32" s="4" t="s">
        <v>57</v>
      </c>
      <c r="D32" s="151">
        <f>D34+D33</f>
        <v>641160</v>
      </c>
      <c r="E32" s="150">
        <f>E34+E33</f>
        <v>421160</v>
      </c>
      <c r="F32" s="150">
        <f>F34+F33</f>
        <v>394913</v>
      </c>
      <c r="G32" s="244">
        <f t="shared" si="1"/>
        <v>93.767926678696938</v>
      </c>
    </row>
    <row r="33" spans="1:8" s="7" customFormat="1">
      <c r="A33" s="34"/>
      <c r="B33" s="44" t="s">
        <v>58</v>
      </c>
      <c r="C33" s="34" t="s">
        <v>59</v>
      </c>
      <c r="D33" s="163">
        <v>411260</v>
      </c>
      <c r="E33" s="156">
        <v>291260</v>
      </c>
      <c r="F33" s="220">
        <v>317148</v>
      </c>
      <c r="G33" s="244">
        <f t="shared" si="1"/>
        <v>108.88827851404244</v>
      </c>
    </row>
    <row r="34" spans="1:8" s="7" customFormat="1">
      <c r="A34" s="34"/>
      <c r="B34" s="44" t="s">
        <v>56</v>
      </c>
      <c r="C34" s="34" t="s">
        <v>60</v>
      </c>
      <c r="D34" s="163">
        <v>229900</v>
      </c>
      <c r="E34" s="156">
        <v>129900</v>
      </c>
      <c r="F34" s="220">
        <v>77765</v>
      </c>
      <c r="G34" s="244">
        <f t="shared" si="1"/>
        <v>59.86528098537336</v>
      </c>
    </row>
    <row r="35" spans="1:8" s="7" customFormat="1">
      <c r="A35" s="47">
        <v>16</v>
      </c>
      <c r="B35" s="48" t="s">
        <v>61</v>
      </c>
      <c r="C35" s="4" t="s">
        <v>62</v>
      </c>
      <c r="D35" s="149">
        <f>D36+D37+D38</f>
        <v>0</v>
      </c>
      <c r="E35" s="150">
        <f>E36+E37+E38</f>
        <v>0</v>
      </c>
      <c r="F35" s="219">
        <f t="shared" ref="F35" si="4">D35+E35</f>
        <v>0</v>
      </c>
      <c r="G35" s="244">
        <v>0</v>
      </c>
    </row>
    <row r="36" spans="1:8" s="7" customFormat="1">
      <c r="A36" s="49"/>
      <c r="B36" s="44" t="s">
        <v>63</v>
      </c>
      <c r="C36" s="34" t="s">
        <v>64</v>
      </c>
      <c r="D36" s="163">
        <v>0</v>
      </c>
      <c r="E36" s="156"/>
      <c r="F36" s="219">
        <v>0</v>
      </c>
      <c r="G36" s="244">
        <v>0</v>
      </c>
    </row>
    <row r="37" spans="1:8" s="7" customFormat="1" ht="43.5" customHeight="1">
      <c r="A37" s="49"/>
      <c r="B37" s="44" t="s">
        <v>65</v>
      </c>
      <c r="C37" s="34" t="s">
        <v>66</v>
      </c>
      <c r="D37" s="163">
        <v>-511820</v>
      </c>
      <c r="E37" s="156">
        <v>-476430</v>
      </c>
      <c r="F37" s="220">
        <v>0</v>
      </c>
      <c r="G37" s="244">
        <f t="shared" si="1"/>
        <v>0</v>
      </c>
    </row>
    <row r="38" spans="1:8" s="7" customFormat="1" ht="20.25" customHeight="1">
      <c r="A38" s="49"/>
      <c r="B38" s="44" t="s">
        <v>67</v>
      </c>
      <c r="C38" s="34" t="s">
        <v>68</v>
      </c>
      <c r="D38" s="163">
        <v>511820</v>
      </c>
      <c r="E38" s="156">
        <v>476430</v>
      </c>
      <c r="F38" s="220">
        <v>0</v>
      </c>
      <c r="G38" s="244">
        <f t="shared" si="1"/>
        <v>0</v>
      </c>
    </row>
    <row r="39" spans="1:8" s="7" customFormat="1" ht="24.75" customHeight="1">
      <c r="A39" s="47">
        <v>17</v>
      </c>
      <c r="B39" s="50" t="s">
        <v>69</v>
      </c>
      <c r="C39" s="4">
        <v>39.020000000000003</v>
      </c>
      <c r="D39" s="149">
        <v>23180</v>
      </c>
      <c r="E39" s="150">
        <v>23180</v>
      </c>
      <c r="F39" s="219">
        <v>23188</v>
      </c>
      <c r="G39" s="244">
        <f t="shared" si="1"/>
        <v>100.03451251078516</v>
      </c>
    </row>
    <row r="40" spans="1:8" s="7" customFormat="1">
      <c r="A40" s="4">
        <v>18</v>
      </c>
      <c r="B40" s="51" t="s">
        <v>71</v>
      </c>
      <c r="C40" s="4">
        <v>42.02</v>
      </c>
      <c r="D40" s="150">
        <f>D41+D42+D43+D45+D46+D47+D44</f>
        <v>4276750</v>
      </c>
      <c r="E40" s="150">
        <f t="shared" ref="E40:F40" si="5">E41+E42+E43+E45+E46+E47+E44</f>
        <v>3277150</v>
      </c>
      <c r="F40" s="150">
        <f t="shared" si="5"/>
        <v>1211294</v>
      </c>
      <c r="G40" s="244">
        <f t="shared" si="1"/>
        <v>36.961811329966586</v>
      </c>
    </row>
    <row r="41" spans="1:8" s="7" customFormat="1">
      <c r="A41" s="4"/>
      <c r="B41" s="44" t="s">
        <v>203</v>
      </c>
      <c r="C41" s="34" t="s">
        <v>75</v>
      </c>
      <c r="D41" s="163">
        <v>200000</v>
      </c>
      <c r="E41" s="156">
        <v>100000</v>
      </c>
      <c r="F41" s="220">
        <v>5620</v>
      </c>
      <c r="G41" s="244">
        <f t="shared" si="1"/>
        <v>5.62</v>
      </c>
    </row>
    <row r="42" spans="1:8" s="7" customFormat="1" ht="25.5">
      <c r="A42" s="4"/>
      <c r="B42" s="52" t="s">
        <v>76</v>
      </c>
      <c r="C42" s="34" t="s">
        <v>77</v>
      </c>
      <c r="D42" s="163">
        <v>420400</v>
      </c>
      <c r="E42" s="156">
        <v>106000</v>
      </c>
      <c r="F42" s="220">
        <v>104200</v>
      </c>
      <c r="G42" s="244">
        <f t="shared" si="1"/>
        <v>98.301886792452834</v>
      </c>
    </row>
    <row r="43" spans="1:8" s="7" customFormat="1" ht="30">
      <c r="A43" s="4"/>
      <c r="B43" s="44" t="s">
        <v>78</v>
      </c>
      <c r="C43" s="34" t="s">
        <v>79</v>
      </c>
      <c r="D43" s="163">
        <v>0</v>
      </c>
      <c r="E43" s="156">
        <v>0</v>
      </c>
      <c r="F43" s="220">
        <v>0</v>
      </c>
      <c r="G43" s="244">
        <v>0</v>
      </c>
    </row>
    <row r="44" spans="1:8" s="7" customFormat="1">
      <c r="A44" s="4"/>
      <c r="B44" s="44" t="s">
        <v>206</v>
      </c>
      <c r="C44" s="34" t="s">
        <v>207</v>
      </c>
      <c r="D44" s="163">
        <v>736000</v>
      </c>
      <c r="E44" s="156">
        <v>150800</v>
      </c>
      <c r="F44" s="220">
        <v>146500</v>
      </c>
      <c r="G44" s="244">
        <f t="shared" si="1"/>
        <v>97.148541114058347</v>
      </c>
    </row>
    <row r="45" spans="1:8" s="7" customFormat="1" ht="51">
      <c r="A45" s="4"/>
      <c r="B45" s="52" t="s">
        <v>80</v>
      </c>
      <c r="C45" s="34" t="s">
        <v>81</v>
      </c>
      <c r="D45" s="163">
        <v>0</v>
      </c>
      <c r="E45" s="156">
        <v>0</v>
      </c>
      <c r="F45" s="220">
        <v>0</v>
      </c>
      <c r="G45" s="244">
        <v>0</v>
      </c>
    </row>
    <row r="46" spans="1:8" s="7" customFormat="1" ht="25.5">
      <c r="A46" s="4"/>
      <c r="B46" s="52" t="s">
        <v>208</v>
      </c>
      <c r="C46" s="34" t="s">
        <v>210</v>
      </c>
      <c r="D46" s="163">
        <v>873950</v>
      </c>
      <c r="E46" s="156">
        <v>873950</v>
      </c>
      <c r="F46" s="220">
        <v>0</v>
      </c>
      <c r="G46" s="244">
        <f t="shared" si="1"/>
        <v>0</v>
      </c>
    </row>
    <row r="47" spans="1:8" s="7" customFormat="1" ht="25.5">
      <c r="A47" s="4"/>
      <c r="B47" s="52" t="s">
        <v>209</v>
      </c>
      <c r="C47" s="34" t="s">
        <v>211</v>
      </c>
      <c r="D47" s="163">
        <v>2046400</v>
      </c>
      <c r="E47" s="156">
        <v>2046400</v>
      </c>
      <c r="F47" s="220">
        <v>954974</v>
      </c>
      <c r="G47" s="244">
        <f t="shared" si="1"/>
        <v>46.666047693510556</v>
      </c>
      <c r="H47" s="7" t="s">
        <v>96</v>
      </c>
    </row>
    <row r="48" spans="1:8" s="214" customFormat="1" ht="18.75" customHeight="1">
      <c r="A48" s="4">
        <v>19</v>
      </c>
      <c r="B48" s="51" t="s">
        <v>222</v>
      </c>
      <c r="C48" s="4">
        <v>43.02</v>
      </c>
      <c r="D48" s="149">
        <v>5317640</v>
      </c>
      <c r="E48" s="150">
        <v>3287640</v>
      </c>
      <c r="F48" s="219">
        <v>0</v>
      </c>
      <c r="G48" s="244">
        <v>0</v>
      </c>
    </row>
    <row r="49" spans="1:13" s="7" customFormat="1" ht="38.25">
      <c r="A49" s="4">
        <v>20</v>
      </c>
      <c r="B49" s="51" t="s">
        <v>88</v>
      </c>
      <c r="C49" s="59">
        <v>48.02</v>
      </c>
      <c r="D49" s="150">
        <f>D50+D51</f>
        <v>0</v>
      </c>
      <c r="E49" s="150">
        <f>E50+E51+E52</f>
        <v>0</v>
      </c>
      <c r="F49" s="151">
        <f>F50+F51+F52</f>
        <v>0</v>
      </c>
      <c r="G49" s="244">
        <v>0</v>
      </c>
    </row>
    <row r="50" spans="1:13" s="7" customFormat="1" ht="30">
      <c r="A50" s="4"/>
      <c r="B50" s="44" t="s">
        <v>89</v>
      </c>
      <c r="C50" s="34" t="s">
        <v>90</v>
      </c>
      <c r="D50" s="156">
        <v>0</v>
      </c>
      <c r="E50" s="163">
        <v>0</v>
      </c>
      <c r="F50" s="220">
        <v>0</v>
      </c>
      <c r="G50" s="244">
        <v>0</v>
      </c>
    </row>
    <row r="51" spans="1:13" s="7" customFormat="1" ht="30">
      <c r="A51" s="4"/>
      <c r="B51" s="44" t="s">
        <v>181</v>
      </c>
      <c r="C51" s="34" t="s">
        <v>182</v>
      </c>
      <c r="D51" s="156">
        <v>0</v>
      </c>
      <c r="E51" s="163">
        <v>0</v>
      </c>
      <c r="F51" s="220">
        <v>0</v>
      </c>
      <c r="G51" s="244">
        <v>0</v>
      </c>
    </row>
    <row r="52" spans="1:13" s="7" customFormat="1">
      <c r="A52" s="4"/>
      <c r="B52" s="44" t="s">
        <v>224</v>
      </c>
      <c r="C52" s="34" t="s">
        <v>223</v>
      </c>
      <c r="D52" s="156">
        <v>0</v>
      </c>
      <c r="E52" s="156">
        <v>0</v>
      </c>
      <c r="F52" s="220">
        <v>0</v>
      </c>
      <c r="G52" s="244">
        <v>0</v>
      </c>
    </row>
    <row r="53" spans="1:13" s="7" customFormat="1">
      <c r="A53" s="34"/>
      <c r="B53" s="40" t="s">
        <v>95</v>
      </c>
      <c r="C53" s="60"/>
      <c r="D53" s="149">
        <f>D49+D40+D39+D35+D32+D31+D30+D28+D27+D26+D22+D20+D19+D18+D17+D13+D12+D11+D10+D9+D48</f>
        <v>28972840</v>
      </c>
      <c r="E53" s="149">
        <f>E49+E40+E39+E35+E32+E31+E30+E28+E27+E26+E22+E20+E19+E18+E17+E13+E12+E11+E10+E9+E48</f>
        <v>12299640</v>
      </c>
      <c r="F53" s="149">
        <f>F49+F40+F39+F35+F32+F31+F30+F28+F27+F26+F22+F20+F19+F18+F17+F13+F12+F11+F10+F9+F48</f>
        <v>7088944</v>
      </c>
      <c r="G53" s="244">
        <f t="shared" si="1"/>
        <v>57.63537794602118</v>
      </c>
      <c r="M53" s="7" t="s">
        <v>96</v>
      </c>
    </row>
    <row r="54" spans="1:13" s="7" customFormat="1">
      <c r="A54" s="61"/>
      <c r="B54" s="62"/>
      <c r="C54" s="63"/>
      <c r="D54" s="205"/>
      <c r="E54" s="205"/>
      <c r="F54" s="205"/>
      <c r="G54" s="245"/>
    </row>
    <row r="55" spans="1:13" s="7" customFormat="1">
      <c r="A55" s="61"/>
      <c r="B55" s="62"/>
      <c r="C55" s="63"/>
      <c r="D55" s="205"/>
      <c r="E55" s="205"/>
      <c r="F55" s="205"/>
      <c r="G55" s="245"/>
    </row>
    <row r="56" spans="1:13" s="7" customFormat="1">
      <c r="A56" s="61"/>
      <c r="B56" s="62"/>
      <c r="C56" s="63"/>
      <c r="D56" s="205"/>
      <c r="E56" s="205"/>
      <c r="F56" s="205"/>
      <c r="G56" s="245"/>
    </row>
    <row r="57" spans="1:13" s="7" customFormat="1">
      <c r="A57" s="61"/>
      <c r="B57" s="62"/>
      <c r="C57" s="63"/>
      <c r="D57" s="205"/>
      <c r="E57" s="205"/>
      <c r="F57" s="205"/>
      <c r="G57" s="245"/>
    </row>
    <row r="58" spans="1:13" s="7" customFormat="1">
      <c r="A58" s="61"/>
      <c r="B58" s="62"/>
      <c r="C58" s="63"/>
      <c r="D58" s="205"/>
      <c r="E58" s="205"/>
      <c r="F58" s="205"/>
      <c r="G58" s="245"/>
    </row>
    <row r="59" spans="1:13" s="7" customFormat="1">
      <c r="A59" s="61"/>
      <c r="B59" s="62"/>
      <c r="C59" s="63"/>
      <c r="D59" s="205"/>
      <c r="E59" s="205"/>
      <c r="F59" s="205"/>
      <c r="G59" s="245"/>
    </row>
    <row r="60" spans="1:13" s="7" customFormat="1">
      <c r="A60" s="61"/>
      <c r="B60" s="62"/>
      <c r="C60" s="63"/>
      <c r="D60" s="205"/>
      <c r="E60" s="205"/>
      <c r="F60" s="205"/>
      <c r="G60" s="245"/>
    </row>
    <row r="61" spans="1:13" s="7" customFormat="1">
      <c r="A61" s="61"/>
      <c r="B61" s="62"/>
      <c r="C61" s="63"/>
      <c r="D61" s="205"/>
      <c r="E61" s="205"/>
      <c r="F61" s="205"/>
      <c r="G61" s="245"/>
    </row>
    <row r="62" spans="1:13" s="7" customFormat="1">
      <c r="A62" s="61"/>
      <c r="B62" s="62"/>
      <c r="C62" s="63"/>
      <c r="D62" s="205"/>
      <c r="E62" s="205"/>
      <c r="F62" s="205"/>
      <c r="G62" s="245"/>
    </row>
    <row r="63" spans="1:13" s="7" customFormat="1">
      <c r="A63" s="61"/>
      <c r="B63" s="62"/>
      <c r="C63" s="63"/>
      <c r="D63" s="205"/>
      <c r="E63" s="205"/>
      <c r="F63" s="205"/>
      <c r="G63" s="245"/>
    </row>
    <row r="64" spans="1:13" s="7" customFormat="1">
      <c r="A64" s="61"/>
      <c r="B64" s="62"/>
      <c r="C64" s="63"/>
      <c r="D64" s="205"/>
      <c r="E64" s="205"/>
      <c r="F64" s="205"/>
      <c r="G64" s="245"/>
    </row>
    <row r="65" spans="1:7" s="7" customFormat="1">
      <c r="A65" s="61"/>
      <c r="B65" s="62"/>
      <c r="C65" s="63"/>
      <c r="D65" s="205"/>
      <c r="E65" s="205"/>
      <c r="F65" s="205"/>
      <c r="G65" s="245"/>
    </row>
    <row r="66" spans="1:7" ht="36" customHeight="1">
      <c r="A66" s="286" t="s">
        <v>255</v>
      </c>
      <c r="B66" s="287"/>
      <c r="C66" s="287"/>
      <c r="D66" s="287"/>
      <c r="E66" s="287"/>
      <c r="F66" s="287"/>
    </row>
    <row r="67" spans="1:7" ht="18.75">
      <c r="A67" s="66"/>
      <c r="B67" s="67" t="s">
        <v>194</v>
      </c>
      <c r="C67" s="68"/>
      <c r="D67" s="68"/>
      <c r="E67" s="68"/>
      <c r="G67" s="246" t="s">
        <v>3</v>
      </c>
    </row>
    <row r="68" spans="1:7" ht="24" customHeight="1">
      <c r="A68" s="288" t="s">
        <v>4</v>
      </c>
      <c r="B68" s="290" t="s">
        <v>5</v>
      </c>
      <c r="C68" s="290" t="s">
        <v>6</v>
      </c>
      <c r="D68" s="291" t="s">
        <v>236</v>
      </c>
      <c r="E68" s="293" t="s">
        <v>241</v>
      </c>
      <c r="F68" s="284" t="s">
        <v>242</v>
      </c>
      <c r="G68" s="281" t="s">
        <v>239</v>
      </c>
    </row>
    <row r="69" spans="1:7" ht="29.25" customHeight="1">
      <c r="A69" s="289"/>
      <c r="B69" s="289"/>
      <c r="C69" s="289"/>
      <c r="D69" s="292"/>
      <c r="E69" s="294"/>
      <c r="F69" s="285"/>
      <c r="G69" s="281"/>
    </row>
    <row r="70" spans="1:7" ht="28.5">
      <c r="A70" s="2">
        <v>1</v>
      </c>
      <c r="B70" s="3" t="s">
        <v>8</v>
      </c>
      <c r="C70" s="4" t="s">
        <v>9</v>
      </c>
      <c r="D70" s="146">
        <v>151190</v>
      </c>
      <c r="E70" s="147">
        <v>51190</v>
      </c>
      <c r="F70" s="147">
        <v>6617</v>
      </c>
      <c r="G70" s="247">
        <f>F70/E70*100</f>
        <v>12.92635280328189</v>
      </c>
    </row>
    <row r="71" spans="1:7">
      <c r="A71" s="8">
        <v>2</v>
      </c>
      <c r="B71" s="9" t="s">
        <v>10</v>
      </c>
      <c r="C71" s="2" t="s">
        <v>11</v>
      </c>
      <c r="D71" s="148">
        <v>9062000</v>
      </c>
      <c r="E71" s="147">
        <v>2265500</v>
      </c>
      <c r="F71" s="147">
        <v>2130682</v>
      </c>
      <c r="G71" s="247">
        <f t="shared" ref="G71:G104" si="6">F71/E71*100</f>
        <v>94.049084087397929</v>
      </c>
    </row>
    <row r="72" spans="1:7" ht="28.5">
      <c r="A72" s="4">
        <v>3</v>
      </c>
      <c r="B72" s="13" t="s">
        <v>14</v>
      </c>
      <c r="C72" s="4" t="s">
        <v>15</v>
      </c>
      <c r="D72" s="151">
        <v>1000000</v>
      </c>
      <c r="E72" s="150">
        <v>225000</v>
      </c>
      <c r="F72" s="219">
        <v>224363</v>
      </c>
      <c r="G72" s="247">
        <f t="shared" si="6"/>
        <v>99.716888888888889</v>
      </c>
    </row>
    <row r="73" spans="1:7">
      <c r="A73" s="2">
        <v>4</v>
      </c>
      <c r="B73" s="15" t="s">
        <v>16</v>
      </c>
      <c r="C73" s="16" t="s">
        <v>17</v>
      </c>
      <c r="D73" s="150">
        <f>D74+D75+D76</f>
        <v>1702950</v>
      </c>
      <c r="E73" s="150">
        <f t="shared" ref="E73:F73" si="7">E74+E75+E76</f>
        <v>779150</v>
      </c>
      <c r="F73" s="150">
        <f t="shared" si="7"/>
        <v>1139598</v>
      </c>
      <c r="G73" s="247">
        <f t="shared" si="6"/>
        <v>146.26169543733556</v>
      </c>
    </row>
    <row r="74" spans="1:7">
      <c r="A74" s="17"/>
      <c r="B74" s="18" t="s">
        <v>18</v>
      </c>
      <c r="C74" s="19" t="s">
        <v>19</v>
      </c>
      <c r="D74" s="152">
        <v>884580</v>
      </c>
      <c r="E74" s="152">
        <v>437480</v>
      </c>
      <c r="F74" s="220">
        <v>645377</v>
      </c>
      <c r="G74" s="247">
        <f t="shared" si="6"/>
        <v>147.52148669653471</v>
      </c>
    </row>
    <row r="75" spans="1:7">
      <c r="A75" s="17"/>
      <c r="B75" s="18" t="s">
        <v>20</v>
      </c>
      <c r="C75" s="22" t="s">
        <v>21</v>
      </c>
      <c r="D75" s="154">
        <v>707770</v>
      </c>
      <c r="E75" s="154">
        <v>321070</v>
      </c>
      <c r="F75" s="220">
        <v>464757</v>
      </c>
      <c r="G75" s="247">
        <f t="shared" si="6"/>
        <v>144.75254617373159</v>
      </c>
    </row>
    <row r="76" spans="1:7">
      <c r="A76" s="24"/>
      <c r="B76" s="25" t="s">
        <v>22</v>
      </c>
      <c r="C76" s="26" t="s">
        <v>23</v>
      </c>
      <c r="D76" s="155">
        <v>110600</v>
      </c>
      <c r="E76" s="156">
        <v>20600</v>
      </c>
      <c r="F76" s="220">
        <v>29464</v>
      </c>
      <c r="G76" s="247">
        <f t="shared" si="6"/>
        <v>143.02912621359224</v>
      </c>
    </row>
    <row r="77" spans="1:7">
      <c r="A77" s="4">
        <v>5</v>
      </c>
      <c r="B77" s="29" t="s">
        <v>24</v>
      </c>
      <c r="C77" s="30" t="s">
        <v>25</v>
      </c>
      <c r="D77" s="149">
        <v>4717600</v>
      </c>
      <c r="E77" s="150">
        <v>1225000</v>
      </c>
      <c r="F77" s="219">
        <v>1119868</v>
      </c>
      <c r="G77" s="247">
        <f t="shared" si="6"/>
        <v>91.417795918367347</v>
      </c>
    </row>
    <row r="78" spans="1:7">
      <c r="A78" s="2">
        <v>6</v>
      </c>
      <c r="B78" s="31" t="s">
        <v>26</v>
      </c>
      <c r="C78" s="16" t="s">
        <v>27</v>
      </c>
      <c r="D78" s="157">
        <v>0</v>
      </c>
      <c r="E78" s="158">
        <v>0</v>
      </c>
      <c r="F78" s="219">
        <v>0</v>
      </c>
      <c r="G78" s="247">
        <v>0</v>
      </c>
    </row>
    <row r="79" spans="1:7">
      <c r="A79" s="4">
        <v>7</v>
      </c>
      <c r="B79" s="31" t="s">
        <v>28</v>
      </c>
      <c r="C79" s="30" t="s">
        <v>29</v>
      </c>
      <c r="D79" s="149">
        <v>0</v>
      </c>
      <c r="E79" s="150">
        <v>0</v>
      </c>
      <c r="F79" s="219">
        <v>0</v>
      </c>
      <c r="G79" s="247">
        <v>0</v>
      </c>
    </row>
    <row r="80" spans="1:7">
      <c r="A80" s="4">
        <v>8</v>
      </c>
      <c r="B80" s="29" t="s">
        <v>30</v>
      </c>
      <c r="C80" s="29" t="s">
        <v>31</v>
      </c>
      <c r="D80" s="149">
        <f>D81</f>
        <v>200</v>
      </c>
      <c r="E80" s="149">
        <f t="shared" ref="E80:F80" si="8">E81</f>
        <v>100</v>
      </c>
      <c r="F80" s="149">
        <f t="shared" si="8"/>
        <v>8</v>
      </c>
      <c r="G80" s="247">
        <f t="shared" si="6"/>
        <v>8</v>
      </c>
    </row>
    <row r="81" spans="1:7">
      <c r="A81" s="4"/>
      <c r="B81" s="268" t="s">
        <v>257</v>
      </c>
      <c r="C81" s="269" t="s">
        <v>258</v>
      </c>
      <c r="D81" s="163">
        <v>200</v>
      </c>
      <c r="E81" s="156">
        <v>100</v>
      </c>
      <c r="F81" s="220">
        <v>8</v>
      </c>
      <c r="G81" s="270">
        <v>8</v>
      </c>
    </row>
    <row r="82" spans="1:7">
      <c r="A82" s="4">
        <v>9</v>
      </c>
      <c r="B82" s="31" t="s">
        <v>32</v>
      </c>
      <c r="C82" s="29" t="s">
        <v>33</v>
      </c>
      <c r="D82" s="149">
        <f>D83+D84+D85</f>
        <v>866760</v>
      </c>
      <c r="E82" s="150">
        <f>E83+E84+E85</f>
        <v>339160</v>
      </c>
      <c r="F82" s="147">
        <f>F83+F84+F85</f>
        <v>531267</v>
      </c>
      <c r="G82" s="247">
        <f t="shared" si="6"/>
        <v>156.64199787710814</v>
      </c>
    </row>
    <row r="83" spans="1:7">
      <c r="A83" s="34"/>
      <c r="B83" s="35" t="s">
        <v>34</v>
      </c>
      <c r="C83" s="34" t="s">
        <v>35</v>
      </c>
      <c r="D83" s="156">
        <v>845410</v>
      </c>
      <c r="E83" s="159">
        <v>328310</v>
      </c>
      <c r="F83" s="220">
        <v>520226</v>
      </c>
      <c r="G83" s="247">
        <f t="shared" si="6"/>
        <v>158.45572781822059</v>
      </c>
    </row>
    <row r="84" spans="1:7" ht="30">
      <c r="A84" s="34"/>
      <c r="B84" s="35" t="s">
        <v>36</v>
      </c>
      <c r="C84" s="34" t="s">
        <v>37</v>
      </c>
      <c r="D84" s="156">
        <v>20410</v>
      </c>
      <c r="E84" s="159">
        <v>10410</v>
      </c>
      <c r="F84" s="220">
        <v>10893</v>
      </c>
      <c r="G84" s="247">
        <f t="shared" si="6"/>
        <v>104.63976945244957</v>
      </c>
    </row>
    <row r="85" spans="1:7" ht="30">
      <c r="A85" s="34"/>
      <c r="B85" s="35" t="s">
        <v>38</v>
      </c>
      <c r="C85" s="34" t="s">
        <v>39</v>
      </c>
      <c r="D85" s="156">
        <v>940</v>
      </c>
      <c r="E85" s="159">
        <v>440</v>
      </c>
      <c r="F85" s="220">
        <v>148</v>
      </c>
      <c r="G85" s="247">
        <f t="shared" si="6"/>
        <v>33.636363636363633</v>
      </c>
    </row>
    <row r="86" spans="1:7">
      <c r="A86" s="2">
        <v>10</v>
      </c>
      <c r="B86" s="37" t="s">
        <v>40</v>
      </c>
      <c r="C86" s="2" t="s">
        <v>41</v>
      </c>
      <c r="D86" s="160">
        <v>12240</v>
      </c>
      <c r="E86" s="161">
        <v>4240</v>
      </c>
      <c r="F86" s="219">
        <v>10171</v>
      </c>
      <c r="G86" s="247">
        <f t="shared" si="6"/>
        <v>239.8820754716981</v>
      </c>
    </row>
    <row r="87" spans="1:7">
      <c r="A87" s="4">
        <v>11</v>
      </c>
      <c r="B87" s="40" t="s">
        <v>42</v>
      </c>
      <c r="C87" s="4" t="s">
        <v>43</v>
      </c>
      <c r="D87" s="149">
        <v>660860</v>
      </c>
      <c r="E87" s="150">
        <v>260860</v>
      </c>
      <c r="F87" s="219">
        <v>64995</v>
      </c>
      <c r="G87" s="247">
        <f t="shared" si="6"/>
        <v>24.915663574331059</v>
      </c>
    </row>
    <row r="88" spans="1:7">
      <c r="A88" s="4"/>
      <c r="B88" s="40" t="s">
        <v>44</v>
      </c>
      <c r="C88" s="4" t="s">
        <v>45</v>
      </c>
      <c r="D88" s="150">
        <f>D89+D90</f>
        <v>100010</v>
      </c>
      <c r="E88" s="150">
        <f t="shared" ref="E88:F88" si="9">E89+E90</f>
        <v>50010</v>
      </c>
      <c r="F88" s="150">
        <f t="shared" si="9"/>
        <v>98146</v>
      </c>
      <c r="G88" s="247">
        <f t="shared" si="6"/>
        <v>196.25274945010997</v>
      </c>
    </row>
    <row r="89" spans="1:7">
      <c r="A89" s="34"/>
      <c r="B89" s="41" t="s">
        <v>46</v>
      </c>
      <c r="C89" s="34" t="s">
        <v>47</v>
      </c>
      <c r="D89" s="162">
        <v>0</v>
      </c>
      <c r="E89" s="156">
        <v>0</v>
      </c>
      <c r="F89" s="153">
        <v>0</v>
      </c>
      <c r="G89" s="247">
        <v>0</v>
      </c>
    </row>
    <row r="90" spans="1:7">
      <c r="A90" s="34"/>
      <c r="B90" s="44" t="s">
        <v>50</v>
      </c>
      <c r="C90" s="34" t="s">
        <v>51</v>
      </c>
      <c r="D90" s="163">
        <v>100010</v>
      </c>
      <c r="E90" s="156">
        <v>50010</v>
      </c>
      <c r="F90" s="220">
        <v>98146</v>
      </c>
      <c r="G90" s="247">
        <f t="shared" si="6"/>
        <v>196.25274945010997</v>
      </c>
    </row>
    <row r="91" spans="1:7" ht="28.5">
      <c r="A91" s="4">
        <v>12</v>
      </c>
      <c r="B91" s="9" t="s">
        <v>52</v>
      </c>
      <c r="C91" s="4" t="s">
        <v>53</v>
      </c>
      <c r="D91" s="149">
        <v>0</v>
      </c>
      <c r="E91" s="150">
        <v>0</v>
      </c>
      <c r="F91" s="147">
        <v>0</v>
      </c>
      <c r="G91" s="247">
        <v>0</v>
      </c>
    </row>
    <row r="92" spans="1:7">
      <c r="A92" s="4">
        <v>13</v>
      </c>
      <c r="B92" s="46" t="s">
        <v>54</v>
      </c>
      <c r="C92" s="4" t="s">
        <v>55</v>
      </c>
      <c r="D92" s="151">
        <v>440300</v>
      </c>
      <c r="E92" s="150">
        <v>90300</v>
      </c>
      <c r="F92" s="219">
        <v>133834</v>
      </c>
      <c r="G92" s="247">
        <f t="shared" si="6"/>
        <v>148.21040974529348</v>
      </c>
    </row>
    <row r="93" spans="1:7">
      <c r="A93" s="2">
        <v>14</v>
      </c>
      <c r="B93" s="37" t="s">
        <v>56</v>
      </c>
      <c r="C93" s="4" t="s">
        <v>57</v>
      </c>
      <c r="D93" s="151">
        <f>D94+D95</f>
        <v>641160</v>
      </c>
      <c r="E93" s="150">
        <f>E94+E95</f>
        <v>421160</v>
      </c>
      <c r="F93" s="147">
        <f>F94+F95</f>
        <v>394913</v>
      </c>
      <c r="G93" s="247">
        <f t="shared" si="6"/>
        <v>93.767926678696938</v>
      </c>
    </row>
    <row r="94" spans="1:7">
      <c r="A94" s="34"/>
      <c r="B94" s="44" t="s">
        <v>58</v>
      </c>
      <c r="C94" s="34" t="s">
        <v>59</v>
      </c>
      <c r="D94" s="163">
        <v>411260</v>
      </c>
      <c r="E94" s="156">
        <v>291260</v>
      </c>
      <c r="F94" s="220">
        <v>317148</v>
      </c>
      <c r="G94" s="247">
        <f t="shared" si="6"/>
        <v>108.88827851404244</v>
      </c>
    </row>
    <row r="95" spans="1:7">
      <c r="A95" s="34"/>
      <c r="B95" s="44" t="s">
        <v>56</v>
      </c>
      <c r="C95" s="34" t="s">
        <v>60</v>
      </c>
      <c r="D95" s="163">
        <v>229900</v>
      </c>
      <c r="E95" s="156">
        <v>129900</v>
      </c>
      <c r="F95" s="220">
        <v>77765</v>
      </c>
      <c r="G95" s="247">
        <f t="shared" si="6"/>
        <v>59.86528098537336</v>
      </c>
    </row>
    <row r="96" spans="1:7">
      <c r="A96" s="47">
        <v>15</v>
      </c>
      <c r="B96" s="48" t="s">
        <v>61</v>
      </c>
      <c r="C96" s="4" t="s">
        <v>62</v>
      </c>
      <c r="D96" s="150">
        <f>D97+D98</f>
        <v>-511820</v>
      </c>
      <c r="E96" s="150">
        <f>E97+E98</f>
        <v>-476430</v>
      </c>
      <c r="F96" s="150">
        <f>F97+F98</f>
        <v>0</v>
      </c>
      <c r="G96" s="247">
        <f t="shared" si="6"/>
        <v>0</v>
      </c>
    </row>
    <row r="97" spans="1:7">
      <c r="A97" s="49"/>
      <c r="B97" s="44" t="s">
        <v>63</v>
      </c>
      <c r="C97" s="34" t="s">
        <v>64</v>
      </c>
      <c r="D97" s="163">
        <v>0</v>
      </c>
      <c r="E97" s="156">
        <v>0</v>
      </c>
      <c r="F97" s="219">
        <v>0</v>
      </c>
      <c r="G97" s="247">
        <v>0</v>
      </c>
    </row>
    <row r="98" spans="1:7" ht="45">
      <c r="A98" s="49"/>
      <c r="B98" s="44" t="s">
        <v>65</v>
      </c>
      <c r="C98" s="34" t="s">
        <v>66</v>
      </c>
      <c r="D98" s="163">
        <v>-511820</v>
      </c>
      <c r="E98" s="156">
        <v>-476430</v>
      </c>
      <c r="F98" s="220">
        <v>0</v>
      </c>
      <c r="G98" s="244">
        <f t="shared" si="6"/>
        <v>0</v>
      </c>
    </row>
    <row r="99" spans="1:7">
      <c r="A99" s="70">
        <v>16</v>
      </c>
      <c r="B99" s="81" t="s">
        <v>71</v>
      </c>
      <c r="C99" s="69">
        <v>42.02</v>
      </c>
      <c r="D99" s="149">
        <f>D100+D101+D102</f>
        <v>1356400</v>
      </c>
      <c r="E99" s="149">
        <f t="shared" ref="E99:F99" si="10">E100+E101+E102</f>
        <v>356800</v>
      </c>
      <c r="F99" s="149">
        <f t="shared" si="10"/>
        <v>256320</v>
      </c>
      <c r="G99" s="247">
        <f t="shared" si="6"/>
        <v>71.838565022421534</v>
      </c>
    </row>
    <row r="100" spans="1:7">
      <c r="A100" s="70"/>
      <c r="B100" s="74" t="s">
        <v>74</v>
      </c>
      <c r="C100" s="75" t="s">
        <v>75</v>
      </c>
      <c r="D100" s="163">
        <v>200000</v>
      </c>
      <c r="E100" s="156">
        <v>100000</v>
      </c>
      <c r="F100" s="220">
        <v>5620</v>
      </c>
      <c r="G100" s="247">
        <f t="shared" si="6"/>
        <v>5.62</v>
      </c>
    </row>
    <row r="101" spans="1:7" ht="24.75">
      <c r="A101" s="70"/>
      <c r="B101" s="84" t="s">
        <v>76</v>
      </c>
      <c r="C101" s="80" t="s">
        <v>77</v>
      </c>
      <c r="D101" s="163">
        <v>420400</v>
      </c>
      <c r="E101" s="156">
        <v>106000</v>
      </c>
      <c r="F101" s="220">
        <v>104200</v>
      </c>
      <c r="G101" s="247">
        <f t="shared" si="6"/>
        <v>98.301886792452834</v>
      </c>
    </row>
    <row r="102" spans="1:7" ht="15" customHeight="1">
      <c r="A102" s="83"/>
      <c r="B102" s="44" t="s">
        <v>206</v>
      </c>
      <c r="C102" s="55" t="s">
        <v>212</v>
      </c>
      <c r="D102" s="175">
        <v>736000</v>
      </c>
      <c r="E102" s="156">
        <v>150800</v>
      </c>
      <c r="F102" s="153">
        <v>146500</v>
      </c>
      <c r="G102" s="247">
        <f t="shared" si="6"/>
        <v>97.148541114058347</v>
      </c>
    </row>
    <row r="103" spans="1:7" ht="15" customHeight="1">
      <c r="A103" s="83">
        <v>17</v>
      </c>
      <c r="B103" s="51" t="s">
        <v>222</v>
      </c>
      <c r="C103" s="4" t="s">
        <v>259</v>
      </c>
      <c r="D103" s="149">
        <v>160000</v>
      </c>
      <c r="E103" s="150">
        <v>80000</v>
      </c>
      <c r="F103" s="147">
        <v>0</v>
      </c>
      <c r="G103" s="247">
        <v>0</v>
      </c>
    </row>
    <row r="104" spans="1:7">
      <c r="A104" s="73"/>
      <c r="B104" s="72" t="s">
        <v>95</v>
      </c>
      <c r="C104" s="85"/>
      <c r="D104" s="174">
        <f>D70+D71+D72+D73+D77+D80+D82+D86+D87+D88+D92+D93+D96+D99+D103</f>
        <v>20359850</v>
      </c>
      <c r="E104" s="174">
        <f>E99+E96+E93+E92+E91+E88+E87+E86+E82+E80+E79+E78+E77+E73+E72+E71+E70+E97+E103</f>
        <v>5672040</v>
      </c>
      <c r="F104" s="174">
        <f>F99+F96+F93+F92+F91+F88+F87+F86+F82+F80+F79+F78+F77+F73+F72+F71+F70+F97+F103</f>
        <v>6110782</v>
      </c>
      <c r="G104" s="247">
        <f t="shared" si="6"/>
        <v>107.73517112009084</v>
      </c>
    </row>
    <row r="105" spans="1:7">
      <c r="A105" s="237"/>
      <c r="B105" s="238"/>
      <c r="C105" s="239"/>
      <c r="D105" s="240"/>
      <c r="E105" s="240"/>
      <c r="F105" s="240"/>
      <c r="G105" s="248"/>
    </row>
    <row r="106" spans="1:7">
      <c r="A106" s="237"/>
      <c r="B106" s="238"/>
      <c r="C106" s="239"/>
      <c r="D106" s="240"/>
      <c r="E106" s="240"/>
      <c r="F106" s="240"/>
      <c r="G106" s="248"/>
    </row>
    <row r="107" spans="1:7" ht="42" customHeight="1">
      <c r="A107" s="286" t="s">
        <v>256</v>
      </c>
      <c r="B107" s="287"/>
      <c r="C107" s="287"/>
      <c r="D107" s="287"/>
      <c r="E107" s="287"/>
      <c r="F107" s="287"/>
    </row>
    <row r="108" spans="1:7" ht="18.75">
      <c r="A108" s="66"/>
      <c r="B108" s="67" t="s">
        <v>194</v>
      </c>
      <c r="C108" s="68"/>
      <c r="D108" s="68"/>
      <c r="E108" s="68"/>
      <c r="G108" s="246" t="s">
        <v>3</v>
      </c>
    </row>
    <row r="109" spans="1:7" ht="25.5" customHeight="1">
      <c r="A109" s="288" t="s">
        <v>4</v>
      </c>
      <c r="B109" s="290" t="s">
        <v>5</v>
      </c>
      <c r="C109" s="290" t="s">
        <v>6</v>
      </c>
      <c r="D109" s="291" t="s">
        <v>236</v>
      </c>
      <c r="E109" s="293" t="s">
        <v>241</v>
      </c>
      <c r="F109" s="284" t="s">
        <v>242</v>
      </c>
      <c r="G109" s="281" t="s">
        <v>239</v>
      </c>
    </row>
    <row r="110" spans="1:7" ht="33" customHeight="1">
      <c r="A110" s="289"/>
      <c r="B110" s="289"/>
      <c r="C110" s="289"/>
      <c r="D110" s="292"/>
      <c r="E110" s="294"/>
      <c r="F110" s="285"/>
      <c r="G110" s="281"/>
    </row>
    <row r="111" spans="1:7">
      <c r="A111" s="77">
        <v>1</v>
      </c>
      <c r="B111" s="78" t="s">
        <v>61</v>
      </c>
      <c r="C111" s="70" t="s">
        <v>62</v>
      </c>
      <c r="D111" s="176">
        <f>D112</f>
        <v>511820</v>
      </c>
      <c r="E111" s="174">
        <f>E112</f>
        <v>476430</v>
      </c>
      <c r="F111" s="147">
        <f>F112</f>
        <v>0</v>
      </c>
      <c r="G111" s="249">
        <f>F111/E111*100</f>
        <v>0</v>
      </c>
    </row>
    <row r="112" spans="1:7">
      <c r="A112" s="76"/>
      <c r="B112" s="44" t="s">
        <v>67</v>
      </c>
      <c r="C112" s="34" t="s">
        <v>68</v>
      </c>
      <c r="D112" s="163">
        <v>511820</v>
      </c>
      <c r="E112" s="156">
        <v>476430</v>
      </c>
      <c r="F112" s="220">
        <v>0</v>
      </c>
      <c r="G112" s="249">
        <f t="shared" ref="G112:G124" si="11">F112/E112*100</f>
        <v>0</v>
      </c>
    </row>
    <row r="113" spans="1:14" ht="24.75">
      <c r="A113" s="77">
        <v>2</v>
      </c>
      <c r="B113" s="87" t="s">
        <v>69</v>
      </c>
      <c r="C113" s="4" t="s">
        <v>70</v>
      </c>
      <c r="D113" s="149">
        <v>23180</v>
      </c>
      <c r="E113" s="150">
        <v>23180</v>
      </c>
      <c r="F113" s="147">
        <v>23188</v>
      </c>
      <c r="G113" s="249">
        <f t="shared" si="11"/>
        <v>100.03451251078516</v>
      </c>
    </row>
    <row r="114" spans="1:14">
      <c r="A114" s="70">
        <v>3</v>
      </c>
      <c r="B114" s="81" t="s">
        <v>71</v>
      </c>
      <c r="C114" s="70">
        <v>42.02</v>
      </c>
      <c r="D114" s="177">
        <f>D115+D116+D117+D118</f>
        <v>2920350</v>
      </c>
      <c r="E114" s="174">
        <f>E115+E116+E117+E118</f>
        <v>2920350</v>
      </c>
      <c r="F114" s="147">
        <f>F115+F116+F117+F118</f>
        <v>954974</v>
      </c>
      <c r="G114" s="249">
        <f t="shared" si="11"/>
        <v>32.700669440306811</v>
      </c>
    </row>
    <row r="115" spans="1:14" ht="30">
      <c r="A115" s="70"/>
      <c r="B115" s="74" t="s">
        <v>78</v>
      </c>
      <c r="C115" s="34" t="s">
        <v>79</v>
      </c>
      <c r="D115" s="163">
        <v>0</v>
      </c>
      <c r="E115" s="178">
        <v>0</v>
      </c>
      <c r="F115" s="153">
        <v>0</v>
      </c>
      <c r="G115" s="249">
        <v>0</v>
      </c>
    </row>
    <row r="116" spans="1:14" ht="36.75">
      <c r="A116" s="70"/>
      <c r="B116" s="84" t="s">
        <v>80</v>
      </c>
      <c r="C116" s="34" t="s">
        <v>81</v>
      </c>
      <c r="D116" s="163">
        <v>0</v>
      </c>
      <c r="E116" s="156">
        <v>0</v>
      </c>
      <c r="F116" s="153">
        <v>0</v>
      </c>
      <c r="G116" s="249">
        <v>0</v>
      </c>
    </row>
    <row r="117" spans="1:14" ht="25.5">
      <c r="A117" s="70"/>
      <c r="B117" s="52" t="s">
        <v>208</v>
      </c>
      <c r="C117" s="34" t="s">
        <v>210</v>
      </c>
      <c r="D117" s="163">
        <v>873950</v>
      </c>
      <c r="E117" s="156">
        <v>873950</v>
      </c>
      <c r="F117" s="153">
        <v>0</v>
      </c>
      <c r="G117" s="249">
        <f t="shared" si="11"/>
        <v>0</v>
      </c>
    </row>
    <row r="118" spans="1:14" ht="25.5">
      <c r="A118" s="70"/>
      <c r="B118" s="52" t="s">
        <v>209</v>
      </c>
      <c r="C118" s="34" t="s">
        <v>211</v>
      </c>
      <c r="D118" s="163">
        <v>2046400</v>
      </c>
      <c r="E118" s="156">
        <v>2046400</v>
      </c>
      <c r="F118" s="153">
        <v>954974</v>
      </c>
      <c r="G118" s="249">
        <v>0</v>
      </c>
    </row>
    <row r="119" spans="1:14">
      <c r="A119" s="70">
        <v>4</v>
      </c>
      <c r="B119" s="51" t="s">
        <v>222</v>
      </c>
      <c r="C119" s="4" t="s">
        <v>260</v>
      </c>
      <c r="D119" s="149">
        <v>5157640</v>
      </c>
      <c r="E119" s="150">
        <v>3207640</v>
      </c>
      <c r="F119" s="153">
        <v>0</v>
      </c>
      <c r="G119" s="249"/>
    </row>
    <row r="120" spans="1:14" ht="38.25">
      <c r="A120" s="70">
        <v>5</v>
      </c>
      <c r="B120" s="51" t="s">
        <v>88</v>
      </c>
      <c r="C120" s="4">
        <v>48.02</v>
      </c>
      <c r="D120" s="150">
        <f>D121+D122+D123</f>
        <v>0</v>
      </c>
      <c r="E120" s="150">
        <f t="shared" ref="E120:F120" si="12">E121+E122+E123</f>
        <v>0</v>
      </c>
      <c r="F120" s="150">
        <f t="shared" si="12"/>
        <v>0</v>
      </c>
      <c r="G120" s="249">
        <v>0</v>
      </c>
    </row>
    <row r="121" spans="1:14" ht="30">
      <c r="A121" s="70"/>
      <c r="B121" s="44" t="s">
        <v>89</v>
      </c>
      <c r="C121" s="34" t="s">
        <v>90</v>
      </c>
      <c r="D121" s="163">
        <v>0</v>
      </c>
      <c r="E121" s="156">
        <v>0</v>
      </c>
      <c r="F121" s="153">
        <v>0</v>
      </c>
      <c r="G121" s="249">
        <v>0</v>
      </c>
    </row>
    <row r="122" spans="1:14" ht="30">
      <c r="A122" s="70"/>
      <c r="B122" s="44" t="s">
        <v>181</v>
      </c>
      <c r="C122" s="34" t="s">
        <v>182</v>
      </c>
      <c r="D122" s="163">
        <v>0</v>
      </c>
      <c r="E122" s="156">
        <v>0</v>
      </c>
      <c r="F122" s="153">
        <v>0</v>
      </c>
      <c r="G122" s="249">
        <v>0</v>
      </c>
    </row>
    <row r="123" spans="1:14">
      <c r="A123" s="70"/>
      <c r="B123" s="44" t="s">
        <v>224</v>
      </c>
      <c r="C123" s="34" t="s">
        <v>223</v>
      </c>
      <c r="D123" s="163">
        <v>0</v>
      </c>
      <c r="E123" s="156">
        <v>0</v>
      </c>
      <c r="F123" s="153">
        <v>0</v>
      </c>
      <c r="G123" s="249">
        <v>0</v>
      </c>
    </row>
    <row r="124" spans="1:14">
      <c r="A124" s="73"/>
      <c r="B124" s="72" t="s">
        <v>95</v>
      </c>
      <c r="C124" s="85"/>
      <c r="D124" s="150">
        <f>D111+D113+D114+D119</f>
        <v>8612990</v>
      </c>
      <c r="E124" s="150">
        <f>E111+E113+E114+E120+E119</f>
        <v>6627600</v>
      </c>
      <c r="F124" s="150">
        <f>F120+F114+F113+F111</f>
        <v>978162</v>
      </c>
      <c r="G124" s="249">
        <f t="shared" si="11"/>
        <v>14.758917255114973</v>
      </c>
    </row>
    <row r="125" spans="1:14">
      <c r="A125" s="65"/>
      <c r="B125" s="65" t="s">
        <v>228</v>
      </c>
      <c r="C125" s="65"/>
      <c r="D125" s="65" t="s">
        <v>229</v>
      </c>
      <c r="E125" s="65"/>
      <c r="F125" s="65"/>
      <c r="I125" s="65" t="s">
        <v>175</v>
      </c>
      <c r="J125" s="65"/>
      <c r="K125" s="65"/>
      <c r="L125" s="65"/>
      <c r="M125" s="65" t="s">
        <v>176</v>
      </c>
      <c r="N125" s="65"/>
    </row>
    <row r="126" spans="1:14">
      <c r="A126" s="65" t="s">
        <v>193</v>
      </c>
      <c r="B126" s="65" t="s">
        <v>230</v>
      </c>
      <c r="C126" s="65"/>
      <c r="D126" s="65"/>
      <c r="E126" s="65" t="s">
        <v>231</v>
      </c>
      <c r="F126" s="65"/>
      <c r="I126" s="65" t="s">
        <v>226</v>
      </c>
      <c r="J126" s="65"/>
      <c r="K126" s="65"/>
      <c r="L126" s="65"/>
      <c r="M126" s="65" t="s">
        <v>178</v>
      </c>
      <c r="N126" s="65"/>
    </row>
    <row r="127" spans="1:14" ht="15.75" customHeight="1">
      <c r="A127" s="137"/>
      <c r="B127" s="137"/>
      <c r="C127" s="137"/>
      <c r="D127" s="137"/>
      <c r="E127" s="138"/>
      <c r="F127" s="241"/>
      <c r="I127" s="137"/>
      <c r="J127" s="137"/>
      <c r="K127" s="137"/>
      <c r="L127" s="138"/>
      <c r="M127" s="282" t="s">
        <v>179</v>
      </c>
      <c r="N127" s="283"/>
    </row>
    <row r="128" spans="1:14">
      <c r="A128" s="137"/>
      <c r="B128" s="137"/>
      <c r="C128" s="137"/>
      <c r="D128" s="206"/>
      <c r="E128" s="206"/>
      <c r="F128" s="206"/>
    </row>
    <row r="129" spans="1:6">
      <c r="A129" s="137"/>
      <c r="B129" s="137"/>
      <c r="C129" s="137"/>
      <c r="D129" s="138"/>
      <c r="E129" s="218"/>
      <c r="F129" s="206"/>
    </row>
    <row r="130" spans="1:6">
      <c r="A130" s="137"/>
      <c r="B130" s="137"/>
      <c r="C130" s="137"/>
      <c r="D130" s="138"/>
      <c r="E130" s="139"/>
      <c r="F130" s="138"/>
    </row>
    <row r="131" spans="1:6">
      <c r="A131" s="137"/>
      <c r="B131" s="137"/>
      <c r="C131" s="137"/>
      <c r="D131" s="138"/>
      <c r="E131" s="139"/>
      <c r="F131" s="138"/>
    </row>
    <row r="132" spans="1:6">
      <c r="A132" s="137"/>
      <c r="B132" s="137"/>
      <c r="C132" s="137"/>
      <c r="D132" s="138"/>
      <c r="E132" s="139"/>
      <c r="F132" s="138"/>
    </row>
    <row r="133" spans="1:6">
      <c r="A133" s="137"/>
      <c r="B133" s="137"/>
      <c r="C133" s="137"/>
      <c r="D133" s="138"/>
      <c r="E133" s="139"/>
      <c r="F133" s="138"/>
    </row>
    <row r="134" spans="1:6">
      <c r="A134" s="137"/>
      <c r="B134" s="137"/>
      <c r="C134" s="137" t="s">
        <v>96</v>
      </c>
      <c r="D134" s="138" t="s">
        <v>96</v>
      </c>
      <c r="E134" s="139"/>
      <c r="F134" s="138"/>
    </row>
    <row r="135" spans="1:6">
      <c r="A135" s="137"/>
      <c r="B135" s="137"/>
      <c r="C135" s="137"/>
      <c r="D135" s="138"/>
      <c r="E135" s="139"/>
      <c r="F135" s="138"/>
    </row>
    <row r="136" spans="1:6">
      <c r="A136" s="137"/>
      <c r="B136" s="137"/>
      <c r="C136" s="137"/>
      <c r="D136" s="138"/>
      <c r="E136" s="139"/>
      <c r="F136" s="138"/>
    </row>
    <row r="137" spans="1:6">
      <c r="A137" s="137"/>
      <c r="B137" s="137"/>
      <c r="C137" s="137"/>
      <c r="D137" s="138"/>
      <c r="E137" s="139"/>
      <c r="F137" s="138"/>
    </row>
    <row r="138" spans="1:6">
      <c r="A138" s="137"/>
      <c r="B138" s="137"/>
      <c r="C138" s="137"/>
      <c r="D138" s="138"/>
      <c r="E138" s="139"/>
      <c r="F138" s="138"/>
    </row>
    <row r="139" spans="1:6">
      <c r="A139" s="137"/>
      <c r="B139" s="137"/>
      <c r="C139" s="137"/>
      <c r="D139" s="138"/>
      <c r="E139" s="139"/>
      <c r="F139" s="138"/>
    </row>
    <row r="140" spans="1:6">
      <c r="A140" s="137"/>
      <c r="B140" s="137"/>
      <c r="C140" s="137"/>
      <c r="D140" s="138"/>
      <c r="E140" s="139"/>
      <c r="F140" s="138"/>
    </row>
    <row r="141" spans="1:6">
      <c r="A141" s="137"/>
      <c r="B141" s="137"/>
      <c r="C141" s="137"/>
      <c r="D141" s="138"/>
      <c r="E141" s="139"/>
      <c r="F141" s="138"/>
    </row>
    <row r="142" spans="1:6">
      <c r="A142" s="137"/>
      <c r="B142" s="137"/>
      <c r="C142" s="137"/>
      <c r="D142" s="138"/>
      <c r="E142" s="139"/>
      <c r="F142" s="138"/>
    </row>
    <row r="143" spans="1:6">
      <c r="A143" s="137"/>
      <c r="B143" s="137"/>
      <c r="C143" s="137"/>
      <c r="D143" s="138"/>
      <c r="E143" s="139"/>
      <c r="F143" s="138"/>
    </row>
    <row r="144" spans="1:6">
      <c r="A144" s="137"/>
      <c r="B144" s="137"/>
      <c r="C144" s="137"/>
      <c r="D144" s="138"/>
      <c r="E144" s="139"/>
      <c r="F144" s="138"/>
    </row>
    <row r="145" spans="1:6">
      <c r="A145" s="137"/>
      <c r="B145" s="137"/>
      <c r="C145" s="137"/>
      <c r="D145" s="138"/>
      <c r="E145" s="139"/>
      <c r="F145" s="138"/>
    </row>
    <row r="146" spans="1:6">
      <c r="A146" s="137"/>
      <c r="B146" s="137"/>
      <c r="C146" s="137"/>
      <c r="D146" s="138"/>
      <c r="E146" s="139"/>
      <c r="F146" s="138"/>
    </row>
    <row r="147" spans="1:6">
      <c r="A147" s="137"/>
      <c r="B147" s="137"/>
      <c r="C147" s="137"/>
      <c r="D147" s="138"/>
      <c r="E147" s="139"/>
      <c r="F147" s="138"/>
    </row>
    <row r="148" spans="1:6">
      <c r="A148" s="137"/>
      <c r="B148" s="137"/>
      <c r="C148" s="137"/>
      <c r="D148" s="138"/>
      <c r="E148" s="139"/>
      <c r="F148" s="138"/>
    </row>
    <row r="149" spans="1:6">
      <c r="A149" s="137"/>
      <c r="B149" s="137"/>
      <c r="C149" s="137"/>
      <c r="D149" s="138"/>
      <c r="E149" s="139"/>
      <c r="F149" s="138"/>
    </row>
    <row r="150" spans="1:6">
      <c r="A150" s="137"/>
      <c r="B150" s="137"/>
      <c r="C150" s="137"/>
      <c r="D150" s="138"/>
      <c r="E150" s="139"/>
      <c r="F150" s="138"/>
    </row>
    <row r="151" spans="1:6">
      <c r="A151" s="137"/>
      <c r="B151" s="137"/>
      <c r="C151" s="137"/>
      <c r="D151" s="138"/>
      <c r="E151" s="139"/>
      <c r="F151" s="138"/>
    </row>
    <row r="152" spans="1:6">
      <c r="A152" s="137"/>
      <c r="B152" s="137"/>
      <c r="C152" s="137"/>
      <c r="D152" s="138"/>
      <c r="E152" s="139"/>
      <c r="F152" s="138"/>
    </row>
    <row r="153" spans="1:6">
      <c r="A153" s="137"/>
      <c r="B153" s="137"/>
      <c r="C153" s="137"/>
      <c r="D153" s="138"/>
      <c r="E153" s="139"/>
      <c r="F153" s="138"/>
    </row>
    <row r="154" spans="1:6">
      <c r="A154" s="137"/>
      <c r="B154" s="137"/>
      <c r="C154" s="137"/>
      <c r="D154" s="138"/>
      <c r="E154" s="139"/>
      <c r="F154" s="138"/>
    </row>
    <row r="155" spans="1:6">
      <c r="A155" s="137"/>
      <c r="B155" s="137"/>
      <c r="C155" s="137"/>
      <c r="D155" s="138"/>
      <c r="E155" s="139"/>
      <c r="F155" s="138"/>
    </row>
    <row r="156" spans="1:6">
      <c r="A156" s="137"/>
      <c r="B156" s="137"/>
      <c r="C156" s="137"/>
      <c r="D156" s="138"/>
      <c r="E156" s="139"/>
      <c r="F156" s="138"/>
    </row>
    <row r="157" spans="1:6">
      <c r="A157" s="137"/>
      <c r="B157" s="137"/>
      <c r="C157" s="137"/>
      <c r="D157" s="138"/>
      <c r="E157" s="139"/>
      <c r="F157" s="138"/>
    </row>
    <row r="158" spans="1:6">
      <c r="A158" s="137"/>
      <c r="B158" s="137"/>
      <c r="C158" s="137"/>
      <c r="D158" s="138"/>
      <c r="E158" s="139"/>
      <c r="F158" s="138"/>
    </row>
    <row r="159" spans="1:6">
      <c r="A159" s="137"/>
      <c r="B159" s="137"/>
      <c r="C159" s="137"/>
      <c r="D159" s="138"/>
      <c r="E159" s="139"/>
      <c r="F159" s="138"/>
    </row>
    <row r="160" spans="1:6">
      <c r="A160" s="137"/>
      <c r="B160" s="137"/>
      <c r="C160" s="137"/>
      <c r="D160" s="138"/>
      <c r="E160" s="139"/>
      <c r="F160" s="138"/>
    </row>
    <row r="161" spans="1:6">
      <c r="A161" s="137"/>
      <c r="B161" s="137"/>
      <c r="C161" s="137"/>
      <c r="D161" s="138"/>
      <c r="E161" s="139"/>
      <c r="F161" s="138"/>
    </row>
    <row r="162" spans="1:6">
      <c r="A162" s="137"/>
      <c r="B162" s="137"/>
      <c r="C162" s="137"/>
      <c r="D162" s="138"/>
      <c r="E162" s="139"/>
      <c r="F162" s="138"/>
    </row>
    <row r="163" spans="1:6">
      <c r="A163" s="137"/>
      <c r="B163" s="137"/>
      <c r="C163" s="137"/>
      <c r="D163" s="138"/>
      <c r="E163" s="139"/>
      <c r="F163" s="138"/>
    </row>
    <row r="164" spans="1:6">
      <c r="A164" s="137"/>
      <c r="B164" s="137"/>
      <c r="C164" s="137"/>
      <c r="D164" s="138"/>
      <c r="E164" s="139"/>
      <c r="F164" s="138"/>
    </row>
    <row r="165" spans="1:6">
      <c r="A165" s="137"/>
      <c r="B165" s="137"/>
      <c r="C165" s="137"/>
      <c r="D165" s="138"/>
      <c r="E165" s="139"/>
      <c r="F165" s="138"/>
    </row>
    <row r="166" spans="1:6">
      <c r="A166" s="137"/>
      <c r="B166" s="137"/>
      <c r="C166" s="137"/>
      <c r="D166" s="138"/>
      <c r="E166" s="139"/>
      <c r="F166" s="138"/>
    </row>
    <row r="167" spans="1:6">
      <c r="A167" s="137"/>
      <c r="B167" s="137"/>
      <c r="C167" s="137"/>
      <c r="D167" s="138"/>
      <c r="E167" s="139"/>
      <c r="F167" s="138"/>
    </row>
    <row r="168" spans="1:6">
      <c r="A168" s="137"/>
      <c r="B168" s="137"/>
      <c r="C168" s="137"/>
      <c r="D168" s="138"/>
      <c r="E168" s="139"/>
      <c r="F168" s="138"/>
    </row>
    <row r="169" spans="1:6">
      <c r="A169" s="137"/>
      <c r="B169" s="137"/>
      <c r="C169" s="137"/>
      <c r="D169" s="138"/>
      <c r="E169" s="139"/>
      <c r="F169" s="138"/>
    </row>
    <row r="170" spans="1:6">
      <c r="A170" s="137"/>
      <c r="B170" s="137"/>
      <c r="C170" s="137"/>
      <c r="D170" s="138"/>
      <c r="E170" s="139"/>
      <c r="F170" s="138"/>
    </row>
    <row r="171" spans="1:6">
      <c r="A171" s="137"/>
      <c r="B171" s="137"/>
      <c r="C171" s="137"/>
      <c r="D171" s="138"/>
      <c r="E171" s="139"/>
      <c r="F171" s="138"/>
    </row>
    <row r="172" spans="1:6">
      <c r="A172" s="137"/>
      <c r="B172" s="137"/>
      <c r="C172" s="137"/>
      <c r="D172" s="138"/>
      <c r="E172" s="139"/>
      <c r="F172" s="138"/>
    </row>
    <row r="173" spans="1:6">
      <c r="A173" s="65"/>
      <c r="B173" s="65"/>
      <c r="C173" s="65"/>
      <c r="D173" s="65"/>
      <c r="E173" s="65"/>
    </row>
    <row r="174" spans="1:6">
      <c r="A174" s="65"/>
      <c r="B174" s="65"/>
      <c r="C174" s="65"/>
      <c r="D174" s="65"/>
      <c r="E174" s="65"/>
    </row>
    <row r="175" spans="1:6">
      <c r="A175" s="65"/>
      <c r="B175" s="65"/>
      <c r="C175" s="65"/>
      <c r="D175" s="65"/>
      <c r="E175" s="65"/>
    </row>
    <row r="176" spans="1:6">
      <c r="A176" s="65"/>
      <c r="B176" s="65"/>
      <c r="C176" s="65"/>
      <c r="D176" s="65"/>
      <c r="E176" s="65"/>
    </row>
    <row r="177" spans="1:6">
      <c r="A177" s="65"/>
      <c r="B177" s="65"/>
      <c r="C177" s="65"/>
      <c r="D177" s="65"/>
      <c r="E177" s="65"/>
    </row>
    <row r="178" spans="1:6">
      <c r="A178" s="65"/>
      <c r="B178" s="65"/>
      <c r="C178" s="65"/>
      <c r="D178" s="65"/>
      <c r="E178" s="65"/>
    </row>
    <row r="179" spans="1:6" ht="15.75">
      <c r="A179" s="1"/>
      <c r="B179" s="1"/>
      <c r="D179" s="65"/>
    </row>
    <row r="180" spans="1:6" ht="15.75">
      <c r="A180" s="1" t="s">
        <v>1</v>
      </c>
      <c r="B180" s="1"/>
    </row>
    <row r="181" spans="1:6" ht="15.75">
      <c r="A181" s="1" t="s">
        <v>2</v>
      </c>
      <c r="B181" s="1"/>
    </row>
    <row r="182" spans="1:6">
      <c r="E182" t="s">
        <v>96</v>
      </c>
    </row>
    <row r="183" spans="1:6" ht="18.75">
      <c r="A183" s="295" t="s">
        <v>187</v>
      </c>
      <c r="B183" s="295"/>
      <c r="C183" s="295"/>
      <c r="D183" s="295"/>
      <c r="E183" s="295"/>
      <c r="F183" s="295"/>
    </row>
    <row r="184" spans="1:6">
      <c r="F184" t="s">
        <v>3</v>
      </c>
    </row>
    <row r="185" spans="1:6">
      <c r="A185" s="288" t="s">
        <v>4</v>
      </c>
      <c r="B185" s="290" t="s">
        <v>5</v>
      </c>
      <c r="C185" s="290" t="s">
        <v>6</v>
      </c>
      <c r="D185" s="284" t="s">
        <v>7</v>
      </c>
      <c r="E185" s="293" t="s">
        <v>188</v>
      </c>
      <c r="F185" s="284" t="s">
        <v>189</v>
      </c>
    </row>
    <row r="186" spans="1:6">
      <c r="A186" s="289"/>
      <c r="B186" s="289"/>
      <c r="C186" s="289"/>
      <c r="D186" s="285"/>
      <c r="E186" s="294"/>
      <c r="F186" s="285"/>
    </row>
    <row r="187" spans="1:6" ht="28.5">
      <c r="A187" s="2">
        <v>1</v>
      </c>
      <c r="B187" s="3" t="s">
        <v>8</v>
      </c>
      <c r="C187" s="4" t="s">
        <v>9</v>
      </c>
      <c r="D187" s="5">
        <v>167400</v>
      </c>
      <c r="E187" s="6">
        <v>165400</v>
      </c>
      <c r="F187" s="6">
        <v>165054</v>
      </c>
    </row>
    <row r="188" spans="1:6">
      <c r="A188" s="8">
        <v>2</v>
      </c>
      <c r="B188" s="9" t="s">
        <v>10</v>
      </c>
      <c r="C188" s="2" t="s">
        <v>11</v>
      </c>
      <c r="D188" s="10">
        <v>6580000</v>
      </c>
      <c r="E188" s="6">
        <v>3290000</v>
      </c>
      <c r="F188" s="6">
        <v>3536332</v>
      </c>
    </row>
    <row r="189" spans="1:6" ht="28.5">
      <c r="A189" s="4">
        <v>3</v>
      </c>
      <c r="B189" s="9" t="s">
        <v>12</v>
      </c>
      <c r="C189" s="4" t="s">
        <v>13</v>
      </c>
      <c r="D189" s="11">
        <v>3000</v>
      </c>
      <c r="E189" s="12">
        <v>1000</v>
      </c>
      <c r="F189" s="6">
        <v>1366</v>
      </c>
    </row>
    <row r="190" spans="1:6" ht="28.5">
      <c r="A190" s="4"/>
      <c r="B190" s="13" t="s">
        <v>14</v>
      </c>
      <c r="C190" s="4" t="s">
        <v>15</v>
      </c>
      <c r="D190" s="14">
        <v>800000</v>
      </c>
      <c r="E190" s="12">
        <v>331060</v>
      </c>
      <c r="F190" s="6">
        <v>438100</v>
      </c>
    </row>
    <row r="191" spans="1:6">
      <c r="A191" s="2">
        <v>4</v>
      </c>
      <c r="B191" s="15" t="s">
        <v>16</v>
      </c>
      <c r="C191" s="16" t="s">
        <v>17</v>
      </c>
      <c r="D191" s="12">
        <f>D192+D193+D194</f>
        <v>1280960</v>
      </c>
      <c r="E191" s="12">
        <f t="shared" ref="E191:F191" si="13">E192+E193+E194</f>
        <v>1020810</v>
      </c>
      <c r="F191" s="12">
        <f t="shared" si="13"/>
        <v>1001565</v>
      </c>
    </row>
    <row r="192" spans="1:6">
      <c r="A192" s="17"/>
      <c r="B192" s="18" t="s">
        <v>18</v>
      </c>
      <c r="C192" s="19" t="s">
        <v>19</v>
      </c>
      <c r="D192" s="20">
        <v>649560</v>
      </c>
      <c r="E192" s="20">
        <v>479410</v>
      </c>
      <c r="F192" s="21">
        <v>458974</v>
      </c>
    </row>
    <row r="193" spans="1:6">
      <c r="A193" s="17"/>
      <c r="B193" s="18" t="s">
        <v>20</v>
      </c>
      <c r="C193" s="22" t="s">
        <v>21</v>
      </c>
      <c r="D193" s="23">
        <v>505880</v>
      </c>
      <c r="E193" s="23">
        <v>455880</v>
      </c>
      <c r="F193" s="21">
        <v>462490</v>
      </c>
    </row>
    <row r="194" spans="1:6">
      <c r="A194" s="24"/>
      <c r="B194" s="25" t="s">
        <v>22</v>
      </c>
      <c r="C194" s="26" t="s">
        <v>23</v>
      </c>
      <c r="D194" s="27">
        <v>125520</v>
      </c>
      <c r="E194" s="28">
        <v>85520</v>
      </c>
      <c r="F194" s="21">
        <v>80101</v>
      </c>
    </row>
    <row r="195" spans="1:6">
      <c r="A195" s="4">
        <v>5</v>
      </c>
      <c r="B195" s="29" t="s">
        <v>24</v>
      </c>
      <c r="C195" s="30" t="s">
        <v>25</v>
      </c>
      <c r="D195" s="11">
        <v>2829210</v>
      </c>
      <c r="E195" s="12">
        <v>1380000</v>
      </c>
      <c r="F195" s="6">
        <v>1007972</v>
      </c>
    </row>
    <row r="196" spans="1:6">
      <c r="A196" s="2">
        <v>6</v>
      </c>
      <c r="B196" s="31" t="s">
        <v>26</v>
      </c>
      <c r="C196" s="16" t="s">
        <v>27</v>
      </c>
      <c r="D196" s="32">
        <v>258000</v>
      </c>
      <c r="E196" s="33">
        <v>258000</v>
      </c>
      <c r="F196" s="6">
        <v>0</v>
      </c>
    </row>
    <row r="197" spans="1:6">
      <c r="A197" s="4">
        <v>7</v>
      </c>
      <c r="B197" s="31" t="s">
        <v>28</v>
      </c>
      <c r="C197" s="30" t="s">
        <v>29</v>
      </c>
      <c r="D197" s="11">
        <v>7000</v>
      </c>
      <c r="E197" s="12">
        <v>7000</v>
      </c>
      <c r="F197" s="6">
        <v>7000</v>
      </c>
    </row>
    <row r="198" spans="1:6">
      <c r="A198" s="4">
        <v>9</v>
      </c>
      <c r="B198" s="29" t="s">
        <v>30</v>
      </c>
      <c r="C198" s="29" t="s">
        <v>31</v>
      </c>
      <c r="D198" s="11">
        <v>100</v>
      </c>
      <c r="E198" s="12">
        <v>100</v>
      </c>
      <c r="F198" s="6">
        <v>0</v>
      </c>
    </row>
    <row r="199" spans="1:6">
      <c r="A199" s="4">
        <v>10</v>
      </c>
      <c r="B199" s="31" t="s">
        <v>32</v>
      </c>
      <c r="C199" s="29" t="s">
        <v>33</v>
      </c>
      <c r="D199" s="11">
        <f>D200+D201+D202</f>
        <v>493910</v>
      </c>
      <c r="E199" s="12">
        <f>E200+E201+E202</f>
        <v>386880</v>
      </c>
      <c r="F199" s="6">
        <f>F200+F201+F202</f>
        <v>357451</v>
      </c>
    </row>
    <row r="200" spans="1:6">
      <c r="A200" s="34"/>
      <c r="B200" s="35" t="s">
        <v>34</v>
      </c>
      <c r="C200" s="34" t="s">
        <v>35</v>
      </c>
      <c r="D200" s="28">
        <v>490280</v>
      </c>
      <c r="E200" s="36">
        <v>384280</v>
      </c>
      <c r="F200" s="21">
        <v>355330</v>
      </c>
    </row>
    <row r="201" spans="1:6" ht="30">
      <c r="A201" s="34"/>
      <c r="B201" s="35" t="s">
        <v>36</v>
      </c>
      <c r="C201" s="34" t="s">
        <v>37</v>
      </c>
      <c r="D201" s="28">
        <v>3130</v>
      </c>
      <c r="E201" s="36">
        <v>2300</v>
      </c>
      <c r="F201" s="21">
        <v>1794</v>
      </c>
    </row>
    <row r="202" spans="1:6" ht="30">
      <c r="A202" s="34"/>
      <c r="B202" s="35" t="s">
        <v>38</v>
      </c>
      <c r="C202" s="34" t="s">
        <v>39</v>
      </c>
      <c r="D202" s="28">
        <v>500</v>
      </c>
      <c r="E202" s="36">
        <v>300</v>
      </c>
      <c r="F202" s="21">
        <v>327</v>
      </c>
    </row>
    <row r="203" spans="1:6">
      <c r="A203" s="2">
        <v>11</v>
      </c>
      <c r="B203" s="37" t="s">
        <v>40</v>
      </c>
      <c r="C203" s="2" t="s">
        <v>41</v>
      </c>
      <c r="D203" s="38">
        <v>6240</v>
      </c>
      <c r="E203" s="39">
        <v>5100</v>
      </c>
      <c r="F203" s="6">
        <v>5614</v>
      </c>
    </row>
    <row r="204" spans="1:6">
      <c r="A204" s="4">
        <v>12</v>
      </c>
      <c r="B204" s="40" t="s">
        <v>42</v>
      </c>
      <c r="C204" s="4" t="s">
        <v>43</v>
      </c>
      <c r="D204" s="11">
        <v>308280</v>
      </c>
      <c r="E204" s="12">
        <v>128280</v>
      </c>
      <c r="F204" s="6">
        <v>110274</v>
      </c>
    </row>
    <row r="205" spans="1:6">
      <c r="A205" s="4"/>
      <c r="B205" s="40" t="s">
        <v>44</v>
      </c>
      <c r="C205" s="4" t="s">
        <v>45</v>
      </c>
      <c r="D205" s="11">
        <f>D206+D207+D208</f>
        <v>482920</v>
      </c>
      <c r="E205" s="12">
        <f t="shared" ref="E205:F205" si="14">E206+E207+E208</f>
        <v>249120</v>
      </c>
      <c r="F205" s="12">
        <f t="shared" si="14"/>
        <v>236815</v>
      </c>
    </row>
    <row r="206" spans="1:6">
      <c r="A206" s="34"/>
      <c r="B206" s="41" t="s">
        <v>46</v>
      </c>
      <c r="C206" s="34" t="s">
        <v>47</v>
      </c>
      <c r="D206" s="42">
        <v>455000</v>
      </c>
      <c r="E206" s="28">
        <v>232200</v>
      </c>
      <c r="F206" s="21">
        <v>221500</v>
      </c>
    </row>
    <row r="207" spans="1:6">
      <c r="A207" s="34"/>
      <c r="B207" s="43" t="s">
        <v>48</v>
      </c>
      <c r="C207" s="34" t="s">
        <v>49</v>
      </c>
      <c r="D207" s="42">
        <v>11920</v>
      </c>
      <c r="E207" s="28">
        <v>10920</v>
      </c>
      <c r="F207" s="21">
        <v>10640</v>
      </c>
    </row>
    <row r="208" spans="1:6">
      <c r="A208" s="34"/>
      <c r="B208" s="44" t="s">
        <v>50</v>
      </c>
      <c r="C208" s="34" t="s">
        <v>51</v>
      </c>
      <c r="D208" s="45">
        <v>16000</v>
      </c>
      <c r="E208" s="28">
        <v>6000</v>
      </c>
      <c r="F208" s="21">
        <v>4675</v>
      </c>
    </row>
    <row r="209" spans="1:6" ht="28.5">
      <c r="A209" s="4">
        <v>13</v>
      </c>
      <c r="B209" s="9" t="s">
        <v>52</v>
      </c>
      <c r="C209" s="4" t="s">
        <v>53</v>
      </c>
      <c r="D209" s="11">
        <v>162760</v>
      </c>
      <c r="E209" s="12">
        <v>112760</v>
      </c>
      <c r="F209" s="6">
        <v>101766</v>
      </c>
    </row>
    <row r="210" spans="1:6">
      <c r="A210" s="4">
        <v>14</v>
      </c>
      <c r="B210" s="46" t="s">
        <v>54</v>
      </c>
      <c r="C210" s="4" t="s">
        <v>55</v>
      </c>
      <c r="D210" s="14">
        <v>277340</v>
      </c>
      <c r="E210" s="12">
        <v>143800</v>
      </c>
      <c r="F210" s="6">
        <v>149352</v>
      </c>
    </row>
    <row r="211" spans="1:6">
      <c r="A211" s="2">
        <v>15</v>
      </c>
      <c r="B211" s="37" t="s">
        <v>56</v>
      </c>
      <c r="C211" s="4" t="s">
        <v>57</v>
      </c>
      <c r="D211" s="14">
        <f>D212+D213</f>
        <v>470200</v>
      </c>
      <c r="E211" s="12">
        <f>E212+E213</f>
        <v>380200</v>
      </c>
      <c r="F211" s="6">
        <f>F212+F213</f>
        <v>335716</v>
      </c>
    </row>
    <row r="212" spans="1:6">
      <c r="A212" s="34"/>
      <c r="B212" s="44" t="s">
        <v>58</v>
      </c>
      <c r="C212" s="34" t="s">
        <v>59</v>
      </c>
      <c r="D212" s="45">
        <v>275200</v>
      </c>
      <c r="E212" s="28">
        <v>275200</v>
      </c>
      <c r="F212" s="21">
        <v>234664</v>
      </c>
    </row>
    <row r="213" spans="1:6">
      <c r="A213" s="34"/>
      <c r="B213" s="44" t="s">
        <v>56</v>
      </c>
      <c r="C213" s="34" t="s">
        <v>60</v>
      </c>
      <c r="D213" s="45">
        <v>195000</v>
      </c>
      <c r="E213" s="28">
        <v>105000</v>
      </c>
      <c r="F213" s="21">
        <v>101052</v>
      </c>
    </row>
    <row r="214" spans="1:6">
      <c r="A214" s="47">
        <v>16</v>
      </c>
      <c r="B214" s="48" t="s">
        <v>61</v>
      </c>
      <c r="C214" s="4" t="s">
        <v>62</v>
      </c>
      <c r="D214" s="11">
        <f>D215+D216+D217</f>
        <v>0</v>
      </c>
      <c r="E214" s="12">
        <f>E215+E216+E217</f>
        <v>0</v>
      </c>
      <c r="F214" s="6">
        <f t="shared" ref="F214:F215" si="15">D214+E214</f>
        <v>0</v>
      </c>
    </row>
    <row r="215" spans="1:6">
      <c r="A215" s="49"/>
      <c r="B215" s="44" t="s">
        <v>63</v>
      </c>
      <c r="C215" s="34" t="s">
        <v>64</v>
      </c>
      <c r="D215" s="45">
        <v>0</v>
      </c>
      <c r="E215" s="28">
        <v>0</v>
      </c>
      <c r="F215" s="6">
        <f t="shared" si="15"/>
        <v>0</v>
      </c>
    </row>
    <row r="216" spans="1:6" ht="45">
      <c r="A216" s="49"/>
      <c r="B216" s="44" t="s">
        <v>65</v>
      </c>
      <c r="C216" s="34" t="s">
        <v>66</v>
      </c>
      <c r="D216" s="45">
        <v>-1773020</v>
      </c>
      <c r="E216" s="28">
        <v>-1737230</v>
      </c>
      <c r="F216" s="21">
        <v>-54944</v>
      </c>
    </row>
    <row r="217" spans="1:6">
      <c r="A217" s="49"/>
      <c r="B217" s="44" t="s">
        <v>67</v>
      </c>
      <c r="C217" s="34" t="s">
        <v>68</v>
      </c>
      <c r="D217" s="45">
        <v>1773020</v>
      </c>
      <c r="E217" s="28">
        <v>1737230</v>
      </c>
      <c r="F217" s="21">
        <v>54944</v>
      </c>
    </row>
    <row r="218" spans="1:6" ht="24">
      <c r="A218" s="47">
        <v>17</v>
      </c>
      <c r="B218" s="50" t="s">
        <v>69</v>
      </c>
      <c r="C218" s="4">
        <v>39.020000000000003</v>
      </c>
      <c r="D218" s="11">
        <v>20130</v>
      </c>
      <c r="E218" s="12">
        <v>20130</v>
      </c>
      <c r="F218" s="6">
        <v>20135</v>
      </c>
    </row>
    <row r="219" spans="1:6" ht="24">
      <c r="A219" s="47">
        <v>18</v>
      </c>
      <c r="B219" s="57" t="s">
        <v>170</v>
      </c>
      <c r="C219" s="4" t="s">
        <v>171</v>
      </c>
      <c r="D219" s="11">
        <v>0</v>
      </c>
      <c r="E219" s="12">
        <v>0</v>
      </c>
      <c r="F219" s="6">
        <v>0</v>
      </c>
    </row>
    <row r="220" spans="1:6">
      <c r="A220" s="4">
        <v>19</v>
      </c>
      <c r="B220" s="51" t="s">
        <v>71</v>
      </c>
      <c r="C220" s="4">
        <v>42.02</v>
      </c>
      <c r="D220" s="11">
        <f>D222+D223+D224+D225+D226+D221+D227</f>
        <v>8560440</v>
      </c>
      <c r="E220" s="12">
        <f>E221+E222+E223+E224+E225+E226+E227</f>
        <v>7054640</v>
      </c>
      <c r="F220" s="12">
        <f>F221+F222+F223+F224+F225+F226</f>
        <v>2417607</v>
      </c>
    </row>
    <row r="221" spans="1:6">
      <c r="A221" s="4"/>
      <c r="B221" s="44" t="s">
        <v>72</v>
      </c>
      <c r="C221" s="34" t="s">
        <v>73</v>
      </c>
      <c r="D221" s="45">
        <v>1278000</v>
      </c>
      <c r="E221" s="28">
        <v>1278000</v>
      </c>
      <c r="F221" s="21">
        <v>1278000</v>
      </c>
    </row>
    <row r="222" spans="1:6">
      <c r="A222" s="4"/>
      <c r="B222" s="44" t="s">
        <v>74</v>
      </c>
      <c r="C222" s="34" t="s">
        <v>75</v>
      </c>
      <c r="D222" s="45">
        <v>13500</v>
      </c>
      <c r="E222" s="28">
        <v>7500</v>
      </c>
      <c r="F222" s="21">
        <v>0</v>
      </c>
    </row>
    <row r="223" spans="1:6" ht="25.5">
      <c r="A223" s="4"/>
      <c r="B223" s="52" t="s">
        <v>76</v>
      </c>
      <c r="C223" s="34" t="s">
        <v>77</v>
      </c>
      <c r="D223" s="45">
        <v>1722400</v>
      </c>
      <c r="E223" s="28">
        <v>710600</v>
      </c>
      <c r="F223" s="21">
        <v>461268</v>
      </c>
    </row>
    <row r="224" spans="1:6" ht="30">
      <c r="A224" s="4"/>
      <c r="B224" s="44" t="s">
        <v>78</v>
      </c>
      <c r="C224" s="34" t="s">
        <v>79</v>
      </c>
      <c r="D224" s="45">
        <v>3832040</v>
      </c>
      <c r="E224" s="28">
        <v>3344040</v>
      </c>
      <c r="F224" s="21">
        <v>618018</v>
      </c>
    </row>
    <row r="225" spans="1:6" ht="51">
      <c r="A225" s="4"/>
      <c r="B225" s="52" t="s">
        <v>80</v>
      </c>
      <c r="C225" s="34" t="s">
        <v>81</v>
      </c>
      <c r="D225" s="45">
        <v>1685000</v>
      </c>
      <c r="E225" s="28">
        <v>1685000</v>
      </c>
      <c r="F225" s="21">
        <v>60321</v>
      </c>
    </row>
    <row r="226" spans="1:6" ht="24">
      <c r="A226" s="53"/>
      <c r="B226" s="54" t="s">
        <v>82</v>
      </c>
      <c r="C226" s="55" t="s">
        <v>83</v>
      </c>
      <c r="D226" s="56">
        <v>2000</v>
      </c>
      <c r="E226" s="28">
        <v>2000</v>
      </c>
      <c r="F226" s="21">
        <v>0</v>
      </c>
    </row>
    <row r="227" spans="1:6">
      <c r="A227" s="53"/>
      <c r="B227" s="54" t="s">
        <v>150</v>
      </c>
      <c r="C227" s="55" t="s">
        <v>169</v>
      </c>
      <c r="D227" s="56">
        <v>27500</v>
      </c>
      <c r="E227" s="28">
        <v>27500</v>
      </c>
      <c r="F227" s="21">
        <v>0</v>
      </c>
    </row>
    <row r="228" spans="1:6" ht="24">
      <c r="A228" s="53">
        <v>20</v>
      </c>
      <c r="B228" s="57" t="s">
        <v>84</v>
      </c>
      <c r="C228" s="53" t="s">
        <v>85</v>
      </c>
      <c r="D228" s="58">
        <v>0</v>
      </c>
      <c r="E228" s="33">
        <v>0</v>
      </c>
      <c r="F228" s="6">
        <v>0</v>
      </c>
    </row>
    <row r="229" spans="1:6" ht="25.5">
      <c r="A229" s="4">
        <v>21</v>
      </c>
      <c r="B229" s="51" t="s">
        <v>86</v>
      </c>
      <c r="C229" s="4" t="s">
        <v>87</v>
      </c>
      <c r="D229" s="11">
        <v>50540</v>
      </c>
      <c r="E229" s="12">
        <v>50540</v>
      </c>
      <c r="F229" s="6">
        <v>0</v>
      </c>
    </row>
    <row r="230" spans="1:6" ht="38.25">
      <c r="A230" s="4">
        <v>21</v>
      </c>
      <c r="B230" s="51" t="s">
        <v>88</v>
      </c>
      <c r="C230" s="59">
        <v>48.02</v>
      </c>
      <c r="D230" s="12">
        <f>D231+D233+D234+D232</f>
        <v>32977890</v>
      </c>
      <c r="E230" s="12">
        <f t="shared" ref="E230:F230" si="16">E231+E233+E234+E232</f>
        <v>32977890</v>
      </c>
      <c r="F230" s="12">
        <f t="shared" si="16"/>
        <v>150801</v>
      </c>
    </row>
    <row r="231" spans="1:6" ht="30">
      <c r="A231" s="4"/>
      <c r="B231" s="44" t="s">
        <v>89</v>
      </c>
      <c r="C231" s="34" t="s">
        <v>90</v>
      </c>
      <c r="D231" s="45">
        <v>32690160</v>
      </c>
      <c r="E231" s="28">
        <v>32690160</v>
      </c>
      <c r="F231" s="21">
        <v>150801</v>
      </c>
    </row>
    <row r="232" spans="1:6" ht="30">
      <c r="A232" s="4"/>
      <c r="B232" s="44" t="s">
        <v>181</v>
      </c>
      <c r="C232" s="34" t="s">
        <v>182</v>
      </c>
      <c r="D232" s="45">
        <v>12500</v>
      </c>
      <c r="E232" s="28">
        <v>12500</v>
      </c>
      <c r="F232" s="21">
        <v>0</v>
      </c>
    </row>
    <row r="233" spans="1:6" ht="30">
      <c r="A233" s="4"/>
      <c r="B233" s="44" t="s">
        <v>91</v>
      </c>
      <c r="C233" s="34" t="s">
        <v>92</v>
      </c>
      <c r="D233" s="45">
        <v>8300</v>
      </c>
      <c r="E233" s="28">
        <v>8300</v>
      </c>
      <c r="F233" s="21">
        <v>0</v>
      </c>
    </row>
    <row r="234" spans="1:6" ht="30">
      <c r="A234" s="4"/>
      <c r="B234" s="44" t="s">
        <v>93</v>
      </c>
      <c r="C234" s="34" t="s">
        <v>94</v>
      </c>
      <c r="D234" s="45">
        <v>266930</v>
      </c>
      <c r="E234" s="28">
        <v>266930</v>
      </c>
      <c r="F234" s="21">
        <v>0</v>
      </c>
    </row>
    <row r="235" spans="1:6">
      <c r="A235" s="34"/>
      <c r="B235" s="40" t="s">
        <v>95</v>
      </c>
      <c r="C235" s="60"/>
      <c r="D235" s="11">
        <f>D230+D229+D228+D220+D218+D214+D211+D210+D209+D205+D204+D203+D199+D198+D197+D196+D195+D191+D190+D189+D188+D187</f>
        <v>55736320</v>
      </c>
      <c r="E235" s="12">
        <f>E230+E229+E228+E220+E218+E214+E211+E210+E209+E205+E204+E203+E199+E198+E197+E196+E195+E191+E190+E189+E188+E187</f>
        <v>47962710</v>
      </c>
      <c r="F235" s="12">
        <f>F230+F229+F228+F220+F218+F214+F211+F210+F209+F205+F204+F203+F199+F198+F197+F196+F195+F191+F190+F189+F188+F187+F219</f>
        <v>10042920</v>
      </c>
    </row>
    <row r="236" spans="1:6">
      <c r="A236" s="61"/>
      <c r="B236" s="62"/>
      <c r="C236" s="63"/>
      <c r="D236" s="64"/>
      <c r="E236" s="64"/>
      <c r="F236" s="64"/>
    </row>
    <row r="237" spans="1:6">
      <c r="A237" s="61"/>
      <c r="B237" s="62"/>
      <c r="C237" s="63"/>
      <c r="D237" s="64"/>
      <c r="E237" s="64"/>
      <c r="F237" s="64"/>
    </row>
    <row r="238" spans="1:6">
      <c r="A238" s="61"/>
      <c r="B238" s="62"/>
      <c r="C238" s="63"/>
      <c r="D238" s="64"/>
      <c r="E238" s="64"/>
      <c r="F238" s="64"/>
    </row>
    <row r="239" spans="1:6">
      <c r="A239" s="61"/>
      <c r="B239" s="62"/>
      <c r="C239" s="63"/>
      <c r="D239" s="64"/>
      <c r="E239" s="64"/>
      <c r="F239" s="64"/>
    </row>
    <row r="240" spans="1:6">
      <c r="A240" s="61"/>
      <c r="B240" s="62"/>
      <c r="C240" s="63"/>
      <c r="D240" s="64"/>
      <c r="E240" s="64"/>
      <c r="F240" s="64"/>
    </row>
    <row r="241" spans="1:6">
      <c r="A241" s="61"/>
      <c r="B241" s="62"/>
      <c r="C241" s="63"/>
      <c r="D241" s="64"/>
      <c r="E241" s="64"/>
      <c r="F241" s="64"/>
    </row>
    <row r="242" spans="1:6">
      <c r="A242" s="61"/>
      <c r="B242" s="62"/>
      <c r="C242" s="63"/>
      <c r="D242" s="64"/>
      <c r="E242" s="64"/>
      <c r="F242" s="64"/>
    </row>
    <row r="243" spans="1:6">
      <c r="A243" s="65"/>
      <c r="B243" s="65"/>
      <c r="C243" s="65"/>
      <c r="D243" s="65"/>
      <c r="E243" s="65"/>
    </row>
    <row r="244" spans="1:6">
      <c r="A244" s="65"/>
      <c r="B244" s="65"/>
      <c r="C244" s="65"/>
      <c r="D244" s="65"/>
      <c r="E244" s="65"/>
    </row>
    <row r="245" spans="1:6">
      <c r="A245" s="65"/>
      <c r="B245" s="65"/>
      <c r="C245" s="65"/>
      <c r="D245" s="65"/>
      <c r="E245" s="65"/>
    </row>
    <row r="246" spans="1:6">
      <c r="A246" s="286" t="s">
        <v>190</v>
      </c>
      <c r="B246" s="287"/>
      <c r="C246" s="287"/>
      <c r="D246" s="287"/>
      <c r="E246" s="287"/>
      <c r="F246" s="287"/>
    </row>
    <row r="247" spans="1:6" ht="18.75">
      <c r="A247" s="66"/>
      <c r="B247" s="67" t="s">
        <v>194</v>
      </c>
      <c r="C247" s="68"/>
      <c r="D247" s="68"/>
      <c r="E247" s="68"/>
      <c r="F247" s="68" t="s">
        <v>3</v>
      </c>
    </row>
    <row r="248" spans="1:6">
      <c r="A248" s="288" t="s">
        <v>4</v>
      </c>
      <c r="B248" s="290" t="s">
        <v>5</v>
      </c>
      <c r="C248" s="290" t="s">
        <v>6</v>
      </c>
      <c r="D248" s="284" t="s">
        <v>7</v>
      </c>
      <c r="E248" s="293" t="s">
        <v>188</v>
      </c>
      <c r="F248" s="284" t="s">
        <v>189</v>
      </c>
    </row>
    <row r="249" spans="1:6">
      <c r="A249" s="289"/>
      <c r="B249" s="289"/>
      <c r="C249" s="289"/>
      <c r="D249" s="285"/>
      <c r="E249" s="294"/>
      <c r="F249" s="285"/>
    </row>
    <row r="250" spans="1:6" ht="28.5">
      <c r="A250" s="2">
        <v>1</v>
      </c>
      <c r="B250" s="3" t="s">
        <v>8</v>
      </c>
      <c r="C250" s="4" t="s">
        <v>9</v>
      </c>
      <c r="D250" s="5">
        <v>167400</v>
      </c>
      <c r="E250" s="6">
        <v>165400</v>
      </c>
      <c r="F250" s="6">
        <v>165054</v>
      </c>
    </row>
    <row r="251" spans="1:6">
      <c r="A251" s="8">
        <v>2</v>
      </c>
      <c r="B251" s="9" t="s">
        <v>10</v>
      </c>
      <c r="C251" s="2" t="s">
        <v>11</v>
      </c>
      <c r="D251" s="10">
        <v>6580000</v>
      </c>
      <c r="E251" s="6">
        <v>3290000</v>
      </c>
      <c r="F251" s="6">
        <v>3536332</v>
      </c>
    </row>
    <row r="252" spans="1:6" ht="28.5">
      <c r="A252" s="4">
        <v>3</v>
      </c>
      <c r="B252" s="9" t="s">
        <v>12</v>
      </c>
      <c r="C252" s="4" t="s">
        <v>13</v>
      </c>
      <c r="D252" s="11">
        <v>3000</v>
      </c>
      <c r="E252" s="12">
        <v>1000</v>
      </c>
      <c r="F252" s="6">
        <v>1366</v>
      </c>
    </row>
    <row r="253" spans="1:6" ht="28.5">
      <c r="A253" s="4"/>
      <c r="B253" s="13" t="s">
        <v>14</v>
      </c>
      <c r="C253" s="4" t="s">
        <v>15</v>
      </c>
      <c r="D253" s="14">
        <v>800000</v>
      </c>
      <c r="E253" s="12">
        <v>331060</v>
      </c>
      <c r="F253" s="6">
        <v>438100</v>
      </c>
    </row>
    <row r="254" spans="1:6">
      <c r="A254" s="2">
        <v>4</v>
      </c>
      <c r="B254" s="15" t="s">
        <v>16</v>
      </c>
      <c r="C254" s="16" t="s">
        <v>17</v>
      </c>
      <c r="D254" s="12">
        <f>D255+D256+D257</f>
        <v>1280960</v>
      </c>
      <c r="E254" s="12">
        <f t="shared" ref="E254:F254" si="17">E255+E256+E257</f>
        <v>1020810</v>
      </c>
      <c r="F254" s="12">
        <f t="shared" si="17"/>
        <v>1001565</v>
      </c>
    </row>
    <row r="255" spans="1:6">
      <c r="A255" s="17"/>
      <c r="B255" s="18" t="s">
        <v>18</v>
      </c>
      <c r="C255" s="19" t="s">
        <v>19</v>
      </c>
      <c r="D255" s="20">
        <v>649560</v>
      </c>
      <c r="E255" s="20">
        <v>479410</v>
      </c>
      <c r="F255" s="21">
        <v>458974</v>
      </c>
    </row>
    <row r="256" spans="1:6">
      <c r="A256" s="17"/>
      <c r="B256" s="18" t="s">
        <v>20</v>
      </c>
      <c r="C256" s="22" t="s">
        <v>21</v>
      </c>
      <c r="D256" s="23">
        <v>505880</v>
      </c>
      <c r="E256" s="23">
        <v>455880</v>
      </c>
      <c r="F256" s="21">
        <v>462490</v>
      </c>
    </row>
    <row r="257" spans="1:6">
      <c r="A257" s="24"/>
      <c r="B257" s="25" t="s">
        <v>22</v>
      </c>
      <c r="C257" s="26" t="s">
        <v>23</v>
      </c>
      <c r="D257" s="27">
        <v>125520</v>
      </c>
      <c r="E257" s="28">
        <v>85520</v>
      </c>
      <c r="F257" s="21">
        <v>80101</v>
      </c>
    </row>
    <row r="258" spans="1:6">
      <c r="A258" s="4">
        <v>5</v>
      </c>
      <c r="B258" s="29" t="s">
        <v>24</v>
      </c>
      <c r="C258" s="30" t="s">
        <v>25</v>
      </c>
      <c r="D258" s="11">
        <v>2829210</v>
      </c>
      <c r="E258" s="12">
        <v>1380000</v>
      </c>
      <c r="F258" s="6">
        <v>1007972</v>
      </c>
    </row>
    <row r="259" spans="1:6">
      <c r="A259" s="2">
        <v>6</v>
      </c>
      <c r="B259" s="31" t="s">
        <v>26</v>
      </c>
      <c r="C259" s="16" t="s">
        <v>27</v>
      </c>
      <c r="D259" s="32">
        <v>258000</v>
      </c>
      <c r="E259" s="33">
        <v>258000</v>
      </c>
      <c r="F259" s="6">
        <v>0</v>
      </c>
    </row>
    <row r="260" spans="1:6">
      <c r="A260" s="4">
        <v>7</v>
      </c>
      <c r="B260" s="31" t="s">
        <v>28</v>
      </c>
      <c r="C260" s="30" t="s">
        <v>29</v>
      </c>
      <c r="D260" s="11">
        <v>7000</v>
      </c>
      <c r="E260" s="12">
        <v>7000</v>
      </c>
      <c r="F260" s="6">
        <v>7000</v>
      </c>
    </row>
    <row r="261" spans="1:6">
      <c r="A261" s="4">
        <v>9</v>
      </c>
      <c r="B261" s="29" t="s">
        <v>30</v>
      </c>
      <c r="C261" s="29" t="s">
        <v>31</v>
      </c>
      <c r="D261" s="11">
        <v>100</v>
      </c>
      <c r="E261" s="12">
        <v>100</v>
      </c>
      <c r="F261" s="6">
        <v>0</v>
      </c>
    </row>
    <row r="262" spans="1:6">
      <c r="A262" s="4">
        <v>10</v>
      </c>
      <c r="B262" s="31" t="s">
        <v>32</v>
      </c>
      <c r="C262" s="29" t="s">
        <v>33</v>
      </c>
      <c r="D262" s="11">
        <f>D263+D264+D265</f>
        <v>493910</v>
      </c>
      <c r="E262" s="12">
        <f>E263+E264+E265</f>
        <v>386880</v>
      </c>
      <c r="F262" s="6">
        <f>F263+F264+F265</f>
        <v>357451</v>
      </c>
    </row>
    <row r="263" spans="1:6">
      <c r="A263" s="34"/>
      <c r="B263" s="35" t="s">
        <v>34</v>
      </c>
      <c r="C263" s="34" t="s">
        <v>35</v>
      </c>
      <c r="D263" s="28">
        <v>490280</v>
      </c>
      <c r="E263" s="36">
        <v>384280</v>
      </c>
      <c r="F263" s="21">
        <v>355330</v>
      </c>
    </row>
    <row r="264" spans="1:6" ht="30">
      <c r="A264" s="34"/>
      <c r="B264" s="35" t="s">
        <v>36</v>
      </c>
      <c r="C264" s="34" t="s">
        <v>37</v>
      </c>
      <c r="D264" s="28">
        <v>3130</v>
      </c>
      <c r="E264" s="36">
        <v>2300</v>
      </c>
      <c r="F264" s="21">
        <v>1794</v>
      </c>
    </row>
    <row r="265" spans="1:6" ht="30">
      <c r="A265" s="34"/>
      <c r="B265" s="35" t="s">
        <v>38</v>
      </c>
      <c r="C265" s="34" t="s">
        <v>39</v>
      </c>
      <c r="D265" s="28">
        <v>500</v>
      </c>
      <c r="E265" s="36">
        <v>300</v>
      </c>
      <c r="F265" s="21">
        <v>327</v>
      </c>
    </row>
    <row r="266" spans="1:6">
      <c r="A266" s="2">
        <v>11</v>
      </c>
      <c r="B266" s="37" t="s">
        <v>40</v>
      </c>
      <c r="C266" s="2" t="s">
        <v>41</v>
      </c>
      <c r="D266" s="38">
        <v>6240</v>
      </c>
      <c r="E266" s="39">
        <v>5100</v>
      </c>
      <c r="F266" s="6">
        <v>5614</v>
      </c>
    </row>
    <row r="267" spans="1:6">
      <c r="A267" s="4">
        <v>12</v>
      </c>
      <c r="B267" s="40" t="s">
        <v>42</v>
      </c>
      <c r="C267" s="4" t="s">
        <v>43</v>
      </c>
      <c r="D267" s="11">
        <v>308280</v>
      </c>
      <c r="E267" s="12">
        <v>128280</v>
      </c>
      <c r="F267" s="6">
        <v>110274</v>
      </c>
    </row>
    <row r="268" spans="1:6">
      <c r="A268" s="4"/>
      <c r="B268" s="40" t="s">
        <v>44</v>
      </c>
      <c r="C268" s="4" t="s">
        <v>45</v>
      </c>
      <c r="D268" s="11">
        <f>D269+D270+D271</f>
        <v>482920</v>
      </c>
      <c r="E268" s="12">
        <f t="shared" ref="E268:F268" si="18">E269+E270+E271</f>
        <v>249120</v>
      </c>
      <c r="F268" s="12">
        <f t="shared" si="18"/>
        <v>236815</v>
      </c>
    </row>
    <row r="269" spans="1:6">
      <c r="A269" s="34"/>
      <c r="B269" s="41" t="s">
        <v>46</v>
      </c>
      <c r="C269" s="34" t="s">
        <v>47</v>
      </c>
      <c r="D269" s="42">
        <v>455000</v>
      </c>
      <c r="E269" s="28">
        <v>232200</v>
      </c>
      <c r="F269" s="21">
        <v>221500</v>
      </c>
    </row>
    <row r="270" spans="1:6">
      <c r="A270" s="34"/>
      <c r="B270" s="43" t="s">
        <v>48</v>
      </c>
      <c r="C270" s="34" t="s">
        <v>49</v>
      </c>
      <c r="D270" s="42">
        <v>11920</v>
      </c>
      <c r="E270" s="28">
        <v>10920</v>
      </c>
      <c r="F270" s="21">
        <v>10640</v>
      </c>
    </row>
    <row r="271" spans="1:6">
      <c r="A271" s="34"/>
      <c r="B271" s="44" t="s">
        <v>50</v>
      </c>
      <c r="C271" s="34" t="s">
        <v>51</v>
      </c>
      <c r="D271" s="45">
        <v>16000</v>
      </c>
      <c r="E271" s="28">
        <v>6000</v>
      </c>
      <c r="F271" s="21">
        <v>4675</v>
      </c>
    </row>
    <row r="272" spans="1:6" ht="28.5">
      <c r="A272" s="4">
        <v>13</v>
      </c>
      <c r="B272" s="9" t="s">
        <v>52</v>
      </c>
      <c r="C272" s="4" t="s">
        <v>53</v>
      </c>
      <c r="D272" s="11">
        <v>162760</v>
      </c>
      <c r="E272" s="12">
        <v>112760</v>
      </c>
      <c r="F272" s="6">
        <v>101766</v>
      </c>
    </row>
    <row r="273" spans="1:6">
      <c r="A273" s="4">
        <v>14</v>
      </c>
      <c r="B273" s="46" t="s">
        <v>54</v>
      </c>
      <c r="C273" s="4" t="s">
        <v>55</v>
      </c>
      <c r="D273" s="14">
        <v>277340</v>
      </c>
      <c r="E273" s="12">
        <v>143800</v>
      </c>
      <c r="F273" s="6">
        <v>149352</v>
      </c>
    </row>
    <row r="274" spans="1:6">
      <c r="A274" s="2">
        <v>15</v>
      </c>
      <c r="B274" s="37" t="s">
        <v>56</v>
      </c>
      <c r="C274" s="4" t="s">
        <v>57</v>
      </c>
      <c r="D274" s="14">
        <f>D275+D276</f>
        <v>470200</v>
      </c>
      <c r="E274" s="12">
        <f>E275+E276</f>
        <v>380200</v>
      </c>
      <c r="F274" s="6">
        <f>F275+F276</f>
        <v>335716</v>
      </c>
    </row>
    <row r="275" spans="1:6">
      <c r="A275" s="34"/>
      <c r="B275" s="44" t="s">
        <v>58</v>
      </c>
      <c r="C275" s="34" t="s">
        <v>59</v>
      </c>
      <c r="D275" s="45">
        <v>275200</v>
      </c>
      <c r="E275" s="28">
        <v>275200</v>
      </c>
      <c r="F275" s="21">
        <v>234664</v>
      </c>
    </row>
    <row r="276" spans="1:6">
      <c r="A276" s="34"/>
      <c r="B276" s="44" t="s">
        <v>56</v>
      </c>
      <c r="C276" s="34" t="s">
        <v>60</v>
      </c>
      <c r="D276" s="45">
        <v>195000</v>
      </c>
      <c r="E276" s="28">
        <v>105000</v>
      </c>
      <c r="F276" s="21">
        <v>101052</v>
      </c>
    </row>
    <row r="277" spans="1:6">
      <c r="A277" s="47">
        <v>16</v>
      </c>
      <c r="B277" s="48" t="s">
        <v>61</v>
      </c>
      <c r="C277" s="4" t="s">
        <v>62</v>
      </c>
      <c r="D277" s="12">
        <f>D278+D279</f>
        <v>-1773020</v>
      </c>
      <c r="E277" s="12">
        <f t="shared" ref="E277:F277" si="19">E278+E279</f>
        <v>-1737230</v>
      </c>
      <c r="F277" s="12">
        <f t="shared" si="19"/>
        <v>-54944</v>
      </c>
    </row>
    <row r="278" spans="1:6">
      <c r="A278" s="49"/>
      <c r="B278" s="44" t="s">
        <v>63</v>
      </c>
      <c r="C278" s="34" t="s">
        <v>64</v>
      </c>
      <c r="D278" s="45">
        <v>0</v>
      </c>
      <c r="E278" s="28">
        <v>0</v>
      </c>
      <c r="F278" s="6">
        <f t="shared" ref="F278" si="20">D278+E278</f>
        <v>0</v>
      </c>
    </row>
    <row r="279" spans="1:6" ht="45">
      <c r="A279" s="49"/>
      <c r="B279" s="44" t="s">
        <v>65</v>
      </c>
      <c r="C279" s="34" t="s">
        <v>66</v>
      </c>
      <c r="D279" s="45">
        <v>-1773020</v>
      </c>
      <c r="E279" s="28">
        <v>-1737230</v>
      </c>
      <c r="F279" s="21">
        <v>-54944</v>
      </c>
    </row>
    <row r="280" spans="1:6">
      <c r="A280" s="70">
        <v>18</v>
      </c>
      <c r="B280" s="81" t="s">
        <v>71</v>
      </c>
      <c r="C280" s="69">
        <v>42.02</v>
      </c>
      <c r="D280" s="82">
        <f>D282+D283+D284+D281+D285</f>
        <v>3043400</v>
      </c>
      <c r="E280" s="82">
        <f>E282+E283+E284+E281+E285</f>
        <v>2025600</v>
      </c>
      <c r="F280" s="82">
        <f>F282+F283+F284+F281</f>
        <v>1739268</v>
      </c>
    </row>
    <row r="281" spans="1:6">
      <c r="A281" s="70"/>
      <c r="B281" s="44" t="s">
        <v>72</v>
      </c>
      <c r="C281" s="75" t="s">
        <v>73</v>
      </c>
      <c r="D281" s="89">
        <v>1278000</v>
      </c>
      <c r="E281" s="90">
        <v>1278000</v>
      </c>
      <c r="F281" s="90">
        <v>1278000</v>
      </c>
    </row>
    <row r="282" spans="1:6">
      <c r="A282" s="70"/>
      <c r="B282" s="74" t="s">
        <v>74</v>
      </c>
      <c r="C282" s="75" t="s">
        <v>75</v>
      </c>
      <c r="D282" s="45">
        <v>13500</v>
      </c>
      <c r="E282" s="28">
        <v>7500</v>
      </c>
      <c r="F282" s="21">
        <v>0</v>
      </c>
    </row>
    <row r="283" spans="1:6" ht="24.75">
      <c r="A283" s="70"/>
      <c r="B283" s="84" t="s">
        <v>76</v>
      </c>
      <c r="C283" s="80" t="s">
        <v>77</v>
      </c>
      <c r="D283" s="45">
        <v>1722400</v>
      </c>
      <c r="E283" s="28">
        <v>710600</v>
      </c>
      <c r="F283" s="21">
        <v>461268</v>
      </c>
    </row>
    <row r="284" spans="1:6" ht="24.75">
      <c r="A284" s="83"/>
      <c r="B284" s="84" t="s">
        <v>82</v>
      </c>
      <c r="C284" s="55" t="s">
        <v>83</v>
      </c>
      <c r="D284" s="56">
        <v>2000</v>
      </c>
      <c r="E284" s="28">
        <v>2000</v>
      </c>
      <c r="F284" s="21">
        <v>0</v>
      </c>
    </row>
    <row r="285" spans="1:6">
      <c r="A285" s="83"/>
      <c r="B285" s="54" t="s">
        <v>150</v>
      </c>
      <c r="C285" s="55" t="s">
        <v>169</v>
      </c>
      <c r="D285" s="56">
        <v>27500</v>
      </c>
      <c r="E285" s="28">
        <v>27500</v>
      </c>
      <c r="F285" s="21">
        <v>0</v>
      </c>
    </row>
    <row r="286" spans="1:6">
      <c r="A286" s="83"/>
      <c r="B286" s="57"/>
      <c r="C286" s="53"/>
      <c r="D286" s="58"/>
      <c r="E286" s="33"/>
      <c r="F286" s="6">
        <v>0</v>
      </c>
    </row>
    <row r="287" spans="1:6">
      <c r="A287" s="73"/>
      <c r="B287" s="72" t="s">
        <v>95</v>
      </c>
      <c r="C287" s="85"/>
      <c r="D287" s="82">
        <f>D280+D277+D274+D273+D272+D268+D267+D266+D262+D261+D260+D259+D258+D254+D253+D252+D251+D250</f>
        <v>15397700</v>
      </c>
      <c r="E287" s="82">
        <f t="shared" ref="E287:F287" si="21">E280+E277+E274+E273+E272+E268+E267+E266+E262+E261+E260+E259+E258+E254+E253+E252+E251+E250</f>
        <v>8147880</v>
      </c>
      <c r="F287" s="82">
        <f t="shared" si="21"/>
        <v>9138701</v>
      </c>
    </row>
    <row r="288" spans="1:6" ht="15.75">
      <c r="A288" s="1"/>
      <c r="B288" s="1"/>
      <c r="C288" s="66"/>
      <c r="D288" s="66"/>
      <c r="E288" s="66"/>
      <c r="F288" s="66"/>
    </row>
    <row r="289" spans="1:6">
      <c r="A289" s="286" t="s">
        <v>191</v>
      </c>
      <c r="B289" s="287"/>
      <c r="C289" s="287"/>
      <c r="D289" s="287"/>
      <c r="E289" s="287"/>
      <c r="F289" s="287"/>
    </row>
    <row r="290" spans="1:6" ht="18.75">
      <c r="A290" s="66"/>
      <c r="B290" s="67" t="s">
        <v>194</v>
      </c>
      <c r="C290" s="68"/>
      <c r="D290" s="68"/>
      <c r="E290" s="68"/>
      <c r="F290" s="68" t="s">
        <v>3</v>
      </c>
    </row>
    <row r="291" spans="1:6">
      <c r="A291" s="288" t="s">
        <v>4</v>
      </c>
      <c r="B291" s="290" t="s">
        <v>5</v>
      </c>
      <c r="C291" s="290" t="s">
        <v>6</v>
      </c>
      <c r="D291" s="284" t="s">
        <v>7</v>
      </c>
      <c r="E291" s="293" t="s">
        <v>188</v>
      </c>
      <c r="F291" s="284" t="s">
        <v>189</v>
      </c>
    </row>
    <row r="292" spans="1:6">
      <c r="A292" s="289"/>
      <c r="B292" s="289"/>
      <c r="C292" s="289"/>
      <c r="D292" s="285"/>
      <c r="E292" s="296"/>
      <c r="F292" s="285"/>
    </row>
    <row r="293" spans="1:6">
      <c r="A293" s="77">
        <v>1</v>
      </c>
      <c r="B293" s="78" t="s">
        <v>61</v>
      </c>
      <c r="C293" s="70" t="s">
        <v>62</v>
      </c>
      <c r="D293" s="86">
        <f>D294</f>
        <v>1773020</v>
      </c>
      <c r="E293" s="82">
        <f>E294</f>
        <v>1737230</v>
      </c>
      <c r="F293" s="6">
        <f>F294</f>
        <v>54944</v>
      </c>
    </row>
    <row r="294" spans="1:6">
      <c r="A294" s="76"/>
      <c r="B294" s="44" t="s">
        <v>97</v>
      </c>
      <c r="C294" s="34" t="s">
        <v>66</v>
      </c>
      <c r="D294" s="45">
        <v>1773020</v>
      </c>
      <c r="E294" s="28">
        <v>1737230</v>
      </c>
      <c r="F294" s="21">
        <v>54944</v>
      </c>
    </row>
    <row r="295" spans="1:6" ht="24.75">
      <c r="A295" s="77">
        <v>2</v>
      </c>
      <c r="B295" s="87" t="s">
        <v>69</v>
      </c>
      <c r="C295" s="4" t="s">
        <v>70</v>
      </c>
      <c r="D295" s="11">
        <v>20130</v>
      </c>
      <c r="E295" s="82">
        <v>20130</v>
      </c>
      <c r="F295" s="6">
        <v>20135</v>
      </c>
    </row>
    <row r="296" spans="1:6" ht="21">
      <c r="A296" s="47">
        <v>18</v>
      </c>
      <c r="B296" s="140" t="s">
        <v>180</v>
      </c>
      <c r="C296" s="4" t="s">
        <v>171</v>
      </c>
      <c r="D296" s="11">
        <v>0</v>
      </c>
      <c r="E296" s="12">
        <v>0</v>
      </c>
      <c r="F296" s="6">
        <v>0</v>
      </c>
    </row>
    <row r="297" spans="1:6">
      <c r="A297" s="70">
        <v>3</v>
      </c>
      <c r="B297" s="81" t="s">
        <v>71</v>
      </c>
      <c r="C297" s="70">
        <v>42.02</v>
      </c>
      <c r="D297" s="88">
        <f>D298+D299+D300</f>
        <v>5517040</v>
      </c>
      <c r="E297" s="82">
        <f>E298+E299+E300</f>
        <v>5029040</v>
      </c>
      <c r="F297" s="6">
        <f>F298+F299+F300</f>
        <v>678339</v>
      </c>
    </row>
    <row r="298" spans="1:6">
      <c r="A298" s="73"/>
      <c r="B298" s="79" t="s">
        <v>98</v>
      </c>
      <c r="C298" s="73" t="s">
        <v>73</v>
      </c>
      <c r="D298" s="89">
        <v>0</v>
      </c>
      <c r="E298" s="90">
        <v>0</v>
      </c>
      <c r="F298" s="21">
        <v>0</v>
      </c>
    </row>
    <row r="299" spans="1:6" ht="30">
      <c r="A299" s="70"/>
      <c r="B299" s="74" t="s">
        <v>78</v>
      </c>
      <c r="C299" s="34" t="s">
        <v>79</v>
      </c>
      <c r="D299" s="45">
        <v>3832040</v>
      </c>
      <c r="E299" s="91">
        <v>3344040</v>
      </c>
      <c r="F299" s="21">
        <v>618018</v>
      </c>
    </row>
    <row r="300" spans="1:6" ht="36.75">
      <c r="A300" s="70"/>
      <c r="B300" s="84" t="s">
        <v>80</v>
      </c>
      <c r="C300" s="34" t="s">
        <v>81</v>
      </c>
      <c r="D300" s="45">
        <v>1685000</v>
      </c>
      <c r="E300" s="28">
        <v>1685000</v>
      </c>
      <c r="F300" s="21">
        <v>60321</v>
      </c>
    </row>
    <row r="301" spans="1:6" ht="29.25">
      <c r="A301" s="70"/>
      <c r="B301" s="78" t="s">
        <v>86</v>
      </c>
      <c r="C301" s="4" t="s">
        <v>87</v>
      </c>
      <c r="D301" s="11">
        <v>50540</v>
      </c>
      <c r="E301" s="12">
        <v>50540</v>
      </c>
      <c r="F301" s="6">
        <v>0</v>
      </c>
    </row>
    <row r="302" spans="1:6" ht="38.25">
      <c r="A302" s="70"/>
      <c r="B302" s="51" t="s">
        <v>88</v>
      </c>
      <c r="C302" s="4">
        <v>48.02</v>
      </c>
      <c r="D302" s="12">
        <f>D303+D304+D305+D306</f>
        <v>32977890</v>
      </c>
      <c r="E302" s="12">
        <f t="shared" ref="E302:F302" si="22">E303+E304+E305+E306</f>
        <v>32977890</v>
      </c>
      <c r="F302" s="12">
        <f t="shared" si="22"/>
        <v>150801</v>
      </c>
    </row>
    <row r="303" spans="1:6" ht="30">
      <c r="A303" s="70"/>
      <c r="B303" s="44" t="s">
        <v>89</v>
      </c>
      <c r="C303" s="34" t="s">
        <v>90</v>
      </c>
      <c r="D303" s="45">
        <v>32690160</v>
      </c>
      <c r="E303" s="28">
        <v>32690160</v>
      </c>
      <c r="F303" s="21">
        <v>150801</v>
      </c>
    </row>
    <row r="304" spans="1:6" ht="30">
      <c r="A304" s="70"/>
      <c r="B304" s="44" t="s">
        <v>181</v>
      </c>
      <c r="C304" s="34" t="s">
        <v>182</v>
      </c>
      <c r="D304" s="45">
        <v>12500</v>
      </c>
      <c r="E304" s="28">
        <v>12500</v>
      </c>
      <c r="F304" s="21">
        <v>0</v>
      </c>
    </row>
    <row r="305" spans="1:6" ht="30">
      <c r="A305" s="70"/>
      <c r="B305" s="44" t="s">
        <v>91</v>
      </c>
      <c r="C305" s="34" t="s">
        <v>92</v>
      </c>
      <c r="D305" s="45">
        <v>8300</v>
      </c>
      <c r="E305" s="28">
        <v>8300</v>
      </c>
      <c r="F305" s="21">
        <v>0</v>
      </c>
    </row>
    <row r="306" spans="1:6" ht="30">
      <c r="A306" s="70"/>
      <c r="B306" s="44" t="s">
        <v>93</v>
      </c>
      <c r="C306" s="34" t="s">
        <v>94</v>
      </c>
      <c r="D306" s="45">
        <v>266930</v>
      </c>
      <c r="E306" s="28">
        <v>266930</v>
      </c>
      <c r="F306" s="21">
        <v>0</v>
      </c>
    </row>
    <row r="307" spans="1:6">
      <c r="A307" s="73"/>
      <c r="B307" s="72" t="s">
        <v>95</v>
      </c>
      <c r="C307" s="85"/>
      <c r="D307" s="11">
        <f>D302+D301+D297+D295+D293+D296</f>
        <v>40338620</v>
      </c>
      <c r="E307" s="11">
        <f>E302+E301+E297+E295+E293+E296</f>
        <v>39814830</v>
      </c>
      <c r="F307" s="11">
        <f>F302+F301+F297+F295+F293+F296</f>
        <v>904219</v>
      </c>
    </row>
    <row r="308" spans="1:6">
      <c r="A308" s="65" t="s">
        <v>175</v>
      </c>
      <c r="B308" s="65"/>
      <c r="C308" s="65"/>
      <c r="D308" s="65"/>
      <c r="E308" s="65" t="s">
        <v>176</v>
      </c>
      <c r="F308" s="65"/>
    </row>
    <row r="309" spans="1:6">
      <c r="A309" s="65" t="s">
        <v>193</v>
      </c>
      <c r="B309" s="65"/>
      <c r="C309" s="65"/>
      <c r="D309" s="65"/>
      <c r="E309" s="65" t="s">
        <v>178</v>
      </c>
      <c r="F309" s="65"/>
    </row>
    <row r="310" spans="1:6" ht="15.75">
      <c r="A310" s="137"/>
      <c r="B310" s="137"/>
      <c r="C310" s="137"/>
      <c r="D310" s="138"/>
      <c r="E310" s="282" t="s">
        <v>179</v>
      </c>
      <c r="F310" s="283"/>
    </row>
  </sheetData>
  <mergeCells count="47">
    <mergeCell ref="A246:F246"/>
    <mergeCell ref="A248:A249"/>
    <mergeCell ref="B248:B249"/>
    <mergeCell ref="C248:C249"/>
    <mergeCell ref="D248:D249"/>
    <mergeCell ref="E248:E249"/>
    <mergeCell ref="F248:F249"/>
    <mergeCell ref="E310:F310"/>
    <mergeCell ref="A289:F289"/>
    <mergeCell ref="A291:A292"/>
    <mergeCell ref="B291:B292"/>
    <mergeCell ref="C291:C292"/>
    <mergeCell ref="D291:D292"/>
    <mergeCell ref="E291:E292"/>
    <mergeCell ref="F291:F292"/>
    <mergeCell ref="A183:F183"/>
    <mergeCell ref="A185:A186"/>
    <mergeCell ref="B185:B186"/>
    <mergeCell ref="C185:C186"/>
    <mergeCell ref="D185:D186"/>
    <mergeCell ref="E185:E186"/>
    <mergeCell ref="F185:F186"/>
    <mergeCell ref="E109:E110"/>
    <mergeCell ref="A107:F107"/>
    <mergeCell ref="A5:F5"/>
    <mergeCell ref="A7:A8"/>
    <mergeCell ref="B7:B8"/>
    <mergeCell ref="C7:C8"/>
    <mergeCell ref="D7:D8"/>
    <mergeCell ref="E7:E8"/>
    <mergeCell ref="F7:F8"/>
    <mergeCell ref="G7:G8"/>
    <mergeCell ref="G68:G69"/>
    <mergeCell ref="G109:G110"/>
    <mergeCell ref="M127:N127"/>
    <mergeCell ref="F109:F110"/>
    <mergeCell ref="A66:F66"/>
    <mergeCell ref="A68:A69"/>
    <mergeCell ref="B68:B69"/>
    <mergeCell ref="C68:C69"/>
    <mergeCell ref="D68:D69"/>
    <mergeCell ref="E68:E69"/>
    <mergeCell ref="F68:F69"/>
    <mergeCell ref="A109:A110"/>
    <mergeCell ref="B109:B110"/>
    <mergeCell ref="C109:C110"/>
    <mergeCell ref="D109:D110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59"/>
  <sheetViews>
    <sheetView view="pageBreakPreview" topLeftCell="A133" zoomScale="91" zoomScaleNormal="100" zoomScaleSheetLayoutView="91" workbookViewId="0">
      <selection activeCell="G117" sqref="G117"/>
    </sheetView>
  </sheetViews>
  <sheetFormatPr defaultRowHeight="15"/>
  <cols>
    <col min="1" max="1" width="3.7109375" customWidth="1"/>
    <col min="2" max="2" width="34.7109375" customWidth="1"/>
    <col min="3" max="3" width="9.28515625" customWidth="1"/>
    <col min="4" max="4" width="15.42578125" customWidth="1"/>
    <col min="5" max="5" width="23.140625" customWidth="1"/>
    <col min="6" max="6" width="20" customWidth="1"/>
    <col min="7" max="7" width="9.140625" style="255"/>
    <col min="8" max="10" width="9.140625" style="224"/>
    <col min="11" max="11" width="12.42578125" style="224" bestFit="1" customWidth="1"/>
    <col min="12" max="14" width="9.140625" style="224"/>
  </cols>
  <sheetData>
    <row r="1" spans="1:11" ht="15.75">
      <c r="A1" s="1" t="s">
        <v>0</v>
      </c>
      <c r="B1" s="1"/>
      <c r="C1" s="164" t="s">
        <v>243</v>
      </c>
      <c r="D1" s="165"/>
      <c r="E1" s="164"/>
      <c r="F1" s="164"/>
      <c r="G1" s="254"/>
    </row>
    <row r="2" spans="1:11" ht="15.75">
      <c r="A2" s="1" t="s">
        <v>1</v>
      </c>
      <c r="B2" s="1"/>
      <c r="G2" s="254"/>
    </row>
    <row r="3" spans="1:11" ht="15.75">
      <c r="A3" s="1" t="s">
        <v>2</v>
      </c>
      <c r="B3" s="1"/>
      <c r="G3" s="254"/>
    </row>
    <row r="4" spans="1:11" ht="22.5" customHeight="1">
      <c r="A4" s="297" t="s">
        <v>245</v>
      </c>
      <c r="B4" s="297"/>
      <c r="C4" s="297"/>
      <c r="D4" s="297"/>
      <c r="E4" s="297"/>
      <c r="F4" s="297"/>
      <c r="G4" s="297"/>
    </row>
    <row r="5" spans="1:11" ht="0.75" customHeight="1">
      <c r="F5" s="92" t="s">
        <v>3</v>
      </c>
    </row>
    <row r="6" spans="1:11" ht="23.25" customHeight="1">
      <c r="A6" s="298" t="s">
        <v>4</v>
      </c>
      <c r="B6" s="298" t="s">
        <v>5</v>
      </c>
      <c r="C6" s="298" t="s">
        <v>6</v>
      </c>
      <c r="D6" s="291" t="s">
        <v>236</v>
      </c>
      <c r="E6" s="293" t="s">
        <v>241</v>
      </c>
      <c r="F6" s="284" t="s">
        <v>246</v>
      </c>
      <c r="G6" s="281" t="s">
        <v>239</v>
      </c>
    </row>
    <row r="7" spans="1:11" ht="46.5" customHeight="1">
      <c r="A7" s="299"/>
      <c r="B7" s="299"/>
      <c r="C7" s="299"/>
      <c r="D7" s="292"/>
      <c r="E7" s="294"/>
      <c r="F7" s="285"/>
      <c r="G7" s="281"/>
    </row>
    <row r="8" spans="1:11" ht="27">
      <c r="A8" s="93">
        <v>1</v>
      </c>
      <c r="B8" s="94" t="s">
        <v>99</v>
      </c>
      <c r="C8" s="95">
        <v>51.02</v>
      </c>
      <c r="D8" s="167">
        <f>D9+D10+D12+D13+D14+D11</f>
        <v>7113640</v>
      </c>
      <c r="E8" s="167">
        <f t="shared" ref="E8:F8" si="0">E9+E10+E12+E13+E14+E11</f>
        <v>2223380</v>
      </c>
      <c r="F8" s="167">
        <f t="shared" si="0"/>
        <v>1503484</v>
      </c>
      <c r="G8" s="256">
        <f>F8/E8*100</f>
        <v>67.621549172880918</v>
      </c>
    </row>
    <row r="9" spans="1:11">
      <c r="A9" s="96"/>
      <c r="B9" s="97" t="s">
        <v>100</v>
      </c>
      <c r="C9" s="97" t="s">
        <v>101</v>
      </c>
      <c r="D9" s="166">
        <v>4869400</v>
      </c>
      <c r="E9" s="166">
        <v>1428300</v>
      </c>
      <c r="F9" s="166">
        <v>1228124</v>
      </c>
      <c r="G9" s="256">
        <f t="shared" ref="G9:G68" si="1">F9/E9*100</f>
        <v>85.985017153259122</v>
      </c>
    </row>
    <row r="10" spans="1:11">
      <c r="A10" s="96"/>
      <c r="B10" s="98" t="s">
        <v>102</v>
      </c>
      <c r="C10" s="99" t="s">
        <v>103</v>
      </c>
      <c r="D10" s="166">
        <v>1806040</v>
      </c>
      <c r="E10" s="166">
        <v>603080</v>
      </c>
      <c r="F10" s="166">
        <v>245262</v>
      </c>
      <c r="G10" s="256">
        <f t="shared" si="1"/>
        <v>40.668236386549047</v>
      </c>
      <c r="K10" s="242"/>
    </row>
    <row r="11" spans="1:11">
      <c r="A11" s="96"/>
      <c r="B11" s="98" t="s">
        <v>195</v>
      </c>
      <c r="C11" s="97" t="s">
        <v>204</v>
      </c>
      <c r="D11" s="166">
        <v>0</v>
      </c>
      <c r="E11" s="166">
        <v>0</v>
      </c>
      <c r="F11" s="166">
        <v>0</v>
      </c>
      <c r="G11" s="256">
        <v>0</v>
      </c>
      <c r="J11" s="224" t="s">
        <v>96</v>
      </c>
    </row>
    <row r="12" spans="1:11">
      <c r="A12" s="96"/>
      <c r="B12" s="98" t="s">
        <v>104</v>
      </c>
      <c r="C12" s="99" t="s">
        <v>105</v>
      </c>
      <c r="D12" s="166">
        <v>188200</v>
      </c>
      <c r="E12" s="166">
        <v>42000</v>
      </c>
      <c r="F12" s="166">
        <v>33476</v>
      </c>
      <c r="G12" s="256">
        <f t="shared" si="1"/>
        <v>79.704761904761895</v>
      </c>
    </row>
    <row r="13" spans="1:11">
      <c r="A13" s="100"/>
      <c r="B13" s="98" t="s">
        <v>121</v>
      </c>
      <c r="C13" s="99" t="s">
        <v>172</v>
      </c>
      <c r="D13" s="168">
        <v>250000</v>
      </c>
      <c r="E13" s="168">
        <v>150000</v>
      </c>
      <c r="F13" s="166">
        <v>0</v>
      </c>
      <c r="G13" s="256">
        <f t="shared" si="1"/>
        <v>0</v>
      </c>
    </row>
    <row r="14" spans="1:11" ht="25.5">
      <c r="A14" s="96"/>
      <c r="B14" s="98" t="s">
        <v>106</v>
      </c>
      <c r="C14" s="99" t="s">
        <v>107</v>
      </c>
      <c r="D14" s="166">
        <v>0</v>
      </c>
      <c r="E14" s="166">
        <v>0</v>
      </c>
      <c r="F14" s="166">
        <v>-3378</v>
      </c>
      <c r="G14" s="256">
        <v>0</v>
      </c>
    </row>
    <row r="15" spans="1:11" ht="27">
      <c r="A15" s="93">
        <v>2</v>
      </c>
      <c r="B15" s="94" t="s">
        <v>108</v>
      </c>
      <c r="C15" s="95">
        <v>54.02</v>
      </c>
      <c r="D15" s="167">
        <f>D16+D17+D18+D19</f>
        <v>771300</v>
      </c>
      <c r="E15" s="167">
        <f>E16+E17+E18+E19</f>
        <v>143400</v>
      </c>
      <c r="F15" s="167">
        <f>F16+F17+F18+F19</f>
        <v>120200</v>
      </c>
      <c r="G15" s="256">
        <f t="shared" si="1"/>
        <v>83.821478382147845</v>
      </c>
    </row>
    <row r="16" spans="1:11">
      <c r="A16" s="96"/>
      <c r="B16" s="97" t="s">
        <v>100</v>
      </c>
      <c r="C16" s="97" t="s">
        <v>101</v>
      </c>
      <c r="D16" s="166">
        <v>457500</v>
      </c>
      <c r="E16" s="166">
        <v>114400</v>
      </c>
      <c r="F16" s="166">
        <v>113193</v>
      </c>
      <c r="G16" s="256">
        <f t="shared" si="1"/>
        <v>98.944930069930066</v>
      </c>
    </row>
    <row r="17" spans="1:7">
      <c r="A17" s="96"/>
      <c r="B17" s="98" t="s">
        <v>102</v>
      </c>
      <c r="C17" s="99" t="s">
        <v>103</v>
      </c>
      <c r="D17" s="166">
        <v>113800</v>
      </c>
      <c r="E17" s="166">
        <v>29000</v>
      </c>
      <c r="F17" s="166">
        <v>10582</v>
      </c>
      <c r="G17" s="256">
        <f t="shared" si="1"/>
        <v>36.489655172413791</v>
      </c>
    </row>
    <row r="18" spans="1:7" ht="25.5">
      <c r="A18" s="96"/>
      <c r="B18" s="98" t="s">
        <v>106</v>
      </c>
      <c r="C18" s="99" t="s">
        <v>107</v>
      </c>
      <c r="D18" s="166">
        <v>0</v>
      </c>
      <c r="E18" s="166">
        <v>0</v>
      </c>
      <c r="F18" s="166">
        <v>-3575</v>
      </c>
      <c r="G18" s="256">
        <v>0</v>
      </c>
    </row>
    <row r="19" spans="1:7" ht="24.75" customHeight="1">
      <c r="A19" s="100"/>
      <c r="B19" s="101" t="s">
        <v>184</v>
      </c>
      <c r="C19" s="97" t="s">
        <v>183</v>
      </c>
      <c r="D19" s="166">
        <v>200000</v>
      </c>
      <c r="E19" s="166">
        <v>0</v>
      </c>
      <c r="F19" s="166">
        <v>0</v>
      </c>
      <c r="G19" s="256">
        <v>0</v>
      </c>
    </row>
    <row r="20" spans="1:7" ht="24" customHeight="1">
      <c r="A20" s="93">
        <v>3</v>
      </c>
      <c r="B20" s="94" t="s">
        <v>109</v>
      </c>
      <c r="C20" s="95">
        <v>61.02</v>
      </c>
      <c r="D20" s="169">
        <f>D21+D22+D23+D24</f>
        <v>1420600</v>
      </c>
      <c r="E20" s="169">
        <f t="shared" ref="E20:F20" si="2">E21+E22+E23+E24</f>
        <v>349400</v>
      </c>
      <c r="F20" s="169">
        <f t="shared" si="2"/>
        <v>263271</v>
      </c>
      <c r="G20" s="256">
        <f t="shared" si="1"/>
        <v>75.349456210646821</v>
      </c>
    </row>
    <row r="21" spans="1:7">
      <c r="A21" s="100"/>
      <c r="B21" s="97" t="s">
        <v>100</v>
      </c>
      <c r="C21" s="97" t="s">
        <v>101</v>
      </c>
      <c r="D21" s="168">
        <v>1031200</v>
      </c>
      <c r="E21" s="168">
        <v>265300</v>
      </c>
      <c r="F21" s="166">
        <v>241754</v>
      </c>
      <c r="G21" s="256">
        <f t="shared" si="1"/>
        <v>91.124764417640407</v>
      </c>
    </row>
    <row r="22" spans="1:7">
      <c r="A22" s="100"/>
      <c r="B22" s="98" t="s">
        <v>102</v>
      </c>
      <c r="C22" s="99" t="s">
        <v>103</v>
      </c>
      <c r="D22" s="168">
        <v>379400</v>
      </c>
      <c r="E22" s="168">
        <v>84100</v>
      </c>
      <c r="F22" s="166">
        <v>36176</v>
      </c>
      <c r="G22" s="256">
        <f t="shared" si="1"/>
        <v>43.015457788347206</v>
      </c>
    </row>
    <row r="23" spans="1:7">
      <c r="A23" s="100"/>
      <c r="B23" s="98" t="s">
        <v>121</v>
      </c>
      <c r="C23" s="99" t="s">
        <v>172</v>
      </c>
      <c r="D23" s="168">
        <v>10000</v>
      </c>
      <c r="E23" s="168">
        <v>0</v>
      </c>
      <c r="F23" s="166">
        <v>0</v>
      </c>
      <c r="G23" s="256">
        <v>0</v>
      </c>
    </row>
    <row r="24" spans="1:7" ht="25.5">
      <c r="A24" s="96"/>
      <c r="B24" s="98" t="s">
        <v>106</v>
      </c>
      <c r="C24" s="99" t="s">
        <v>107</v>
      </c>
      <c r="D24" s="166">
        <v>0</v>
      </c>
      <c r="E24" s="166">
        <v>0</v>
      </c>
      <c r="F24" s="166">
        <v>-14659</v>
      </c>
      <c r="G24" s="256">
        <v>0</v>
      </c>
    </row>
    <row r="25" spans="1:7">
      <c r="A25" s="95">
        <v>4</v>
      </c>
      <c r="B25" s="95" t="s">
        <v>111</v>
      </c>
      <c r="C25" s="95">
        <v>65.02</v>
      </c>
      <c r="D25" s="167">
        <f>D26+D27+D28+D29+D30+D31+D32</f>
        <v>4340850</v>
      </c>
      <c r="E25" s="167">
        <f>E26+E27+E28+E29+E31+E32+E30</f>
        <v>2946150</v>
      </c>
      <c r="F25" s="167">
        <f>F26+F27+F28+F29+F31+F32+F30</f>
        <v>1180994</v>
      </c>
      <c r="G25" s="256">
        <f t="shared" si="1"/>
        <v>40.086010556149546</v>
      </c>
    </row>
    <row r="26" spans="1:7">
      <c r="A26" s="100"/>
      <c r="B26" s="97" t="s">
        <v>100</v>
      </c>
      <c r="C26" s="97" t="s">
        <v>101</v>
      </c>
      <c r="D26" s="166">
        <v>80000</v>
      </c>
      <c r="E26" s="166">
        <v>32000</v>
      </c>
      <c r="F26" s="166">
        <v>0</v>
      </c>
      <c r="G26" s="256">
        <f t="shared" si="1"/>
        <v>0</v>
      </c>
    </row>
    <row r="27" spans="1:7">
      <c r="A27" s="100"/>
      <c r="B27" s="98" t="s">
        <v>102</v>
      </c>
      <c r="C27" s="99" t="s">
        <v>103</v>
      </c>
      <c r="D27" s="166">
        <v>1044000</v>
      </c>
      <c r="E27" s="166">
        <v>290200</v>
      </c>
      <c r="F27" s="166">
        <v>221436</v>
      </c>
      <c r="G27" s="256">
        <f t="shared" si="1"/>
        <v>76.304617505168849</v>
      </c>
    </row>
    <row r="28" spans="1:7">
      <c r="A28" s="100"/>
      <c r="B28" s="97" t="s">
        <v>112</v>
      </c>
      <c r="C28" s="97" t="s">
        <v>113</v>
      </c>
      <c r="D28" s="166">
        <v>136600</v>
      </c>
      <c r="E28" s="166">
        <v>43700</v>
      </c>
      <c r="F28" s="166">
        <v>4584</v>
      </c>
      <c r="G28" s="256">
        <f t="shared" si="1"/>
        <v>10.489702517162472</v>
      </c>
    </row>
    <row r="29" spans="1:7">
      <c r="A29" s="100"/>
      <c r="B29" s="97" t="s">
        <v>104</v>
      </c>
      <c r="C29" s="97" t="s">
        <v>105</v>
      </c>
      <c r="D29" s="166">
        <v>0</v>
      </c>
      <c r="E29" s="166">
        <v>0</v>
      </c>
      <c r="F29" s="166">
        <v>0</v>
      </c>
      <c r="G29" s="256">
        <v>0</v>
      </c>
    </row>
    <row r="30" spans="1:7" ht="40.5">
      <c r="A30" s="100"/>
      <c r="B30" s="101" t="s">
        <v>233</v>
      </c>
      <c r="C30" s="97" t="s">
        <v>215</v>
      </c>
      <c r="D30" s="166">
        <v>371850</v>
      </c>
      <c r="E30" s="166">
        <v>371850</v>
      </c>
      <c r="F30" s="166">
        <v>0</v>
      </c>
      <c r="G30" s="256">
        <v>0</v>
      </c>
    </row>
    <row r="31" spans="1:7" ht="27">
      <c r="A31" s="100"/>
      <c r="B31" s="101" t="s">
        <v>213</v>
      </c>
      <c r="C31" s="97" t="s">
        <v>214</v>
      </c>
      <c r="D31" s="166">
        <v>2046400</v>
      </c>
      <c r="E31" s="166">
        <v>2046400</v>
      </c>
      <c r="F31" s="166">
        <v>954974</v>
      </c>
      <c r="G31" s="256">
        <f t="shared" si="1"/>
        <v>46.666047693510556</v>
      </c>
    </row>
    <row r="32" spans="1:7">
      <c r="A32" s="100"/>
      <c r="B32" s="97" t="s">
        <v>114</v>
      </c>
      <c r="C32" s="97" t="s">
        <v>173</v>
      </c>
      <c r="D32" s="166">
        <v>662000</v>
      </c>
      <c r="E32" s="166">
        <v>162000</v>
      </c>
      <c r="F32" s="166">
        <v>0</v>
      </c>
      <c r="G32" s="256">
        <f t="shared" si="1"/>
        <v>0</v>
      </c>
    </row>
    <row r="33" spans="1:7">
      <c r="A33" s="93">
        <v>5</v>
      </c>
      <c r="B33" s="95" t="s">
        <v>116</v>
      </c>
      <c r="C33" s="95">
        <v>66.02</v>
      </c>
      <c r="D33" s="167">
        <f>D34+D35+D36+D37+D38+D39</f>
        <v>1600400</v>
      </c>
      <c r="E33" s="167">
        <f t="shared" ref="E33:F33" si="3">E34+E35+E36+E37+E38+E39</f>
        <v>359300</v>
      </c>
      <c r="F33" s="167">
        <f t="shared" si="3"/>
        <v>291991</v>
      </c>
      <c r="G33" s="256">
        <f t="shared" si="1"/>
        <v>81.266629557472868</v>
      </c>
    </row>
    <row r="34" spans="1:7">
      <c r="A34" s="100"/>
      <c r="B34" s="97" t="s">
        <v>100</v>
      </c>
      <c r="C34" s="97" t="s">
        <v>101</v>
      </c>
      <c r="D34" s="166">
        <v>1324800</v>
      </c>
      <c r="E34" s="166">
        <v>299700</v>
      </c>
      <c r="F34" s="166">
        <v>291688</v>
      </c>
      <c r="G34" s="256">
        <f t="shared" si="1"/>
        <v>97.326659993326658</v>
      </c>
    </row>
    <row r="35" spans="1:7" ht="22.5" customHeight="1">
      <c r="A35" s="100"/>
      <c r="B35" s="98" t="s">
        <v>102</v>
      </c>
      <c r="C35" s="97" t="s">
        <v>103</v>
      </c>
      <c r="D35" s="166">
        <v>20600</v>
      </c>
      <c r="E35" s="166">
        <v>4600</v>
      </c>
      <c r="F35" s="166">
        <v>303</v>
      </c>
      <c r="G35" s="256">
        <f t="shared" si="1"/>
        <v>6.5869565217391308</v>
      </c>
    </row>
    <row r="36" spans="1:7" ht="27.75" customHeight="1">
      <c r="A36" s="96"/>
      <c r="B36" s="101" t="s">
        <v>117</v>
      </c>
      <c r="C36" s="97" t="s">
        <v>118</v>
      </c>
      <c r="D36" s="166">
        <v>250000</v>
      </c>
      <c r="E36" s="166">
        <v>50000</v>
      </c>
      <c r="F36" s="166">
        <v>0</v>
      </c>
      <c r="G36" s="256">
        <f t="shared" si="1"/>
        <v>0</v>
      </c>
    </row>
    <row r="37" spans="1:7" ht="25.5" customHeight="1">
      <c r="A37" s="100"/>
      <c r="B37" s="272" t="s">
        <v>185</v>
      </c>
      <c r="C37" s="97" t="s">
        <v>120</v>
      </c>
      <c r="D37" s="166">
        <v>0</v>
      </c>
      <c r="E37" s="166">
        <v>0</v>
      </c>
      <c r="F37" s="166">
        <v>0</v>
      </c>
      <c r="G37" s="256">
        <v>0</v>
      </c>
    </row>
    <row r="38" spans="1:7">
      <c r="A38" s="100"/>
      <c r="B38" s="101" t="s">
        <v>121</v>
      </c>
      <c r="C38" s="97" t="s">
        <v>173</v>
      </c>
      <c r="D38" s="166">
        <v>5000</v>
      </c>
      <c r="E38" s="166">
        <v>5000</v>
      </c>
      <c r="F38" s="166">
        <v>0</v>
      </c>
      <c r="G38" s="256">
        <f t="shared" si="1"/>
        <v>0</v>
      </c>
    </row>
    <row r="39" spans="1:7" ht="25.5">
      <c r="A39" s="100"/>
      <c r="B39" s="98" t="s">
        <v>106</v>
      </c>
      <c r="C39" s="99" t="s">
        <v>107</v>
      </c>
      <c r="D39" s="166">
        <v>0</v>
      </c>
      <c r="E39" s="166">
        <v>0</v>
      </c>
      <c r="F39" s="166">
        <v>0</v>
      </c>
      <c r="G39" s="256">
        <v>0</v>
      </c>
    </row>
    <row r="40" spans="1:7">
      <c r="A40" s="103">
        <v>6</v>
      </c>
      <c r="B40" s="95" t="s">
        <v>122</v>
      </c>
      <c r="C40" s="95">
        <v>67.02</v>
      </c>
      <c r="D40" s="167">
        <f>D41+D42+D43+D44+D45+D46</f>
        <v>1945130</v>
      </c>
      <c r="E40" s="167">
        <f t="shared" ref="E40:F40" si="4">E41+E42+E43+E44+E45+E46</f>
        <v>500600</v>
      </c>
      <c r="F40" s="167">
        <f t="shared" si="4"/>
        <v>243809</v>
      </c>
      <c r="G40" s="256">
        <f t="shared" si="1"/>
        <v>48.703355972832604</v>
      </c>
    </row>
    <row r="41" spans="1:7">
      <c r="A41" s="100"/>
      <c r="B41" s="97" t="s">
        <v>100</v>
      </c>
      <c r="C41" s="97" t="s">
        <v>101</v>
      </c>
      <c r="D41" s="166">
        <v>308600</v>
      </c>
      <c r="E41" s="166">
        <v>75800</v>
      </c>
      <c r="F41" s="166">
        <v>73687</v>
      </c>
      <c r="G41" s="256">
        <f t="shared" si="1"/>
        <v>97.212401055408975</v>
      </c>
    </row>
    <row r="42" spans="1:7">
      <c r="A42" s="100"/>
      <c r="B42" s="98" t="s">
        <v>102</v>
      </c>
      <c r="C42" s="97" t="s">
        <v>103</v>
      </c>
      <c r="D42" s="166">
        <v>821530</v>
      </c>
      <c r="E42" s="166">
        <v>174800</v>
      </c>
      <c r="F42" s="166">
        <v>58079</v>
      </c>
      <c r="G42" s="256">
        <f t="shared" si="1"/>
        <v>33.225972540045767</v>
      </c>
    </row>
    <row r="43" spans="1:7" ht="27">
      <c r="A43" s="100"/>
      <c r="B43" s="101" t="s">
        <v>117</v>
      </c>
      <c r="C43" s="97" t="s">
        <v>118</v>
      </c>
      <c r="D43" s="166">
        <v>425000</v>
      </c>
      <c r="E43" s="166">
        <v>130000</v>
      </c>
      <c r="F43" s="166">
        <v>120000</v>
      </c>
      <c r="G43" s="256">
        <f t="shared" si="1"/>
        <v>92.307692307692307</v>
      </c>
    </row>
    <row r="44" spans="1:7">
      <c r="A44" s="100"/>
      <c r="B44" s="97" t="s">
        <v>104</v>
      </c>
      <c r="C44" s="97" t="s">
        <v>123</v>
      </c>
      <c r="D44" s="166">
        <v>140000</v>
      </c>
      <c r="E44" s="166">
        <v>20000</v>
      </c>
      <c r="F44" s="166">
        <v>0</v>
      </c>
      <c r="G44" s="256">
        <f t="shared" si="1"/>
        <v>0</v>
      </c>
    </row>
    <row r="45" spans="1:7">
      <c r="A45" s="102"/>
      <c r="B45" s="97" t="s">
        <v>114</v>
      </c>
      <c r="C45" s="97" t="s">
        <v>115</v>
      </c>
      <c r="D45" s="166">
        <v>250000</v>
      </c>
      <c r="E45" s="166">
        <v>100000</v>
      </c>
      <c r="F45" s="166">
        <v>0</v>
      </c>
      <c r="G45" s="256">
        <v>0</v>
      </c>
    </row>
    <row r="46" spans="1:7" ht="25.5" customHeight="1">
      <c r="A46" s="100"/>
      <c r="B46" s="98" t="s">
        <v>106</v>
      </c>
      <c r="C46" s="99" t="s">
        <v>107</v>
      </c>
      <c r="D46" s="166">
        <v>0</v>
      </c>
      <c r="E46" s="166">
        <v>0</v>
      </c>
      <c r="F46" s="166">
        <v>-7957</v>
      </c>
      <c r="G46" s="256">
        <v>0</v>
      </c>
    </row>
    <row r="47" spans="1:7" ht="27">
      <c r="A47" s="95">
        <v>7</v>
      </c>
      <c r="B47" s="94" t="s">
        <v>124</v>
      </c>
      <c r="C47" s="95">
        <v>68.02</v>
      </c>
      <c r="D47" s="167">
        <f>D48+D49+D50+D51+D52</f>
        <v>4956720</v>
      </c>
      <c r="E47" s="167">
        <f t="shared" ref="E47:F47" si="5">E48+E49+E50+E51+E52</f>
        <v>1296000</v>
      </c>
      <c r="F47" s="167">
        <f t="shared" si="5"/>
        <v>1118244</v>
      </c>
      <c r="G47" s="256">
        <f t="shared" si="1"/>
        <v>86.284259259259258</v>
      </c>
    </row>
    <row r="48" spans="1:7">
      <c r="A48" s="100"/>
      <c r="B48" s="97" t="s">
        <v>100</v>
      </c>
      <c r="C48" s="97" t="s">
        <v>101</v>
      </c>
      <c r="D48" s="166">
        <v>2570420</v>
      </c>
      <c r="E48" s="166">
        <v>625500</v>
      </c>
      <c r="F48" s="166">
        <v>620104</v>
      </c>
      <c r="G48" s="256">
        <f t="shared" si="1"/>
        <v>99.13733013589129</v>
      </c>
    </row>
    <row r="49" spans="1:7">
      <c r="A49" s="100"/>
      <c r="B49" s="98" t="s">
        <v>102</v>
      </c>
      <c r="C49" s="97" t="s">
        <v>103</v>
      </c>
      <c r="D49" s="166">
        <v>38000</v>
      </c>
      <c r="E49" s="166">
        <v>7500</v>
      </c>
      <c r="F49" s="166">
        <v>251</v>
      </c>
      <c r="G49" s="256">
        <f t="shared" si="1"/>
        <v>3.3466666666666667</v>
      </c>
    </row>
    <row r="50" spans="1:7">
      <c r="A50" s="100"/>
      <c r="B50" s="97" t="s">
        <v>112</v>
      </c>
      <c r="C50" s="97" t="s">
        <v>113</v>
      </c>
      <c r="D50" s="166">
        <v>2347500</v>
      </c>
      <c r="E50" s="166">
        <v>663000</v>
      </c>
      <c r="F50" s="166">
        <v>497889</v>
      </c>
      <c r="G50" s="256">
        <f t="shared" si="1"/>
        <v>75.096380090497732</v>
      </c>
    </row>
    <row r="51" spans="1:7">
      <c r="A51" s="102"/>
      <c r="B51" s="97" t="s">
        <v>104</v>
      </c>
      <c r="C51" s="97" t="s">
        <v>105</v>
      </c>
      <c r="D51" s="166">
        <v>800</v>
      </c>
      <c r="E51" s="166">
        <v>0</v>
      </c>
      <c r="F51" s="166">
        <v>0</v>
      </c>
      <c r="G51" s="256">
        <v>0</v>
      </c>
    </row>
    <row r="52" spans="1:7" ht="25.5" customHeight="1">
      <c r="A52" s="102"/>
      <c r="B52" s="98" t="s">
        <v>106</v>
      </c>
      <c r="C52" s="99" t="s">
        <v>107</v>
      </c>
      <c r="D52" s="166">
        <v>0</v>
      </c>
      <c r="E52" s="166">
        <v>0</v>
      </c>
      <c r="F52" s="166">
        <v>0</v>
      </c>
      <c r="G52" s="256">
        <v>0</v>
      </c>
    </row>
    <row r="53" spans="1:7">
      <c r="A53" s="95">
        <v>8</v>
      </c>
      <c r="B53" s="104" t="s">
        <v>125</v>
      </c>
      <c r="C53" s="95">
        <v>70.02</v>
      </c>
      <c r="D53" s="167">
        <f>D54+D57+D58+D55+D59+D56</f>
        <v>7306330</v>
      </c>
      <c r="E53" s="167">
        <f>E54+E57+E58+E55+E59+E56</f>
        <v>4448360</v>
      </c>
      <c r="F53" s="167">
        <f t="shared" ref="F53" si="6">F54+F57+F58+F55+F59</f>
        <v>157678</v>
      </c>
      <c r="G53" s="256">
        <f t="shared" si="1"/>
        <v>3.5446321790502568</v>
      </c>
    </row>
    <row r="54" spans="1:7">
      <c r="A54" s="96"/>
      <c r="B54" s="98" t="s">
        <v>102</v>
      </c>
      <c r="C54" s="97" t="s">
        <v>126</v>
      </c>
      <c r="D54" s="166">
        <v>581500</v>
      </c>
      <c r="E54" s="166">
        <v>164000</v>
      </c>
      <c r="F54" s="166">
        <v>116029</v>
      </c>
      <c r="G54" s="256">
        <f t="shared" si="1"/>
        <v>70.74939024390244</v>
      </c>
    </row>
    <row r="55" spans="1:7">
      <c r="A55" s="96"/>
      <c r="B55" s="98" t="s">
        <v>195</v>
      </c>
      <c r="C55" s="97" t="s">
        <v>204</v>
      </c>
      <c r="D55" s="166">
        <v>150000</v>
      </c>
      <c r="E55" s="166">
        <v>37500</v>
      </c>
      <c r="F55" s="166">
        <v>36692</v>
      </c>
      <c r="G55" s="256">
        <f t="shared" si="1"/>
        <v>97.845333333333329</v>
      </c>
    </row>
    <row r="56" spans="1:7" customFormat="1" ht="43.5" customHeight="1">
      <c r="A56" s="96"/>
      <c r="B56" s="272" t="s">
        <v>261</v>
      </c>
      <c r="C56" s="97" t="s">
        <v>120</v>
      </c>
      <c r="D56" s="166">
        <v>5209430</v>
      </c>
      <c r="E56" s="166">
        <v>3249910</v>
      </c>
      <c r="F56" s="166">
        <v>0</v>
      </c>
      <c r="G56" s="273">
        <v>0</v>
      </c>
    </row>
    <row r="57" spans="1:7" ht="33" customHeight="1">
      <c r="A57" s="96"/>
      <c r="B57" s="223" t="s">
        <v>216</v>
      </c>
      <c r="C57" s="97" t="s">
        <v>215</v>
      </c>
      <c r="D57" s="166">
        <v>873950</v>
      </c>
      <c r="E57" s="166">
        <v>873950</v>
      </c>
      <c r="F57" s="166">
        <v>0</v>
      </c>
      <c r="G57" s="256">
        <f t="shared" si="1"/>
        <v>0</v>
      </c>
    </row>
    <row r="58" spans="1:7" ht="23.25" customHeight="1">
      <c r="A58" s="96"/>
      <c r="B58" s="97" t="s">
        <v>114</v>
      </c>
      <c r="C58" s="99" t="s">
        <v>173</v>
      </c>
      <c r="D58" s="166">
        <v>491450</v>
      </c>
      <c r="E58" s="166">
        <v>123000</v>
      </c>
      <c r="F58" s="166">
        <v>7985</v>
      </c>
      <c r="G58" s="256">
        <f t="shared" si="1"/>
        <v>6.4918699186991873</v>
      </c>
    </row>
    <row r="59" spans="1:7" ht="26.25" customHeight="1">
      <c r="A59" s="96"/>
      <c r="B59" s="98" t="s">
        <v>238</v>
      </c>
      <c r="C59" s="99" t="s">
        <v>107</v>
      </c>
      <c r="D59" s="166">
        <v>0</v>
      </c>
      <c r="E59" s="166">
        <v>0</v>
      </c>
      <c r="F59" s="166">
        <v>-3028</v>
      </c>
      <c r="G59" s="256">
        <v>0</v>
      </c>
    </row>
    <row r="60" spans="1:7">
      <c r="A60" s="95">
        <v>9</v>
      </c>
      <c r="B60" s="95" t="s">
        <v>127</v>
      </c>
      <c r="C60" s="95">
        <v>74.02</v>
      </c>
      <c r="D60" s="170">
        <f>D61+D62+D63+D64</f>
        <v>547560</v>
      </c>
      <c r="E60" s="170">
        <f t="shared" ref="E60:F60" si="7">E61+E62+E63+E64</f>
        <v>427560</v>
      </c>
      <c r="F60" s="170">
        <f t="shared" si="7"/>
        <v>202814</v>
      </c>
      <c r="G60" s="256">
        <f t="shared" si="1"/>
        <v>47.435213771166616</v>
      </c>
    </row>
    <row r="61" spans="1:7">
      <c r="A61" s="105"/>
      <c r="B61" s="97" t="s">
        <v>100</v>
      </c>
      <c r="C61" s="97" t="s">
        <v>101</v>
      </c>
      <c r="D61" s="171">
        <v>0</v>
      </c>
      <c r="E61" s="166">
        <v>0</v>
      </c>
      <c r="F61" s="171">
        <v>0</v>
      </c>
      <c r="G61" s="256">
        <v>0</v>
      </c>
    </row>
    <row r="62" spans="1:7">
      <c r="A62" s="105"/>
      <c r="B62" s="98" t="s">
        <v>102</v>
      </c>
      <c r="C62" s="97" t="s">
        <v>126</v>
      </c>
      <c r="D62" s="172">
        <v>490560</v>
      </c>
      <c r="E62" s="172">
        <v>370560</v>
      </c>
      <c r="F62" s="171">
        <v>202814</v>
      </c>
      <c r="G62" s="256">
        <f t="shared" si="1"/>
        <v>54.731757340241792</v>
      </c>
    </row>
    <row r="63" spans="1:7">
      <c r="A63" s="105"/>
      <c r="B63" s="98" t="s">
        <v>217</v>
      </c>
      <c r="C63" s="97" t="s">
        <v>204</v>
      </c>
      <c r="D63" s="172">
        <v>57000</v>
      </c>
      <c r="E63" s="172">
        <v>57000</v>
      </c>
      <c r="F63" s="171">
        <v>0</v>
      </c>
      <c r="G63" s="256">
        <f t="shared" si="1"/>
        <v>0</v>
      </c>
    </row>
    <row r="64" spans="1:7">
      <c r="A64" s="105"/>
      <c r="B64" s="97" t="s">
        <v>114</v>
      </c>
      <c r="C64" s="97" t="s">
        <v>115</v>
      </c>
      <c r="D64" s="172">
        <v>0</v>
      </c>
      <c r="E64" s="172">
        <v>0</v>
      </c>
      <c r="F64" s="171">
        <v>0</v>
      </c>
      <c r="G64" s="256">
        <v>0</v>
      </c>
    </row>
    <row r="65" spans="1:7">
      <c r="A65" s="95">
        <v>10</v>
      </c>
      <c r="B65" s="95" t="s">
        <v>128</v>
      </c>
      <c r="C65" s="95">
        <v>84.02</v>
      </c>
      <c r="D65" s="170">
        <f>D66+D67</f>
        <v>2408050</v>
      </c>
      <c r="E65" s="170">
        <f>E66+E67</f>
        <v>390650</v>
      </c>
      <c r="F65" s="170">
        <f>F66+F67</f>
        <v>5476</v>
      </c>
      <c r="G65" s="256">
        <f t="shared" si="1"/>
        <v>1.4017662869576346</v>
      </c>
    </row>
    <row r="66" spans="1:7">
      <c r="A66" s="100"/>
      <c r="B66" s="98" t="s">
        <v>102</v>
      </c>
      <c r="C66" s="97" t="s">
        <v>126</v>
      </c>
      <c r="D66" s="173">
        <v>627400</v>
      </c>
      <c r="E66" s="173">
        <v>110000</v>
      </c>
      <c r="F66" s="166">
        <v>5476</v>
      </c>
      <c r="G66" s="256">
        <f t="shared" si="1"/>
        <v>4.9781818181818185</v>
      </c>
    </row>
    <row r="67" spans="1:7">
      <c r="A67" s="102"/>
      <c r="B67" s="101" t="s">
        <v>121</v>
      </c>
      <c r="C67" s="97" t="s">
        <v>115</v>
      </c>
      <c r="D67" s="173">
        <v>1780650</v>
      </c>
      <c r="E67" s="173">
        <v>280650</v>
      </c>
      <c r="F67" s="166">
        <v>0</v>
      </c>
      <c r="G67" s="256">
        <f>F67/E67*100</f>
        <v>0</v>
      </c>
    </row>
    <row r="68" spans="1:7">
      <c r="A68" s="95"/>
      <c r="B68" s="106" t="s">
        <v>129</v>
      </c>
      <c r="C68" s="95"/>
      <c r="D68" s="170">
        <f>D65+D60+D53+D47+D40+D33+D25+D20+D15+D8</f>
        <v>32410580</v>
      </c>
      <c r="E68" s="170">
        <f>E65+E60+E53+E47+E40+E33+E25+E20+E15+E8</f>
        <v>13084800</v>
      </c>
      <c r="F68" s="170">
        <f>F65+F60+F53+F47+F40+F33+F25+F20+F15+F8</f>
        <v>5087961</v>
      </c>
      <c r="G68" s="256">
        <f t="shared" si="1"/>
        <v>38.884514856933237</v>
      </c>
    </row>
    <row r="69" spans="1:7">
      <c r="A69" s="107"/>
      <c r="B69" s="142" t="s">
        <v>96</v>
      </c>
      <c r="C69" s="107"/>
      <c r="D69" s="215"/>
      <c r="E69" s="215" t="s">
        <v>96</v>
      </c>
      <c r="F69" s="215"/>
    </row>
    <row r="70" spans="1:7" ht="15.75">
      <c r="A70" s="1"/>
      <c r="B70" s="1"/>
      <c r="D70" s="216"/>
      <c r="E70" s="216"/>
    </row>
    <row r="71" spans="1:7" ht="34.5" customHeight="1">
      <c r="A71" s="297" t="s">
        <v>253</v>
      </c>
      <c r="B71" s="297"/>
      <c r="C71" s="297"/>
      <c r="D71" s="297"/>
      <c r="E71" s="297"/>
      <c r="F71" s="297"/>
    </row>
    <row r="72" spans="1:7">
      <c r="F72" s="92" t="s">
        <v>3</v>
      </c>
    </row>
    <row r="73" spans="1:7" ht="20.25" customHeight="1">
      <c r="A73" s="298" t="s">
        <v>130</v>
      </c>
      <c r="B73" s="298" t="s">
        <v>5</v>
      </c>
      <c r="C73" s="298" t="s">
        <v>6</v>
      </c>
      <c r="D73" s="291" t="s">
        <v>236</v>
      </c>
      <c r="E73" s="293" t="s">
        <v>241</v>
      </c>
      <c r="F73" s="284" t="s">
        <v>246</v>
      </c>
      <c r="G73" s="281" t="s">
        <v>239</v>
      </c>
    </row>
    <row r="74" spans="1:7" ht="47.25" customHeight="1">
      <c r="A74" s="299"/>
      <c r="B74" s="299"/>
      <c r="C74" s="299"/>
      <c r="D74" s="292"/>
      <c r="E74" s="294"/>
      <c r="F74" s="285"/>
      <c r="G74" s="281"/>
    </row>
    <row r="75" spans="1:7" ht="27">
      <c r="A75" s="93">
        <v>1</v>
      </c>
      <c r="B75" s="94" t="s">
        <v>99</v>
      </c>
      <c r="C75" s="95">
        <v>51.02</v>
      </c>
      <c r="D75" s="167">
        <f>D76+D77+D78+D79</f>
        <v>6863640</v>
      </c>
      <c r="E75" s="167">
        <f t="shared" ref="E75:F75" si="8">E76+E77+E78+E79</f>
        <v>2073380</v>
      </c>
      <c r="F75" s="167">
        <f t="shared" si="8"/>
        <v>1503484</v>
      </c>
      <c r="G75" s="256">
        <f>F75/E75*100</f>
        <v>72.51367332568077</v>
      </c>
    </row>
    <row r="76" spans="1:7">
      <c r="A76" s="96"/>
      <c r="B76" s="97" t="s">
        <v>100</v>
      </c>
      <c r="C76" s="97" t="s">
        <v>101</v>
      </c>
      <c r="D76" s="166">
        <v>4869400</v>
      </c>
      <c r="E76" s="166">
        <v>1428300</v>
      </c>
      <c r="F76" s="166">
        <v>1228124</v>
      </c>
      <c r="G76" s="256">
        <f t="shared" ref="G76:G122" si="9">F76/E76*100</f>
        <v>85.985017153259122</v>
      </c>
    </row>
    <row r="77" spans="1:7">
      <c r="A77" s="96"/>
      <c r="B77" s="98" t="s">
        <v>102</v>
      </c>
      <c r="C77" s="99" t="s">
        <v>103</v>
      </c>
      <c r="D77" s="166">
        <v>1806040</v>
      </c>
      <c r="E77" s="166">
        <v>603080</v>
      </c>
      <c r="F77" s="166">
        <v>245262</v>
      </c>
      <c r="G77" s="256">
        <f t="shared" si="9"/>
        <v>40.668236386549047</v>
      </c>
    </row>
    <row r="78" spans="1:7">
      <c r="A78" s="96"/>
      <c r="B78" s="98" t="s">
        <v>104</v>
      </c>
      <c r="C78" s="99" t="s">
        <v>105</v>
      </c>
      <c r="D78" s="166">
        <v>188200</v>
      </c>
      <c r="E78" s="166">
        <v>42000</v>
      </c>
      <c r="F78" s="166">
        <v>33476</v>
      </c>
      <c r="G78" s="256">
        <f t="shared" si="9"/>
        <v>79.704761904761895</v>
      </c>
    </row>
    <row r="79" spans="1:7" ht="25.5">
      <c r="A79" s="96"/>
      <c r="B79" s="98" t="s">
        <v>106</v>
      </c>
      <c r="C79" s="99" t="s">
        <v>107</v>
      </c>
      <c r="D79" s="166">
        <v>0</v>
      </c>
      <c r="E79" s="166">
        <v>0</v>
      </c>
      <c r="F79" s="166">
        <v>-3378</v>
      </c>
      <c r="G79" s="256">
        <v>0</v>
      </c>
    </row>
    <row r="80" spans="1:7" ht="27">
      <c r="A80" s="93">
        <v>2</v>
      </c>
      <c r="B80" s="94" t="s">
        <v>108</v>
      </c>
      <c r="C80" s="95">
        <v>54.02</v>
      </c>
      <c r="D80" s="167">
        <f>D81+D82+D83+D84</f>
        <v>771300</v>
      </c>
      <c r="E80" s="167">
        <f t="shared" ref="E80" si="10">E81+E82+E83+E84</f>
        <v>143400</v>
      </c>
      <c r="F80" s="167">
        <f t="shared" ref="F80" si="11">F81+F82+F83+F84</f>
        <v>120200</v>
      </c>
      <c r="G80" s="256">
        <f t="shared" si="9"/>
        <v>83.821478382147845</v>
      </c>
    </row>
    <row r="81" spans="1:7">
      <c r="A81" s="96"/>
      <c r="B81" s="97" t="s">
        <v>100</v>
      </c>
      <c r="C81" s="97" t="s">
        <v>101</v>
      </c>
      <c r="D81" s="166">
        <v>457500</v>
      </c>
      <c r="E81" s="166">
        <v>114400</v>
      </c>
      <c r="F81" s="166">
        <v>113193</v>
      </c>
      <c r="G81" s="256">
        <f t="shared" si="9"/>
        <v>98.944930069930066</v>
      </c>
    </row>
    <row r="82" spans="1:7">
      <c r="A82" s="96"/>
      <c r="B82" s="98" t="s">
        <v>102</v>
      </c>
      <c r="C82" s="99" t="s">
        <v>103</v>
      </c>
      <c r="D82" s="166">
        <v>113800</v>
      </c>
      <c r="E82" s="166">
        <v>29000</v>
      </c>
      <c r="F82" s="166">
        <v>10582</v>
      </c>
      <c r="G82" s="256">
        <f t="shared" si="9"/>
        <v>36.489655172413791</v>
      </c>
    </row>
    <row r="83" spans="1:7" ht="25.5">
      <c r="A83" s="96"/>
      <c r="B83" s="98" t="s">
        <v>106</v>
      </c>
      <c r="C83" s="99" t="s">
        <v>107</v>
      </c>
      <c r="D83" s="166">
        <v>0</v>
      </c>
      <c r="E83" s="166">
        <v>0</v>
      </c>
      <c r="F83" s="166">
        <v>-3575</v>
      </c>
      <c r="G83" s="256">
        <v>0</v>
      </c>
    </row>
    <row r="84" spans="1:7">
      <c r="A84" s="100"/>
      <c r="B84" s="97" t="s">
        <v>184</v>
      </c>
      <c r="C84" s="97" t="s">
        <v>183</v>
      </c>
      <c r="D84" s="166">
        <v>200000</v>
      </c>
      <c r="E84" s="166">
        <v>0</v>
      </c>
      <c r="F84" s="166">
        <v>0</v>
      </c>
      <c r="G84" s="256">
        <v>0</v>
      </c>
    </row>
    <row r="85" spans="1:7" ht="27">
      <c r="A85" s="93">
        <v>3</v>
      </c>
      <c r="B85" s="94" t="s">
        <v>109</v>
      </c>
      <c r="C85" s="95">
        <v>61.02</v>
      </c>
      <c r="D85" s="169">
        <f>D86+D87+D88</f>
        <v>1410600</v>
      </c>
      <c r="E85" s="169">
        <f t="shared" ref="E85:F85" si="12">E86+E87+E88</f>
        <v>349400</v>
      </c>
      <c r="F85" s="169">
        <f t="shared" si="12"/>
        <v>263271</v>
      </c>
      <c r="G85" s="256">
        <f t="shared" si="9"/>
        <v>75.349456210646821</v>
      </c>
    </row>
    <row r="86" spans="1:7">
      <c r="A86" s="100"/>
      <c r="B86" s="97" t="s">
        <v>100</v>
      </c>
      <c r="C86" s="97" t="s">
        <v>101</v>
      </c>
      <c r="D86" s="168">
        <v>1031200</v>
      </c>
      <c r="E86" s="168">
        <v>265300</v>
      </c>
      <c r="F86" s="166">
        <v>241754</v>
      </c>
      <c r="G86" s="256">
        <f t="shared" si="9"/>
        <v>91.124764417640407</v>
      </c>
    </row>
    <row r="87" spans="1:7">
      <c r="A87" s="100"/>
      <c r="B87" s="98" t="s">
        <v>102</v>
      </c>
      <c r="C87" s="99" t="s">
        <v>103</v>
      </c>
      <c r="D87" s="168">
        <v>379400</v>
      </c>
      <c r="E87" s="168">
        <v>84100</v>
      </c>
      <c r="F87" s="166">
        <v>36176</v>
      </c>
      <c r="G87" s="256">
        <f t="shared" si="9"/>
        <v>43.015457788347206</v>
      </c>
    </row>
    <row r="88" spans="1:7" ht="25.5">
      <c r="A88" s="96"/>
      <c r="B88" s="98" t="s">
        <v>106</v>
      </c>
      <c r="C88" s="99" t="s">
        <v>107</v>
      </c>
      <c r="D88" s="166">
        <v>0</v>
      </c>
      <c r="E88" s="166">
        <v>0</v>
      </c>
      <c r="F88" s="166">
        <v>-14659</v>
      </c>
      <c r="G88" s="256">
        <v>0</v>
      </c>
    </row>
    <row r="89" spans="1:7">
      <c r="A89" s="95">
        <v>4</v>
      </c>
      <c r="B89" s="95" t="s">
        <v>111</v>
      </c>
      <c r="C89" s="95">
        <v>65.02</v>
      </c>
      <c r="D89" s="167">
        <f>D90+D91+D92+D93</f>
        <v>1260600</v>
      </c>
      <c r="E89" s="167">
        <f>E90+E91+E92+E93</f>
        <v>365900</v>
      </c>
      <c r="F89" s="167">
        <f>F90+F91+F92+F93</f>
        <v>226020</v>
      </c>
      <c r="G89" s="256">
        <f t="shared" si="9"/>
        <v>61.770975676414317</v>
      </c>
    </row>
    <row r="90" spans="1:7">
      <c r="A90" s="100"/>
      <c r="B90" s="97" t="s">
        <v>100</v>
      </c>
      <c r="C90" s="97" t="s">
        <v>101</v>
      </c>
      <c r="D90" s="166">
        <v>80000</v>
      </c>
      <c r="E90" s="166">
        <v>32000</v>
      </c>
      <c r="F90" s="166">
        <v>0</v>
      </c>
      <c r="G90" s="256">
        <f t="shared" si="9"/>
        <v>0</v>
      </c>
    </row>
    <row r="91" spans="1:7">
      <c r="A91" s="100"/>
      <c r="B91" s="98" t="s">
        <v>102</v>
      </c>
      <c r="C91" s="99" t="s">
        <v>103</v>
      </c>
      <c r="D91" s="166">
        <v>1044000</v>
      </c>
      <c r="E91" s="166">
        <v>290200</v>
      </c>
      <c r="F91" s="166">
        <v>221436</v>
      </c>
      <c r="G91" s="256">
        <f t="shared" si="9"/>
        <v>76.304617505168849</v>
      </c>
    </row>
    <row r="92" spans="1:7">
      <c r="A92" s="100"/>
      <c r="B92" s="97" t="s">
        <v>112</v>
      </c>
      <c r="C92" s="97" t="s">
        <v>113</v>
      </c>
      <c r="D92" s="166">
        <v>136600</v>
      </c>
      <c r="E92" s="166">
        <v>43700</v>
      </c>
      <c r="F92" s="166">
        <v>4584</v>
      </c>
      <c r="G92" s="256">
        <f t="shared" si="9"/>
        <v>10.489702517162472</v>
      </c>
    </row>
    <row r="93" spans="1:7">
      <c r="A93" s="100"/>
      <c r="B93" s="97" t="s">
        <v>104</v>
      </c>
      <c r="C93" s="97" t="s">
        <v>105</v>
      </c>
      <c r="D93" s="166">
        <v>0</v>
      </c>
      <c r="E93" s="166">
        <v>0</v>
      </c>
      <c r="F93" s="166">
        <v>0</v>
      </c>
      <c r="G93" s="256">
        <v>0</v>
      </c>
    </row>
    <row r="94" spans="1:7">
      <c r="A94" s="93">
        <v>5</v>
      </c>
      <c r="B94" s="95" t="s">
        <v>116</v>
      </c>
      <c r="C94" s="95">
        <v>66.02</v>
      </c>
      <c r="D94" s="167">
        <f>D95+D96+D97+D98</f>
        <v>1495400</v>
      </c>
      <c r="E94" s="167">
        <f>E95+E96+E97+E98</f>
        <v>304300</v>
      </c>
      <c r="F94" s="167">
        <f>F95+F96+F97+F98</f>
        <v>291991</v>
      </c>
      <c r="G94" s="256">
        <f t="shared" si="9"/>
        <v>95.954978639500482</v>
      </c>
    </row>
    <row r="95" spans="1:7">
      <c r="A95" s="100"/>
      <c r="B95" s="97" t="s">
        <v>100</v>
      </c>
      <c r="C95" s="97" t="s">
        <v>101</v>
      </c>
      <c r="D95" s="166">
        <v>1324800</v>
      </c>
      <c r="E95" s="166">
        <v>299700</v>
      </c>
      <c r="F95" s="166">
        <v>291688</v>
      </c>
      <c r="G95" s="256">
        <f t="shared" si="9"/>
        <v>97.326659993326658</v>
      </c>
    </row>
    <row r="96" spans="1:7">
      <c r="A96" s="100"/>
      <c r="B96" s="98" t="s">
        <v>102</v>
      </c>
      <c r="C96" s="97" t="s">
        <v>103</v>
      </c>
      <c r="D96" s="166">
        <v>20600</v>
      </c>
      <c r="E96" s="166">
        <v>4600</v>
      </c>
      <c r="F96" s="166">
        <v>303</v>
      </c>
      <c r="G96" s="256">
        <f t="shared" si="9"/>
        <v>6.5869565217391308</v>
      </c>
    </row>
    <row r="97" spans="1:7" ht="27">
      <c r="A97" s="96"/>
      <c r="B97" s="101" t="s">
        <v>117</v>
      </c>
      <c r="C97" s="97" t="s">
        <v>118</v>
      </c>
      <c r="D97" s="166">
        <v>150000</v>
      </c>
      <c r="E97" s="166">
        <v>0</v>
      </c>
      <c r="F97" s="166">
        <v>0</v>
      </c>
      <c r="G97" s="256">
        <v>0</v>
      </c>
    </row>
    <row r="98" spans="1:7" ht="25.5">
      <c r="A98" s="96"/>
      <c r="B98" s="98" t="s">
        <v>106</v>
      </c>
      <c r="C98" s="97" t="s">
        <v>107</v>
      </c>
      <c r="D98" s="166">
        <v>0</v>
      </c>
      <c r="E98" s="166">
        <v>0</v>
      </c>
      <c r="F98" s="166">
        <v>0</v>
      </c>
      <c r="G98" s="256">
        <v>0</v>
      </c>
    </row>
    <row r="99" spans="1:7">
      <c r="A99" s="103">
        <v>6</v>
      </c>
      <c r="B99" s="95" t="s">
        <v>122</v>
      </c>
      <c r="C99" s="95">
        <v>67.02</v>
      </c>
      <c r="D99" s="167">
        <f>D100+D101+D102+D103+D104</f>
        <v>1695130</v>
      </c>
      <c r="E99" s="167">
        <f t="shared" ref="E99:F99" si="13">E100+E101+E102+E103+E104</f>
        <v>400600</v>
      </c>
      <c r="F99" s="167">
        <f t="shared" si="13"/>
        <v>243809</v>
      </c>
      <c r="G99" s="256">
        <f t="shared" si="9"/>
        <v>60.860958562156767</v>
      </c>
    </row>
    <row r="100" spans="1:7">
      <c r="A100" s="100"/>
      <c r="B100" s="97" t="s">
        <v>100</v>
      </c>
      <c r="C100" s="97" t="s">
        <v>101</v>
      </c>
      <c r="D100" s="166">
        <v>308600</v>
      </c>
      <c r="E100" s="166">
        <v>75800</v>
      </c>
      <c r="F100" s="166">
        <v>73687</v>
      </c>
      <c r="G100" s="256">
        <f t="shared" si="9"/>
        <v>97.212401055408975</v>
      </c>
    </row>
    <row r="101" spans="1:7">
      <c r="A101" s="100"/>
      <c r="B101" s="98" t="s">
        <v>102</v>
      </c>
      <c r="C101" s="97" t="s">
        <v>103</v>
      </c>
      <c r="D101" s="166">
        <v>821530</v>
      </c>
      <c r="E101" s="166">
        <v>174800</v>
      </c>
      <c r="F101" s="166">
        <v>58079</v>
      </c>
      <c r="G101" s="256">
        <f t="shared" si="9"/>
        <v>33.225972540045767</v>
      </c>
    </row>
    <row r="102" spans="1:7" ht="27">
      <c r="A102" s="100"/>
      <c r="B102" s="101" t="s">
        <v>117</v>
      </c>
      <c r="C102" s="97" t="s">
        <v>118</v>
      </c>
      <c r="D102" s="166">
        <v>425000</v>
      </c>
      <c r="E102" s="166">
        <v>130000</v>
      </c>
      <c r="F102" s="166">
        <v>120000</v>
      </c>
      <c r="G102" s="256">
        <f t="shared" si="9"/>
        <v>92.307692307692307</v>
      </c>
    </row>
    <row r="103" spans="1:7">
      <c r="A103" s="100"/>
      <c r="B103" s="97" t="s">
        <v>104</v>
      </c>
      <c r="C103" s="97" t="s">
        <v>123</v>
      </c>
      <c r="D103" s="166">
        <v>140000</v>
      </c>
      <c r="E103" s="166">
        <v>20000</v>
      </c>
      <c r="F103" s="166">
        <v>0</v>
      </c>
      <c r="G103" s="256">
        <f t="shared" si="9"/>
        <v>0</v>
      </c>
    </row>
    <row r="104" spans="1:7" ht="25.5">
      <c r="A104" s="100"/>
      <c r="B104" s="98" t="s">
        <v>106</v>
      </c>
      <c r="C104" s="99" t="s">
        <v>107</v>
      </c>
      <c r="D104" s="166">
        <v>0</v>
      </c>
      <c r="E104" s="166">
        <v>0</v>
      </c>
      <c r="F104" s="166">
        <v>-7957</v>
      </c>
      <c r="G104" s="256">
        <v>0</v>
      </c>
    </row>
    <row r="105" spans="1:7" ht="27">
      <c r="A105" s="95">
        <v>7</v>
      </c>
      <c r="B105" s="94" t="s">
        <v>124</v>
      </c>
      <c r="C105" s="95">
        <v>68.02</v>
      </c>
      <c r="D105" s="167">
        <f>D106+D107+D108+D109+D110</f>
        <v>4956720</v>
      </c>
      <c r="E105" s="167">
        <f t="shared" ref="E105:F105" si="14">E106+E107+E108+E109+E110</f>
        <v>1296000</v>
      </c>
      <c r="F105" s="167">
        <f t="shared" si="14"/>
        <v>1118244</v>
      </c>
      <c r="G105" s="256">
        <f t="shared" si="9"/>
        <v>86.284259259259258</v>
      </c>
    </row>
    <row r="106" spans="1:7">
      <c r="A106" s="100"/>
      <c r="B106" s="97" t="s">
        <v>100</v>
      </c>
      <c r="C106" s="97" t="s">
        <v>101</v>
      </c>
      <c r="D106" s="166">
        <v>2570420</v>
      </c>
      <c r="E106" s="166">
        <v>625500</v>
      </c>
      <c r="F106" s="166">
        <v>620104</v>
      </c>
      <c r="G106" s="256">
        <f t="shared" si="9"/>
        <v>99.13733013589129</v>
      </c>
    </row>
    <row r="107" spans="1:7">
      <c r="A107" s="100"/>
      <c r="B107" s="98" t="s">
        <v>102</v>
      </c>
      <c r="C107" s="97" t="s">
        <v>103</v>
      </c>
      <c r="D107" s="166">
        <v>38000</v>
      </c>
      <c r="E107" s="166">
        <v>7500</v>
      </c>
      <c r="F107" s="166">
        <v>251</v>
      </c>
      <c r="G107" s="256">
        <f t="shared" si="9"/>
        <v>3.3466666666666667</v>
      </c>
    </row>
    <row r="108" spans="1:7">
      <c r="A108" s="100"/>
      <c r="B108" s="97" t="s">
        <v>112</v>
      </c>
      <c r="C108" s="97" t="s">
        <v>113</v>
      </c>
      <c r="D108" s="166">
        <v>2347500</v>
      </c>
      <c r="E108" s="166">
        <v>663000</v>
      </c>
      <c r="F108" s="166">
        <v>497889</v>
      </c>
      <c r="G108" s="256">
        <f t="shared" si="9"/>
        <v>75.096380090497732</v>
      </c>
    </row>
    <row r="109" spans="1:7">
      <c r="A109" s="102"/>
      <c r="B109" s="97" t="s">
        <v>104</v>
      </c>
      <c r="C109" s="97" t="s">
        <v>105</v>
      </c>
      <c r="D109" s="166">
        <v>800</v>
      </c>
      <c r="E109" s="166">
        <v>0</v>
      </c>
      <c r="F109" s="166">
        <v>0</v>
      </c>
      <c r="G109" s="256">
        <v>0</v>
      </c>
    </row>
    <row r="110" spans="1:7" ht="26.25" customHeight="1">
      <c r="A110" s="102"/>
      <c r="B110" s="98" t="s">
        <v>106</v>
      </c>
      <c r="C110" s="99" t="s">
        <v>107</v>
      </c>
      <c r="D110" s="166">
        <v>0</v>
      </c>
      <c r="E110" s="166">
        <v>0</v>
      </c>
      <c r="F110" s="166">
        <v>0</v>
      </c>
      <c r="G110" s="256">
        <v>0</v>
      </c>
    </row>
    <row r="111" spans="1:7">
      <c r="A111" s="95">
        <v>8</v>
      </c>
      <c r="B111" s="104" t="s">
        <v>125</v>
      </c>
      <c r="C111" s="95">
        <v>70.02</v>
      </c>
      <c r="D111" s="167">
        <f>D112+D113</f>
        <v>731500</v>
      </c>
      <c r="E111" s="167">
        <f t="shared" ref="E111" si="15">E112+E113</f>
        <v>201500</v>
      </c>
      <c r="F111" s="167">
        <f>F114+F113+F112</f>
        <v>152221</v>
      </c>
      <c r="G111" s="256">
        <f t="shared" si="9"/>
        <v>75.543920595533493</v>
      </c>
    </row>
    <row r="112" spans="1:7">
      <c r="A112" s="96"/>
      <c r="B112" s="98" t="s">
        <v>102</v>
      </c>
      <c r="C112" s="97" t="s">
        <v>126</v>
      </c>
      <c r="D112" s="166">
        <v>581500</v>
      </c>
      <c r="E112" s="166">
        <v>164000</v>
      </c>
      <c r="F112" s="166">
        <v>116029</v>
      </c>
      <c r="G112" s="256">
        <f t="shared" si="9"/>
        <v>70.74939024390244</v>
      </c>
    </row>
    <row r="113" spans="1:11">
      <c r="A113" s="96"/>
      <c r="B113" s="98" t="s">
        <v>195</v>
      </c>
      <c r="C113" s="97" t="s">
        <v>204</v>
      </c>
      <c r="D113" s="166">
        <v>150000</v>
      </c>
      <c r="E113" s="166">
        <v>37500</v>
      </c>
      <c r="F113" s="166">
        <v>36692</v>
      </c>
      <c r="G113" s="256">
        <f t="shared" si="9"/>
        <v>97.845333333333329</v>
      </c>
      <c r="H113" s="222"/>
      <c r="I113" s="221"/>
      <c r="J113" s="221"/>
      <c r="K113" s="221"/>
    </row>
    <row r="114" spans="1:11" ht="26.25" customHeight="1">
      <c r="A114" s="96"/>
      <c r="B114" s="98" t="s">
        <v>262</v>
      </c>
      <c r="C114" s="99" t="s">
        <v>107</v>
      </c>
      <c r="D114" s="166">
        <v>0</v>
      </c>
      <c r="E114" s="166">
        <v>0</v>
      </c>
      <c r="F114" s="166">
        <v>-500</v>
      </c>
      <c r="G114" s="256">
        <v>0</v>
      </c>
    </row>
    <row r="115" spans="1:11">
      <c r="A115" s="95">
        <v>9</v>
      </c>
      <c r="B115" s="95" t="s">
        <v>127</v>
      </c>
      <c r="C115" s="95">
        <v>74.02</v>
      </c>
      <c r="D115" s="170">
        <f>D116+D117+D118</f>
        <v>547560</v>
      </c>
      <c r="E115" s="170">
        <f>E116+E117+E118</f>
        <v>427560</v>
      </c>
      <c r="F115" s="170">
        <f>F116+F117+F118</f>
        <v>202814</v>
      </c>
      <c r="G115" s="256">
        <f t="shared" si="9"/>
        <v>47.435213771166616</v>
      </c>
    </row>
    <row r="116" spans="1:11">
      <c r="A116" s="105"/>
      <c r="B116" s="97" t="s">
        <v>100</v>
      </c>
      <c r="C116" s="97" t="s">
        <v>101</v>
      </c>
      <c r="D116" s="171">
        <v>0</v>
      </c>
      <c r="E116" s="166">
        <v>0</v>
      </c>
      <c r="F116" s="171">
        <v>0</v>
      </c>
      <c r="G116" s="256">
        <v>0</v>
      </c>
    </row>
    <row r="117" spans="1:11">
      <c r="A117" s="105"/>
      <c r="B117" s="98" t="s">
        <v>102</v>
      </c>
      <c r="C117" s="97" t="s">
        <v>126</v>
      </c>
      <c r="D117" s="172">
        <v>490560</v>
      </c>
      <c r="E117" s="172">
        <v>370560</v>
      </c>
      <c r="F117" s="171">
        <v>202814</v>
      </c>
      <c r="G117" s="256">
        <f t="shared" si="9"/>
        <v>54.731757340241792</v>
      </c>
    </row>
    <row r="118" spans="1:11">
      <c r="A118" s="105"/>
      <c r="B118" s="98" t="s">
        <v>217</v>
      </c>
      <c r="C118" s="97" t="s">
        <v>204</v>
      </c>
      <c r="D118" s="172">
        <v>57000</v>
      </c>
      <c r="E118" s="172">
        <v>57000</v>
      </c>
      <c r="F118" s="171">
        <v>0</v>
      </c>
      <c r="G118" s="256">
        <f t="shared" si="9"/>
        <v>0</v>
      </c>
    </row>
    <row r="119" spans="1:11">
      <c r="A119" s="95">
        <v>10</v>
      </c>
      <c r="B119" s="95" t="s">
        <v>128</v>
      </c>
      <c r="C119" s="95">
        <v>84.02</v>
      </c>
      <c r="D119" s="170">
        <f>D120+D121</f>
        <v>627400</v>
      </c>
      <c r="E119" s="170">
        <f t="shared" ref="E119:F119" si="16">E120+E121</f>
        <v>110000</v>
      </c>
      <c r="F119" s="170">
        <f t="shared" si="16"/>
        <v>5476</v>
      </c>
      <c r="G119" s="256">
        <f t="shared" si="9"/>
        <v>4.9781818181818185</v>
      </c>
    </row>
    <row r="120" spans="1:11">
      <c r="A120" s="100"/>
      <c r="B120" s="98" t="s">
        <v>102</v>
      </c>
      <c r="C120" s="97" t="s">
        <v>126</v>
      </c>
      <c r="D120" s="173">
        <v>627400</v>
      </c>
      <c r="E120" s="173">
        <v>110000</v>
      </c>
      <c r="F120" s="166">
        <v>5476</v>
      </c>
      <c r="G120" s="256">
        <f t="shared" si="9"/>
        <v>4.9781818181818185</v>
      </c>
    </row>
    <row r="121" spans="1:11" ht="25.5">
      <c r="A121" s="100"/>
      <c r="B121" s="98" t="s">
        <v>106</v>
      </c>
      <c r="C121" s="99" t="s">
        <v>107</v>
      </c>
      <c r="D121" s="166">
        <v>0</v>
      </c>
      <c r="E121" s="166">
        <v>0</v>
      </c>
      <c r="F121" s="166">
        <v>0</v>
      </c>
      <c r="G121" s="256">
        <v>0</v>
      </c>
    </row>
    <row r="122" spans="1:11">
      <c r="A122" s="95"/>
      <c r="B122" s="106" t="s">
        <v>129</v>
      </c>
      <c r="C122" s="95"/>
      <c r="D122" s="170">
        <f>D119+D115+D111+D105+D99+D94+D89+D85+D80+D75</f>
        <v>20359850</v>
      </c>
      <c r="E122" s="170">
        <f>E119+E115+E111+E105+E99+E94+E89+E85+E80+E75</f>
        <v>5672040</v>
      </c>
      <c r="F122" s="170">
        <f>F119+F115+F111+F105+F99+F94+F89+F85+F80+F75</f>
        <v>4127530</v>
      </c>
      <c r="G122" s="256">
        <f t="shared" si="9"/>
        <v>72.769761849352264</v>
      </c>
    </row>
    <row r="123" spans="1:11">
      <c r="A123" s="107"/>
      <c r="B123" s="142"/>
      <c r="C123" s="107"/>
      <c r="D123" s="215"/>
      <c r="E123" s="215"/>
      <c r="F123" s="215"/>
    </row>
    <row r="124" spans="1:11">
      <c r="A124" s="107"/>
      <c r="B124" s="142"/>
      <c r="C124" s="107"/>
      <c r="D124" s="143"/>
      <c r="E124" s="143"/>
      <c r="F124" s="143"/>
    </row>
    <row r="125" spans="1:11" ht="38.25" customHeight="1">
      <c r="A125" s="297" t="s">
        <v>254</v>
      </c>
      <c r="B125" s="297"/>
      <c r="C125" s="297"/>
      <c r="D125" s="297"/>
      <c r="E125" s="297"/>
      <c r="F125" s="297"/>
    </row>
    <row r="126" spans="1:11">
      <c r="F126" s="92" t="s">
        <v>3</v>
      </c>
    </row>
    <row r="127" spans="1:11" ht="24" customHeight="1">
      <c r="A127" s="298" t="s">
        <v>4</v>
      </c>
      <c r="B127" s="298" t="s">
        <v>5</v>
      </c>
      <c r="C127" s="298" t="s">
        <v>6</v>
      </c>
      <c r="D127" s="291" t="s">
        <v>236</v>
      </c>
      <c r="E127" s="293" t="s">
        <v>241</v>
      </c>
      <c r="F127" s="284" t="s">
        <v>246</v>
      </c>
      <c r="G127" s="281" t="s">
        <v>239</v>
      </c>
    </row>
    <row r="128" spans="1:11" ht="30.75" customHeight="1">
      <c r="A128" s="299"/>
      <c r="B128" s="299"/>
      <c r="C128" s="299"/>
      <c r="D128" s="292"/>
      <c r="E128" s="294"/>
      <c r="F128" s="285"/>
      <c r="G128" s="281"/>
    </row>
    <row r="129" spans="1:7" ht="27">
      <c r="A129" s="93">
        <v>1</v>
      </c>
      <c r="B129" s="94" t="s">
        <v>99</v>
      </c>
      <c r="C129" s="95">
        <v>51.02</v>
      </c>
      <c r="D129" s="167">
        <f>D131+D130</f>
        <v>250000</v>
      </c>
      <c r="E129" s="167">
        <f>E131+E130</f>
        <v>150000</v>
      </c>
      <c r="F129" s="167">
        <f>F131+F130</f>
        <v>0</v>
      </c>
      <c r="G129" s="256">
        <f>F129/E129*100</f>
        <v>0</v>
      </c>
    </row>
    <row r="130" spans="1:7" ht="21.75" customHeight="1">
      <c r="A130" s="207"/>
      <c r="B130" s="208" t="s">
        <v>217</v>
      </c>
      <c r="C130" s="209" t="s">
        <v>204</v>
      </c>
      <c r="D130" s="210">
        <v>0</v>
      </c>
      <c r="E130" s="166">
        <v>0</v>
      </c>
      <c r="F130" s="166">
        <v>0</v>
      </c>
      <c r="G130" s="256">
        <v>0</v>
      </c>
    </row>
    <row r="131" spans="1:7" ht="21.75" customHeight="1">
      <c r="A131" s="136"/>
      <c r="B131" s="97" t="s">
        <v>110</v>
      </c>
      <c r="C131" s="97" t="s">
        <v>115</v>
      </c>
      <c r="D131" s="168">
        <v>250000</v>
      </c>
      <c r="E131" s="168">
        <v>150000</v>
      </c>
      <c r="F131" s="166">
        <v>0</v>
      </c>
      <c r="G131" s="256">
        <f t="shared" ref="G131:G155" si="17">F131/E131*100</f>
        <v>0</v>
      </c>
    </row>
    <row r="132" spans="1:7" ht="25.5" customHeight="1">
      <c r="A132" s="108">
        <v>2</v>
      </c>
      <c r="B132" s="94" t="s">
        <v>109</v>
      </c>
      <c r="C132" s="95">
        <v>61.02</v>
      </c>
      <c r="D132" s="179">
        <f>D133</f>
        <v>10000</v>
      </c>
      <c r="E132" s="179">
        <f>E133</f>
        <v>0</v>
      </c>
      <c r="F132" s="179">
        <f>F133</f>
        <v>0</v>
      </c>
      <c r="G132" s="256">
        <v>0</v>
      </c>
    </row>
    <row r="133" spans="1:7">
      <c r="A133" s="100"/>
      <c r="B133" s="97" t="s">
        <v>110</v>
      </c>
      <c r="C133" s="97" t="s">
        <v>115</v>
      </c>
      <c r="D133" s="168">
        <v>10000</v>
      </c>
      <c r="E133" s="168">
        <v>0</v>
      </c>
      <c r="F133" s="166">
        <v>0</v>
      </c>
      <c r="G133" s="256">
        <v>0</v>
      </c>
    </row>
    <row r="134" spans="1:7" ht="23.25" customHeight="1">
      <c r="A134" s="103">
        <v>3</v>
      </c>
      <c r="B134" s="95" t="s">
        <v>111</v>
      </c>
      <c r="C134" s="95">
        <v>65.02</v>
      </c>
      <c r="D134" s="167">
        <f>D135+D136+D137+D138</f>
        <v>3080250</v>
      </c>
      <c r="E134" s="167">
        <f>E135+E138+E137+E136</f>
        <v>2580250</v>
      </c>
      <c r="F134" s="167">
        <f t="shared" ref="F134" si="18">F135+F138+F137</f>
        <v>954974</v>
      </c>
      <c r="G134" s="256">
        <f t="shared" si="17"/>
        <v>37.010909795562448</v>
      </c>
    </row>
    <row r="135" spans="1:7" ht="40.5">
      <c r="A135" s="100"/>
      <c r="B135" s="101" t="s">
        <v>119</v>
      </c>
      <c r="C135" s="97" t="s">
        <v>120</v>
      </c>
      <c r="D135" s="166">
        <v>0</v>
      </c>
      <c r="E135" s="166">
        <v>0</v>
      </c>
      <c r="F135" s="166">
        <v>0</v>
      </c>
      <c r="G135" s="256">
        <v>0</v>
      </c>
    </row>
    <row r="136" spans="1:7" ht="40.5">
      <c r="A136" s="100"/>
      <c r="B136" s="101" t="s">
        <v>233</v>
      </c>
      <c r="C136" s="97" t="s">
        <v>215</v>
      </c>
      <c r="D136" s="166">
        <v>371850</v>
      </c>
      <c r="E136" s="166">
        <v>371850</v>
      </c>
      <c r="F136" s="166">
        <v>0</v>
      </c>
      <c r="G136" s="256">
        <f t="shared" si="17"/>
        <v>0</v>
      </c>
    </row>
    <row r="137" spans="1:7" ht="27">
      <c r="A137" s="100"/>
      <c r="B137" s="101" t="s">
        <v>218</v>
      </c>
      <c r="C137" s="97" t="s">
        <v>214</v>
      </c>
      <c r="D137" s="166">
        <v>2046400</v>
      </c>
      <c r="E137" s="166">
        <v>2046400</v>
      </c>
      <c r="F137" s="166">
        <v>954974</v>
      </c>
      <c r="G137" s="256">
        <f t="shared" si="17"/>
        <v>46.666047693510556</v>
      </c>
    </row>
    <row r="138" spans="1:7">
      <c r="A138" s="100"/>
      <c r="B138" s="97" t="s">
        <v>114</v>
      </c>
      <c r="C138" s="97" t="s">
        <v>115</v>
      </c>
      <c r="D138" s="166">
        <v>662000</v>
      </c>
      <c r="E138" s="166">
        <v>162000</v>
      </c>
      <c r="F138" s="166">
        <v>0</v>
      </c>
      <c r="G138" s="256">
        <f t="shared" si="17"/>
        <v>0</v>
      </c>
    </row>
    <row r="139" spans="1:7">
      <c r="A139" s="103">
        <v>4</v>
      </c>
      <c r="B139" s="95" t="s">
        <v>116</v>
      </c>
      <c r="C139" s="95">
        <v>66.02</v>
      </c>
      <c r="D139" s="167">
        <f>D140+D141+D142</f>
        <v>105000</v>
      </c>
      <c r="E139" s="167">
        <f t="shared" ref="E139:F139" si="19">E140+E141+E142</f>
        <v>55000</v>
      </c>
      <c r="F139" s="167">
        <f t="shared" si="19"/>
        <v>0</v>
      </c>
      <c r="G139" s="256">
        <f t="shared" si="17"/>
        <v>0</v>
      </c>
    </row>
    <row r="140" spans="1:7" ht="27">
      <c r="A140" s="96"/>
      <c r="B140" s="101" t="s">
        <v>117</v>
      </c>
      <c r="C140" s="97" t="s">
        <v>118</v>
      </c>
      <c r="D140" s="166">
        <v>100000</v>
      </c>
      <c r="E140" s="166">
        <v>50000</v>
      </c>
      <c r="F140" s="166">
        <v>0</v>
      </c>
      <c r="G140" s="256">
        <v>0</v>
      </c>
    </row>
    <row r="141" spans="1:7" ht="40.5">
      <c r="A141" s="100"/>
      <c r="B141" s="101" t="s">
        <v>119</v>
      </c>
      <c r="C141" s="97" t="s">
        <v>120</v>
      </c>
      <c r="D141" s="166">
        <v>0</v>
      </c>
      <c r="E141" s="166">
        <v>0</v>
      </c>
      <c r="F141" s="166">
        <v>0</v>
      </c>
      <c r="G141" s="256">
        <v>0</v>
      </c>
    </row>
    <row r="142" spans="1:7">
      <c r="A142" s="100"/>
      <c r="B142" s="101" t="s">
        <v>121</v>
      </c>
      <c r="C142" s="97" t="s">
        <v>115</v>
      </c>
      <c r="D142" s="166">
        <v>5000</v>
      </c>
      <c r="E142" s="166">
        <v>5000</v>
      </c>
      <c r="F142" s="166">
        <v>0</v>
      </c>
      <c r="G142" s="256">
        <f t="shared" si="17"/>
        <v>0</v>
      </c>
    </row>
    <row r="143" spans="1:7">
      <c r="A143" s="103">
        <v>5</v>
      </c>
      <c r="B143" s="95" t="s">
        <v>122</v>
      </c>
      <c r="C143" s="95">
        <v>67.02</v>
      </c>
      <c r="D143" s="167">
        <f>D144</f>
        <v>250000</v>
      </c>
      <c r="E143" s="167">
        <f t="shared" ref="E143:F143" si="20">E144</f>
        <v>100000</v>
      </c>
      <c r="F143" s="167">
        <f t="shared" si="20"/>
        <v>0</v>
      </c>
      <c r="G143" s="256">
        <v>0</v>
      </c>
    </row>
    <row r="144" spans="1:7">
      <c r="A144" s="102"/>
      <c r="B144" s="97" t="s">
        <v>114</v>
      </c>
      <c r="C144" s="97" t="s">
        <v>115</v>
      </c>
      <c r="D144" s="166">
        <v>250000</v>
      </c>
      <c r="E144" s="166">
        <v>100000</v>
      </c>
      <c r="F144" s="166">
        <v>0</v>
      </c>
      <c r="G144" s="256">
        <v>0</v>
      </c>
    </row>
    <row r="145" spans="1:19">
      <c r="A145" s="103">
        <v>6</v>
      </c>
      <c r="B145" s="104" t="s">
        <v>125</v>
      </c>
      <c r="C145" s="95">
        <v>70.02</v>
      </c>
      <c r="D145" s="167">
        <f>D148+D147+D149+D146</f>
        <v>6574830</v>
      </c>
      <c r="E145" s="167">
        <f>E148+E147+E149+E146</f>
        <v>4246860</v>
      </c>
      <c r="F145" s="167">
        <f t="shared" ref="F145" si="21">F148+F147+F149</f>
        <v>5457</v>
      </c>
      <c r="G145" s="256">
        <f t="shared" si="17"/>
        <v>0.12849493508144841</v>
      </c>
    </row>
    <row r="146" spans="1:19" ht="43.5" customHeight="1">
      <c r="A146" s="96"/>
      <c r="B146" s="272" t="s">
        <v>261</v>
      </c>
      <c r="C146" s="97" t="s">
        <v>120</v>
      </c>
      <c r="D146" s="166">
        <v>5209430</v>
      </c>
      <c r="E146" s="166">
        <v>3249910</v>
      </c>
      <c r="F146" s="166">
        <v>0</v>
      </c>
      <c r="G146" s="273">
        <v>0</v>
      </c>
    </row>
    <row r="147" spans="1:19" ht="40.5">
      <c r="A147" s="103"/>
      <c r="B147" s="211" t="s">
        <v>216</v>
      </c>
      <c r="C147" s="209" t="s">
        <v>215</v>
      </c>
      <c r="D147" s="210">
        <v>873950</v>
      </c>
      <c r="E147" s="210">
        <v>873950</v>
      </c>
      <c r="F147" s="210">
        <v>0</v>
      </c>
      <c r="G147" s="256">
        <f t="shared" si="17"/>
        <v>0</v>
      </c>
    </row>
    <row r="148" spans="1:19">
      <c r="A148" s="96"/>
      <c r="B148" s="97" t="s">
        <v>114</v>
      </c>
      <c r="C148" s="97" t="s">
        <v>115</v>
      </c>
      <c r="D148" s="166">
        <v>491450</v>
      </c>
      <c r="E148" s="166">
        <v>123000</v>
      </c>
      <c r="F148" s="166">
        <v>7985</v>
      </c>
      <c r="G148" s="256">
        <f t="shared" si="17"/>
        <v>6.4918699186991873</v>
      </c>
    </row>
    <row r="149" spans="1:19" ht="25.5">
      <c r="A149" s="96"/>
      <c r="B149" s="98" t="s">
        <v>238</v>
      </c>
      <c r="C149" s="99" t="s">
        <v>107</v>
      </c>
      <c r="D149" s="166">
        <v>0</v>
      </c>
      <c r="E149" s="166">
        <v>0</v>
      </c>
      <c r="F149" s="166">
        <v>-2528</v>
      </c>
      <c r="G149" s="256">
        <v>0</v>
      </c>
    </row>
    <row r="150" spans="1:19">
      <c r="A150" s="95">
        <v>7</v>
      </c>
      <c r="B150" s="95" t="s">
        <v>127</v>
      </c>
      <c r="C150" s="95">
        <v>74.02</v>
      </c>
      <c r="D150" s="217">
        <f>D151</f>
        <v>0</v>
      </c>
      <c r="E150" s="217">
        <f>E151</f>
        <v>0</v>
      </c>
      <c r="F150" s="217">
        <f>F151</f>
        <v>0</v>
      </c>
      <c r="G150" s="256">
        <v>0</v>
      </c>
    </row>
    <row r="151" spans="1:19">
      <c r="A151" s="96"/>
      <c r="B151" s="97" t="s">
        <v>114</v>
      </c>
      <c r="C151" s="97" t="s">
        <v>115</v>
      </c>
      <c r="D151" s="166">
        <v>0</v>
      </c>
      <c r="E151" s="166">
        <v>0</v>
      </c>
      <c r="F151" s="166">
        <v>0</v>
      </c>
      <c r="G151" s="256">
        <v>0</v>
      </c>
    </row>
    <row r="152" spans="1:19">
      <c r="A152" s="103">
        <v>8</v>
      </c>
      <c r="B152" s="95" t="s">
        <v>128</v>
      </c>
      <c r="C152" s="95">
        <v>84.02</v>
      </c>
      <c r="D152" s="170">
        <f>D153</f>
        <v>1780650</v>
      </c>
      <c r="E152" s="170">
        <f t="shared" ref="E152:F152" si="22">E153</f>
        <v>280650</v>
      </c>
      <c r="F152" s="170">
        <f t="shared" si="22"/>
        <v>0</v>
      </c>
      <c r="G152" s="256">
        <f t="shared" si="17"/>
        <v>0</v>
      </c>
    </row>
    <row r="153" spans="1:19">
      <c r="A153" s="102"/>
      <c r="B153" s="101" t="s">
        <v>121</v>
      </c>
      <c r="C153" s="97" t="s">
        <v>115</v>
      </c>
      <c r="D153" s="173">
        <v>1780650</v>
      </c>
      <c r="E153" s="173">
        <v>280650</v>
      </c>
      <c r="F153" s="166">
        <v>0</v>
      </c>
      <c r="G153" s="256">
        <f t="shared" si="17"/>
        <v>0</v>
      </c>
    </row>
    <row r="154" spans="1:19">
      <c r="A154" s="102"/>
      <c r="B154" s="101"/>
      <c r="C154" s="97"/>
      <c r="D154" s="173"/>
      <c r="E154" s="173"/>
      <c r="F154" s="166"/>
      <c r="G154" s="256">
        <v>0</v>
      </c>
    </row>
    <row r="155" spans="1:19">
      <c r="A155" s="95"/>
      <c r="B155" s="106" t="s">
        <v>129</v>
      </c>
      <c r="C155" s="95"/>
      <c r="D155" s="170">
        <f>D152+D145+D143+D139+D134+D132+D129+D150</f>
        <v>12050730</v>
      </c>
      <c r="E155" s="170">
        <f>E152+E145+E143+E139+E134+E132+E129+E150</f>
        <v>7412760</v>
      </c>
      <c r="F155" s="170">
        <f>F152+F145+F143+F139+F134+F132+F129+F150</f>
        <v>960431</v>
      </c>
      <c r="G155" s="256">
        <f t="shared" si="17"/>
        <v>12.956456164775334</v>
      </c>
    </row>
    <row r="156" spans="1:19">
      <c r="A156" s="107"/>
      <c r="B156" s="65"/>
      <c r="C156" s="65"/>
      <c r="D156" s="65"/>
      <c r="E156" s="65"/>
      <c r="F156" s="65"/>
      <c r="G156" s="257"/>
      <c r="N156" s="225" t="s">
        <v>175</v>
      </c>
      <c r="O156" s="65"/>
      <c r="P156" s="65"/>
      <c r="Q156" s="65"/>
      <c r="R156" s="65" t="s">
        <v>176</v>
      </c>
      <c r="S156" s="65"/>
    </row>
    <row r="157" spans="1:19">
      <c r="A157" s="65"/>
      <c r="B157" s="65" t="s">
        <v>228</v>
      </c>
      <c r="C157" s="65"/>
      <c r="D157" s="65" t="s">
        <v>229</v>
      </c>
      <c r="E157" s="65"/>
      <c r="F157" s="65"/>
      <c r="G157" s="164"/>
      <c r="N157" s="225" t="s">
        <v>177</v>
      </c>
      <c r="O157" s="65"/>
      <c r="P157" s="65"/>
      <c r="Q157" s="65"/>
      <c r="R157" s="65" t="s">
        <v>178</v>
      </c>
      <c r="S157" s="65"/>
    </row>
    <row r="158" spans="1:19">
      <c r="A158" s="65"/>
      <c r="B158" s="65" t="s">
        <v>230</v>
      </c>
      <c r="C158" s="65"/>
      <c r="D158" s="65"/>
      <c r="E158" s="65" t="s">
        <v>231</v>
      </c>
      <c r="F158" s="65"/>
      <c r="G158" s="164"/>
      <c r="N158" s="225"/>
      <c r="O158" s="65"/>
      <c r="P158" s="65"/>
      <c r="Q158" s="65"/>
      <c r="R158" s="65"/>
      <c r="S158" s="65"/>
    </row>
    <row r="159" spans="1:19" ht="15.75">
      <c r="A159" s="65"/>
      <c r="B159" s="137"/>
      <c r="C159" s="137"/>
      <c r="D159" s="137"/>
      <c r="E159" s="138"/>
      <c r="F159" s="241"/>
      <c r="G159" s="164"/>
      <c r="N159" s="226"/>
      <c r="O159" s="137"/>
      <c r="P159" s="137"/>
      <c r="Q159" s="138"/>
      <c r="R159" s="282" t="s">
        <v>179</v>
      </c>
      <c r="S159" s="283"/>
    </row>
  </sheetData>
  <mergeCells count="25">
    <mergeCell ref="F6:F7"/>
    <mergeCell ref="A4:G4"/>
    <mergeCell ref="A71:F71"/>
    <mergeCell ref="A73:A74"/>
    <mergeCell ref="B73:B74"/>
    <mergeCell ref="C73:C74"/>
    <mergeCell ref="D73:D74"/>
    <mergeCell ref="E73:E74"/>
    <mergeCell ref="F73:F74"/>
    <mergeCell ref="A6:A7"/>
    <mergeCell ref="B6:B7"/>
    <mergeCell ref="C6:C7"/>
    <mergeCell ref="D6:D7"/>
    <mergeCell ref="E6:E7"/>
    <mergeCell ref="G6:G7"/>
    <mergeCell ref="G73:G74"/>
    <mergeCell ref="G127:G128"/>
    <mergeCell ref="R159:S159"/>
    <mergeCell ref="A125:F125"/>
    <mergeCell ref="A127:A128"/>
    <mergeCell ref="B127:B128"/>
    <mergeCell ref="C127:C128"/>
    <mergeCell ref="D127:D128"/>
    <mergeCell ref="E127:E128"/>
    <mergeCell ref="F127:F128"/>
  </mergeCells>
  <pageMargins left="0.70866141732283472" right="0.70866141732283472" top="0.74803149606299213" bottom="0.74803149606299213" header="0.31496062992125984" footer="0.31496062992125984"/>
  <pageSetup paperSize="9" scale="7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70"/>
  <sheetViews>
    <sheetView view="pageBreakPreview" topLeftCell="A52" zoomScale="93" zoomScaleNormal="100" zoomScaleSheetLayoutView="93" zoomScalePageLayoutView="69" workbookViewId="0">
      <selection activeCell="A69" sqref="A69"/>
    </sheetView>
  </sheetViews>
  <sheetFormatPr defaultRowHeight="15"/>
  <cols>
    <col min="1" max="1" width="5.7109375" customWidth="1"/>
    <col min="2" max="2" width="33.5703125" customWidth="1"/>
    <col min="3" max="3" width="11.42578125" customWidth="1"/>
    <col min="4" max="4" width="15.28515625" customWidth="1"/>
    <col min="5" max="5" width="16.5703125" customWidth="1"/>
    <col min="6" max="6" width="15.42578125" customWidth="1"/>
    <col min="7" max="7" width="14" style="164" customWidth="1"/>
  </cols>
  <sheetData>
    <row r="1" spans="1:7">
      <c r="A1" s="109" t="s">
        <v>0</v>
      </c>
      <c r="B1" s="109"/>
      <c r="C1" s="164" t="s">
        <v>247</v>
      </c>
      <c r="D1" s="165"/>
      <c r="E1" s="164"/>
      <c r="F1" s="164"/>
    </row>
    <row r="2" spans="1:7">
      <c r="A2" s="109" t="s">
        <v>1</v>
      </c>
      <c r="B2" s="109"/>
      <c r="C2" s="111"/>
      <c r="D2" s="110"/>
      <c r="E2" s="110"/>
      <c r="F2" s="110"/>
    </row>
    <row r="3" spans="1:7">
      <c r="A3" s="109" t="s">
        <v>2</v>
      </c>
      <c r="B3" s="109"/>
      <c r="C3" s="110"/>
      <c r="D3" s="110" t="s">
        <v>96</v>
      </c>
      <c r="E3" s="110"/>
      <c r="F3" s="110"/>
    </row>
    <row r="4" spans="1:7" ht="33" customHeight="1">
      <c r="A4" s="301" t="s">
        <v>248</v>
      </c>
      <c r="B4" s="287"/>
      <c r="C4" s="287"/>
      <c r="D4" s="287"/>
      <c r="E4" s="287"/>
      <c r="F4" s="287"/>
    </row>
    <row r="5" spans="1:7">
      <c r="A5" s="109"/>
      <c r="B5" s="112" t="s">
        <v>194</v>
      </c>
      <c r="C5" s="109"/>
      <c r="D5" s="109"/>
      <c r="E5" s="109"/>
      <c r="F5" s="109" t="s">
        <v>3</v>
      </c>
    </row>
    <row r="6" spans="1:7" ht="22.5" customHeight="1">
      <c r="A6" s="302" t="s">
        <v>4</v>
      </c>
      <c r="B6" s="302" t="s">
        <v>5</v>
      </c>
      <c r="C6" s="302" t="s">
        <v>6</v>
      </c>
      <c r="D6" s="291" t="s">
        <v>236</v>
      </c>
      <c r="E6" s="293" t="s">
        <v>241</v>
      </c>
      <c r="F6" s="284" t="s">
        <v>242</v>
      </c>
      <c r="G6" s="281" t="s">
        <v>239</v>
      </c>
    </row>
    <row r="7" spans="1:7" ht="36" customHeight="1">
      <c r="A7" s="289"/>
      <c r="B7" s="289"/>
      <c r="C7" s="289"/>
      <c r="D7" s="292"/>
      <c r="E7" s="294"/>
      <c r="F7" s="285"/>
      <c r="G7" s="281"/>
    </row>
    <row r="8" spans="1:7" ht="29.25">
      <c r="A8" s="113">
        <v>1</v>
      </c>
      <c r="B8" s="114" t="s">
        <v>192</v>
      </c>
      <c r="C8" s="263" t="s">
        <v>221</v>
      </c>
      <c r="D8" s="185">
        <v>0</v>
      </c>
      <c r="E8" s="185">
        <v>0</v>
      </c>
      <c r="F8" s="264">
        <v>0</v>
      </c>
      <c r="G8" s="250">
        <v>0</v>
      </c>
    </row>
    <row r="9" spans="1:7" ht="21" customHeight="1">
      <c r="A9" s="113">
        <v>2</v>
      </c>
      <c r="B9" s="115" t="s">
        <v>263</v>
      </c>
      <c r="C9" s="204" t="s">
        <v>205</v>
      </c>
      <c r="D9" s="203">
        <v>70000</v>
      </c>
      <c r="E9" s="203">
        <v>16000</v>
      </c>
      <c r="F9" s="185">
        <v>5194</v>
      </c>
      <c r="G9" s="250">
        <f t="shared" ref="G9:G30" si="0">F9/E9*100</f>
        <v>32.462499999999999</v>
      </c>
    </row>
    <row r="10" spans="1:7" ht="29.25">
      <c r="A10" s="113">
        <v>3</v>
      </c>
      <c r="B10" s="115" t="s">
        <v>132</v>
      </c>
      <c r="C10" s="116" t="s">
        <v>133</v>
      </c>
      <c r="D10" s="203">
        <v>750000</v>
      </c>
      <c r="E10" s="203">
        <v>206000</v>
      </c>
      <c r="F10" s="185">
        <v>122713</v>
      </c>
      <c r="G10" s="250">
        <f t="shared" si="0"/>
        <v>59.569417475728159</v>
      </c>
    </row>
    <row r="11" spans="1:7" ht="29.25">
      <c r="A11" s="113">
        <v>4</v>
      </c>
      <c r="B11" s="115" t="s">
        <v>134</v>
      </c>
      <c r="C11" s="116" t="s">
        <v>135</v>
      </c>
      <c r="D11" s="203">
        <v>188000</v>
      </c>
      <c r="E11" s="203">
        <v>50000</v>
      </c>
      <c r="F11" s="185">
        <v>33396</v>
      </c>
      <c r="G11" s="250">
        <f t="shared" si="0"/>
        <v>66.792000000000002</v>
      </c>
    </row>
    <row r="12" spans="1:7" ht="26.25">
      <c r="A12" s="113">
        <v>5</v>
      </c>
      <c r="B12" s="141" t="s">
        <v>136</v>
      </c>
      <c r="C12" s="117" t="s">
        <v>137</v>
      </c>
      <c r="D12" s="258">
        <v>35400500</v>
      </c>
      <c r="E12" s="258">
        <v>9923500</v>
      </c>
      <c r="F12" s="193">
        <v>8525770</v>
      </c>
      <c r="G12" s="250">
        <f t="shared" si="0"/>
        <v>85.914949362624071</v>
      </c>
    </row>
    <row r="13" spans="1:7" ht="26.25">
      <c r="A13" s="113">
        <v>6</v>
      </c>
      <c r="B13" s="118" t="s">
        <v>138</v>
      </c>
      <c r="C13" s="113" t="s">
        <v>139</v>
      </c>
      <c r="D13" s="203">
        <v>13050000</v>
      </c>
      <c r="E13" s="203">
        <v>3300000</v>
      </c>
      <c r="F13" s="185">
        <v>3211000</v>
      </c>
      <c r="G13" s="250">
        <f t="shared" si="0"/>
        <v>97.303030303030297</v>
      </c>
    </row>
    <row r="14" spans="1:7" ht="28.5" customHeight="1">
      <c r="A14" s="113">
        <v>7</v>
      </c>
      <c r="B14" s="115" t="s">
        <v>140</v>
      </c>
      <c r="C14" s="117" t="s">
        <v>141</v>
      </c>
      <c r="D14" s="258">
        <v>219180</v>
      </c>
      <c r="E14" s="258">
        <v>58680</v>
      </c>
      <c r="F14" s="193">
        <v>43909</v>
      </c>
      <c r="G14" s="250">
        <f t="shared" si="0"/>
        <v>74.827880027266531</v>
      </c>
    </row>
    <row r="15" spans="1:7">
      <c r="A15" s="113">
        <v>8</v>
      </c>
      <c r="B15" s="115" t="s">
        <v>220</v>
      </c>
      <c r="C15" s="113" t="s">
        <v>219</v>
      </c>
      <c r="D15" s="259">
        <v>0</v>
      </c>
      <c r="E15" s="259">
        <v>0</v>
      </c>
      <c r="F15" s="213">
        <v>0</v>
      </c>
      <c r="G15" s="250">
        <v>0</v>
      </c>
    </row>
    <row r="16" spans="1:7">
      <c r="A16" s="113">
        <v>9</v>
      </c>
      <c r="B16" s="115" t="s">
        <v>63</v>
      </c>
      <c r="C16" s="113" t="s">
        <v>143</v>
      </c>
      <c r="D16" s="203">
        <v>20000</v>
      </c>
      <c r="E16" s="203">
        <v>20000</v>
      </c>
      <c r="F16" s="185">
        <v>20000</v>
      </c>
      <c r="G16" s="250">
        <f t="shared" si="0"/>
        <v>100</v>
      </c>
    </row>
    <row r="17" spans="1:7" ht="39">
      <c r="A17" s="113">
        <v>10</v>
      </c>
      <c r="B17" s="81" t="s">
        <v>65</v>
      </c>
      <c r="C17" s="71" t="s">
        <v>144</v>
      </c>
      <c r="D17" s="260">
        <v>-8000</v>
      </c>
      <c r="E17" s="261">
        <v>-8000</v>
      </c>
      <c r="F17" s="182">
        <v>0</v>
      </c>
      <c r="G17" s="250">
        <v>0</v>
      </c>
    </row>
    <row r="18" spans="1:7">
      <c r="A18" s="113">
        <v>11</v>
      </c>
      <c r="B18" s="81" t="s">
        <v>67</v>
      </c>
      <c r="C18" s="120" t="s">
        <v>145</v>
      </c>
      <c r="D18" s="260">
        <v>8000</v>
      </c>
      <c r="E18" s="261">
        <v>8000</v>
      </c>
      <c r="F18" s="182">
        <v>0</v>
      </c>
      <c r="G18" s="250">
        <v>0</v>
      </c>
    </row>
    <row r="19" spans="1:7" ht="43.5" customHeight="1">
      <c r="A19" s="113">
        <v>12</v>
      </c>
      <c r="B19" s="81" t="s">
        <v>146</v>
      </c>
      <c r="C19" s="71" t="s">
        <v>147</v>
      </c>
      <c r="D19" s="262">
        <v>147900</v>
      </c>
      <c r="E19" s="193">
        <v>147900</v>
      </c>
      <c r="F19" s="193">
        <v>0</v>
      </c>
      <c r="G19" s="250">
        <f t="shared" si="0"/>
        <v>0</v>
      </c>
    </row>
    <row r="20" spans="1:7" ht="38.25" customHeight="1">
      <c r="A20" s="113">
        <v>13</v>
      </c>
      <c r="B20" s="81" t="s">
        <v>148</v>
      </c>
      <c r="C20" s="71" t="s">
        <v>149</v>
      </c>
      <c r="D20" s="262">
        <v>913000</v>
      </c>
      <c r="E20" s="193">
        <v>913000</v>
      </c>
      <c r="F20" s="193">
        <v>0</v>
      </c>
      <c r="G20" s="250">
        <v>0</v>
      </c>
    </row>
    <row r="21" spans="1:7" ht="19.5" customHeight="1">
      <c r="A21" s="113">
        <v>14</v>
      </c>
      <c r="B21" s="274" t="s">
        <v>264</v>
      </c>
      <c r="C21" s="4" t="s">
        <v>265</v>
      </c>
      <c r="D21" s="262">
        <f>D23+D22</f>
        <v>12000</v>
      </c>
      <c r="E21" s="258">
        <f>E23+E22</f>
        <v>12000</v>
      </c>
      <c r="F21" s="258">
        <f>F23+F22</f>
        <v>0</v>
      </c>
      <c r="G21" s="250"/>
    </row>
    <row r="22" spans="1:7" ht="46.5" customHeight="1">
      <c r="A22" s="113"/>
      <c r="B22" s="275" t="s">
        <v>266</v>
      </c>
      <c r="C22" s="34" t="s">
        <v>267</v>
      </c>
      <c r="D22" s="276">
        <v>10000</v>
      </c>
      <c r="E22" s="259">
        <v>10000</v>
      </c>
      <c r="F22" s="259">
        <v>0</v>
      </c>
      <c r="G22" s="277">
        <f>F22/E22*100</f>
        <v>0</v>
      </c>
    </row>
    <row r="23" spans="1:7" ht="24" customHeight="1">
      <c r="A23" s="113"/>
      <c r="B23" s="275" t="s">
        <v>268</v>
      </c>
      <c r="C23" s="34" t="s">
        <v>269</v>
      </c>
      <c r="D23" s="276">
        <v>2000</v>
      </c>
      <c r="E23" s="259">
        <v>2000</v>
      </c>
      <c r="F23" s="259">
        <v>0</v>
      </c>
      <c r="G23" s="250">
        <v>0</v>
      </c>
    </row>
    <row r="24" spans="1:7">
      <c r="A24" s="113">
        <v>15</v>
      </c>
      <c r="B24" s="121" t="s">
        <v>151</v>
      </c>
      <c r="C24" s="113" t="s">
        <v>152</v>
      </c>
      <c r="D24" s="186">
        <f>D29+D28+D27+D26+D25</f>
        <v>46036500</v>
      </c>
      <c r="E24" s="186">
        <f t="shared" ref="E24:F24" si="1">E25+E26+E27+E29+E28</f>
        <v>11891500</v>
      </c>
      <c r="F24" s="186">
        <f t="shared" si="1"/>
        <v>11068642</v>
      </c>
      <c r="G24" s="250">
        <f t="shared" si="0"/>
        <v>93.080284236639628</v>
      </c>
    </row>
    <row r="25" spans="1:7" ht="26.25">
      <c r="A25" s="113"/>
      <c r="B25" s="122" t="s">
        <v>153</v>
      </c>
      <c r="C25" s="123" t="s">
        <v>154</v>
      </c>
      <c r="D25" s="188">
        <v>425000</v>
      </c>
      <c r="E25" s="188">
        <v>130000</v>
      </c>
      <c r="F25" s="189">
        <v>120000</v>
      </c>
      <c r="G25" s="250">
        <f t="shared" si="0"/>
        <v>92.307692307692307</v>
      </c>
    </row>
    <row r="26" spans="1:7" ht="33" customHeight="1">
      <c r="A26" s="113"/>
      <c r="B26" s="122" t="s">
        <v>155</v>
      </c>
      <c r="C26" s="123" t="s">
        <v>156</v>
      </c>
      <c r="D26" s="189">
        <v>150000</v>
      </c>
      <c r="E26" s="189">
        <v>0</v>
      </c>
      <c r="F26" s="189">
        <v>0</v>
      </c>
      <c r="G26" s="250">
        <v>0</v>
      </c>
    </row>
    <row r="27" spans="1:7" ht="26.25">
      <c r="A27" s="113"/>
      <c r="B27" s="122" t="s">
        <v>157</v>
      </c>
      <c r="C27" s="123" t="s">
        <v>158</v>
      </c>
      <c r="D27" s="188">
        <v>100000</v>
      </c>
      <c r="E27" s="188">
        <v>50000</v>
      </c>
      <c r="F27" s="189">
        <v>0</v>
      </c>
      <c r="G27" s="250">
        <v>0</v>
      </c>
    </row>
    <row r="28" spans="1:7" ht="51.75">
      <c r="A28" s="113"/>
      <c r="B28" s="122" t="s">
        <v>197</v>
      </c>
      <c r="C28" s="123" t="s">
        <v>196</v>
      </c>
      <c r="D28" s="188">
        <v>0</v>
      </c>
      <c r="E28" s="188">
        <v>0</v>
      </c>
      <c r="F28" s="189">
        <v>0</v>
      </c>
      <c r="G28" s="250">
        <v>0</v>
      </c>
    </row>
    <row r="29" spans="1:7" ht="39">
      <c r="A29" s="113"/>
      <c r="B29" s="122" t="s">
        <v>159</v>
      </c>
      <c r="C29" s="123" t="s">
        <v>160</v>
      </c>
      <c r="D29" s="188">
        <v>45361500</v>
      </c>
      <c r="E29" s="188">
        <v>11711500</v>
      </c>
      <c r="F29" s="189">
        <v>10948642</v>
      </c>
      <c r="G29" s="250">
        <f t="shared" si="0"/>
        <v>93.48624855910856</v>
      </c>
    </row>
    <row r="30" spans="1:7" ht="24.75" customHeight="1">
      <c r="A30" s="125"/>
      <c r="B30" s="125" t="s">
        <v>161</v>
      </c>
      <c r="C30" s="125"/>
      <c r="D30" s="191">
        <f>D24+D20+D19+D18+D17+D16+D14+D13+D12+D11+D10+D8+D9+D15+D21</f>
        <v>96807080</v>
      </c>
      <c r="E30" s="191">
        <f>E24+E20+E19+E18+E17+E16+E14+E13+E12+E11+E10+E8+E9+E15+E21</f>
        <v>26538580</v>
      </c>
      <c r="F30" s="191">
        <f>F8+F9+F10+F11+F12+F13+F14+F16+F20+F24+F19</f>
        <v>23030624</v>
      </c>
      <c r="G30" s="250">
        <f t="shared" si="0"/>
        <v>86.781674076005572</v>
      </c>
    </row>
    <row r="31" spans="1:7">
      <c r="A31" s="234"/>
      <c r="B31" s="236" t="s">
        <v>96</v>
      </c>
      <c r="C31" s="235"/>
      <c r="D31" s="228"/>
      <c r="E31" s="233"/>
      <c r="F31" s="234"/>
      <c r="G31" s="252"/>
    </row>
    <row r="32" spans="1:7">
      <c r="B32" s="227"/>
      <c r="C32" s="235"/>
      <c r="D32" s="228"/>
      <c r="E32" s="228"/>
      <c r="F32" s="228"/>
    </row>
    <row r="33" spans="1:7" ht="43.5" customHeight="1">
      <c r="A33" s="301" t="s">
        <v>251</v>
      </c>
      <c r="B33" s="287"/>
      <c r="C33" s="287"/>
      <c r="D33" s="287"/>
      <c r="E33" s="287"/>
      <c r="F33" s="287"/>
    </row>
    <row r="34" spans="1:7" ht="21.75" customHeight="1">
      <c r="A34" s="109"/>
      <c r="B34" s="112" t="s">
        <v>194</v>
      </c>
      <c r="C34" s="109"/>
      <c r="D34" s="109"/>
      <c r="E34" s="109"/>
      <c r="F34" s="109" t="s">
        <v>3</v>
      </c>
    </row>
    <row r="35" spans="1:7" ht="11.25" customHeight="1">
      <c r="A35" s="302" t="s">
        <v>4</v>
      </c>
      <c r="B35" s="302" t="s">
        <v>5</v>
      </c>
      <c r="C35" s="302" t="s">
        <v>6</v>
      </c>
      <c r="D35" s="291" t="s">
        <v>236</v>
      </c>
      <c r="E35" s="293" t="s">
        <v>241</v>
      </c>
      <c r="F35" s="284" t="s">
        <v>242</v>
      </c>
      <c r="G35" s="281" t="s">
        <v>239</v>
      </c>
    </row>
    <row r="36" spans="1:7" ht="39" customHeight="1">
      <c r="A36" s="289"/>
      <c r="B36" s="289"/>
      <c r="C36" s="289"/>
      <c r="D36" s="292"/>
      <c r="E36" s="294"/>
      <c r="F36" s="285"/>
      <c r="G36" s="281"/>
    </row>
    <row r="37" spans="1:7" ht="29.25">
      <c r="A37" s="113">
        <v>1</v>
      </c>
      <c r="B37" s="114" t="s">
        <v>192</v>
      </c>
      <c r="C37" s="114" t="s">
        <v>131</v>
      </c>
      <c r="D37" s="185">
        <v>0</v>
      </c>
      <c r="E37" s="185">
        <v>0</v>
      </c>
      <c r="F37" s="185">
        <v>0</v>
      </c>
      <c r="G37" s="250">
        <v>0</v>
      </c>
    </row>
    <row r="38" spans="1:7">
      <c r="A38" s="113">
        <v>2</v>
      </c>
      <c r="B38" s="115" t="s">
        <v>263</v>
      </c>
      <c r="C38" s="204" t="s">
        <v>205</v>
      </c>
      <c r="D38" s="203">
        <v>70000</v>
      </c>
      <c r="E38" s="203">
        <v>16000</v>
      </c>
      <c r="F38" s="185">
        <v>5194</v>
      </c>
      <c r="G38" s="250">
        <f t="shared" ref="G38:G52" si="2">F38/E38*100</f>
        <v>32.462499999999999</v>
      </c>
    </row>
    <row r="39" spans="1:7" ht="29.25">
      <c r="A39" s="113">
        <v>3</v>
      </c>
      <c r="B39" s="115" t="s">
        <v>132</v>
      </c>
      <c r="C39" s="116" t="s">
        <v>133</v>
      </c>
      <c r="D39" s="203">
        <v>750000</v>
      </c>
      <c r="E39" s="203">
        <v>206000</v>
      </c>
      <c r="F39" s="185">
        <v>122713</v>
      </c>
      <c r="G39" s="250">
        <f t="shared" si="2"/>
        <v>59.569417475728159</v>
      </c>
    </row>
    <row r="40" spans="1:7" ht="29.25">
      <c r="A40" s="113">
        <v>4</v>
      </c>
      <c r="B40" s="115" t="s">
        <v>134</v>
      </c>
      <c r="C40" s="116" t="s">
        <v>135</v>
      </c>
      <c r="D40" s="192">
        <v>188000</v>
      </c>
      <c r="E40" s="192">
        <v>50000</v>
      </c>
      <c r="F40" s="185">
        <v>33396</v>
      </c>
      <c r="G40" s="250">
        <f t="shared" si="2"/>
        <v>66.792000000000002</v>
      </c>
    </row>
    <row r="41" spans="1:7" ht="26.25">
      <c r="A41" s="113">
        <v>5</v>
      </c>
      <c r="B41" s="141" t="s">
        <v>136</v>
      </c>
      <c r="C41" s="117" t="s">
        <v>137</v>
      </c>
      <c r="D41" s="258">
        <v>35400500</v>
      </c>
      <c r="E41" s="258">
        <v>9923500</v>
      </c>
      <c r="F41" s="193">
        <v>8525770</v>
      </c>
      <c r="G41" s="250">
        <f t="shared" si="2"/>
        <v>85.914949362624071</v>
      </c>
    </row>
    <row r="42" spans="1:7" ht="26.25">
      <c r="A42" s="113">
        <v>6</v>
      </c>
      <c r="B42" s="118" t="s">
        <v>138</v>
      </c>
      <c r="C42" s="113" t="s">
        <v>139</v>
      </c>
      <c r="D42" s="203">
        <v>13050000</v>
      </c>
      <c r="E42" s="203">
        <v>3300000</v>
      </c>
      <c r="F42" s="185">
        <v>3211000</v>
      </c>
      <c r="G42" s="250">
        <f t="shared" si="2"/>
        <v>97.303030303030297</v>
      </c>
    </row>
    <row r="43" spans="1:7" ht="29.25">
      <c r="A43" s="113">
        <v>7</v>
      </c>
      <c r="B43" s="115" t="s">
        <v>140</v>
      </c>
      <c r="C43" s="113" t="s">
        <v>141</v>
      </c>
      <c r="D43" s="194">
        <v>219180</v>
      </c>
      <c r="E43" s="194">
        <v>58680</v>
      </c>
      <c r="F43" s="193">
        <v>43909</v>
      </c>
      <c r="G43" s="250">
        <f t="shared" si="2"/>
        <v>74.827880027266531</v>
      </c>
    </row>
    <row r="44" spans="1:7">
      <c r="A44" s="113">
        <v>8</v>
      </c>
      <c r="B44" s="115" t="s">
        <v>220</v>
      </c>
      <c r="C44" s="113" t="s">
        <v>219</v>
      </c>
      <c r="D44" s="212">
        <v>0</v>
      </c>
      <c r="E44" s="212">
        <v>0</v>
      </c>
      <c r="F44" s="213">
        <v>0</v>
      </c>
      <c r="G44" s="250">
        <v>0</v>
      </c>
    </row>
    <row r="45" spans="1:7">
      <c r="A45" s="113">
        <v>9</v>
      </c>
      <c r="B45" s="115" t="s">
        <v>63</v>
      </c>
      <c r="C45" s="113" t="s">
        <v>143</v>
      </c>
      <c r="D45" s="186">
        <v>20000</v>
      </c>
      <c r="E45" s="186">
        <v>20000</v>
      </c>
      <c r="F45" s="185">
        <v>20000</v>
      </c>
      <c r="G45" s="250">
        <f t="shared" si="2"/>
        <v>100</v>
      </c>
    </row>
    <row r="46" spans="1:7" ht="39">
      <c r="A46" s="113">
        <v>10</v>
      </c>
      <c r="B46" s="81" t="s">
        <v>65</v>
      </c>
      <c r="C46" s="120" t="s">
        <v>144</v>
      </c>
      <c r="D46" s="180">
        <v>-8000</v>
      </c>
      <c r="E46" s="181">
        <v>-8000</v>
      </c>
      <c r="F46" s="182">
        <v>0</v>
      </c>
      <c r="G46" s="277">
        <v>0</v>
      </c>
    </row>
    <row r="47" spans="1:7" ht="18.75" customHeight="1">
      <c r="A47" s="113">
        <v>11</v>
      </c>
      <c r="B47" s="81" t="s">
        <v>67</v>
      </c>
      <c r="C47" s="120" t="s">
        <v>145</v>
      </c>
      <c r="D47" s="180">
        <v>0</v>
      </c>
      <c r="E47" s="181">
        <v>0</v>
      </c>
      <c r="F47" s="182">
        <v>0</v>
      </c>
      <c r="G47" s="250">
        <v>0</v>
      </c>
    </row>
    <row r="48" spans="1:7" ht="39">
      <c r="A48" s="113">
        <v>12</v>
      </c>
      <c r="B48" s="81" t="s">
        <v>146</v>
      </c>
      <c r="C48" s="71" t="s">
        <v>147</v>
      </c>
      <c r="D48" s="196">
        <v>147900</v>
      </c>
      <c r="E48" s="197">
        <v>147900</v>
      </c>
      <c r="F48" s="193">
        <v>0</v>
      </c>
      <c r="G48" s="250">
        <f t="shared" si="2"/>
        <v>0</v>
      </c>
    </row>
    <row r="49" spans="1:7" ht="18.75" customHeight="1">
      <c r="A49" s="113">
        <v>13</v>
      </c>
      <c r="B49" s="121" t="s">
        <v>151</v>
      </c>
      <c r="C49" s="113" t="s">
        <v>152</v>
      </c>
      <c r="D49" s="186">
        <f>D50+D51+D52</f>
        <v>45936500</v>
      </c>
      <c r="E49" s="187">
        <f>E50+E51+E52</f>
        <v>11841500</v>
      </c>
      <c r="F49" s="185">
        <f>F50+F51+F52</f>
        <v>11068642</v>
      </c>
      <c r="G49" s="250">
        <f t="shared" si="2"/>
        <v>93.473309969176199</v>
      </c>
    </row>
    <row r="50" spans="1:7" ht="26.25">
      <c r="A50" s="113"/>
      <c r="B50" s="122" t="s">
        <v>153</v>
      </c>
      <c r="C50" s="123" t="s">
        <v>154</v>
      </c>
      <c r="D50" s="188">
        <v>425000</v>
      </c>
      <c r="E50" s="188">
        <v>130000</v>
      </c>
      <c r="F50" s="189">
        <v>120000</v>
      </c>
      <c r="G50" s="250">
        <f t="shared" si="2"/>
        <v>92.307692307692307</v>
      </c>
    </row>
    <row r="51" spans="1:7" ht="39">
      <c r="A51" s="113"/>
      <c r="B51" s="122" t="s">
        <v>155</v>
      </c>
      <c r="C51" s="123" t="s">
        <v>156</v>
      </c>
      <c r="D51" s="188">
        <v>150000</v>
      </c>
      <c r="E51" s="188">
        <v>0</v>
      </c>
      <c r="F51" s="189">
        <v>0</v>
      </c>
      <c r="G51" s="250">
        <v>0</v>
      </c>
    </row>
    <row r="52" spans="1:7" ht="25.5" customHeight="1">
      <c r="A52" s="113"/>
      <c r="B52" s="122" t="s">
        <v>159</v>
      </c>
      <c r="C52" s="123" t="s">
        <v>160</v>
      </c>
      <c r="D52" s="188">
        <v>45361500</v>
      </c>
      <c r="E52" s="188">
        <v>11711500</v>
      </c>
      <c r="F52" s="189">
        <v>10948642</v>
      </c>
      <c r="G52" s="250">
        <f t="shared" si="2"/>
        <v>93.48624855910856</v>
      </c>
    </row>
    <row r="53" spans="1:7" ht="15" customHeight="1">
      <c r="A53" s="125"/>
      <c r="B53" s="125" t="s">
        <v>161</v>
      </c>
      <c r="C53" s="125"/>
      <c r="D53" s="191">
        <f>D49+D48+D47+D46+D45+D43+D42+D41+D40+D39+D37+D38+D44</f>
        <v>95774080</v>
      </c>
      <c r="E53" s="191">
        <f>E49+E48+E47+E46+E45+E43+E42+E41+E40+E39+E37+E38+E44</f>
        <v>25555580</v>
      </c>
      <c r="F53" s="191">
        <f>F49+F48+F47+F46+F45+F43+F42+F41+F40+F39+F37+F38+F44</f>
        <v>23030624</v>
      </c>
      <c r="G53" s="250">
        <f t="shared" ref="G53" si="3">F53/E53*100</f>
        <v>90.119746841981282</v>
      </c>
    </row>
    <row r="54" spans="1:7" ht="41.25" customHeight="1">
      <c r="A54" s="300" t="s">
        <v>252</v>
      </c>
      <c r="B54" s="300"/>
      <c r="C54" s="300"/>
      <c r="D54" s="300"/>
      <c r="E54" s="300"/>
      <c r="F54" s="300"/>
    </row>
    <row r="55" spans="1:7" ht="25.5" customHeight="1">
      <c r="A55" s="109"/>
      <c r="B55" s="112" t="s">
        <v>194</v>
      </c>
      <c r="C55" s="109"/>
      <c r="D55" s="109"/>
      <c r="E55" s="109"/>
      <c r="F55" s="109" t="s">
        <v>3</v>
      </c>
    </row>
    <row r="56" spans="1:7" ht="15" customHeight="1">
      <c r="A56" s="302" t="s">
        <v>4</v>
      </c>
      <c r="B56" s="302" t="s">
        <v>5</v>
      </c>
      <c r="C56" s="302" t="s">
        <v>6</v>
      </c>
      <c r="D56" s="291" t="s">
        <v>236</v>
      </c>
      <c r="E56" s="293" t="s">
        <v>241</v>
      </c>
      <c r="F56" s="284" t="s">
        <v>242</v>
      </c>
      <c r="G56" s="281" t="s">
        <v>239</v>
      </c>
    </row>
    <row r="57" spans="1:7" ht="40.5" customHeight="1">
      <c r="A57" s="289"/>
      <c r="B57" s="289"/>
      <c r="C57" s="289"/>
      <c r="D57" s="292"/>
      <c r="E57" s="294"/>
      <c r="F57" s="285"/>
      <c r="G57" s="281"/>
    </row>
    <row r="58" spans="1:7" ht="15" customHeight="1">
      <c r="A58" s="271">
        <v>1</v>
      </c>
      <c r="B58" s="81" t="s">
        <v>67</v>
      </c>
      <c r="C58" s="120" t="s">
        <v>145</v>
      </c>
      <c r="D58" s="180">
        <v>8000</v>
      </c>
      <c r="E58" s="181">
        <v>8000</v>
      </c>
      <c r="F58" s="182">
        <v>0</v>
      </c>
      <c r="G58" s="253">
        <v>0</v>
      </c>
    </row>
    <row r="59" spans="1:7" ht="39">
      <c r="A59" s="113">
        <v>2</v>
      </c>
      <c r="B59" s="81" t="s">
        <v>148</v>
      </c>
      <c r="C59" s="120" t="s">
        <v>149</v>
      </c>
      <c r="D59" s="183">
        <v>913000</v>
      </c>
      <c r="E59" s="184">
        <v>913000</v>
      </c>
      <c r="F59" s="185">
        <v>0</v>
      </c>
      <c r="G59" s="250">
        <v>0</v>
      </c>
    </row>
    <row r="60" spans="1:7" ht="19.5" customHeight="1">
      <c r="A60" s="113">
        <v>3</v>
      </c>
      <c r="B60" s="274" t="s">
        <v>264</v>
      </c>
      <c r="C60" s="4" t="s">
        <v>265</v>
      </c>
      <c r="D60" s="262">
        <f>D62+D61</f>
        <v>12000</v>
      </c>
      <c r="E60" s="258">
        <f>E62+E61</f>
        <v>12000</v>
      </c>
      <c r="F60" s="258">
        <f>F62+F61</f>
        <v>0</v>
      </c>
      <c r="G60" s="250"/>
    </row>
    <row r="61" spans="1:7" ht="46.5" customHeight="1">
      <c r="A61" s="113"/>
      <c r="B61" s="275" t="s">
        <v>266</v>
      </c>
      <c r="C61" s="34" t="s">
        <v>267</v>
      </c>
      <c r="D61" s="276">
        <v>10000</v>
      </c>
      <c r="E61" s="259">
        <v>10000</v>
      </c>
      <c r="F61" s="259">
        <v>0</v>
      </c>
      <c r="G61" s="277">
        <f>F61/E61*100</f>
        <v>0</v>
      </c>
    </row>
    <row r="62" spans="1:7" ht="24" customHeight="1">
      <c r="A62" s="113"/>
      <c r="B62" s="275" t="s">
        <v>268</v>
      </c>
      <c r="C62" s="34" t="s">
        <v>269</v>
      </c>
      <c r="D62" s="276">
        <v>2000</v>
      </c>
      <c r="E62" s="259">
        <v>2000</v>
      </c>
      <c r="F62" s="259">
        <v>0</v>
      </c>
      <c r="G62" s="250">
        <v>0</v>
      </c>
    </row>
    <row r="63" spans="1:7">
      <c r="A63" s="113">
        <v>4</v>
      </c>
      <c r="B63" s="121" t="s">
        <v>151</v>
      </c>
      <c r="C63" s="113" t="s">
        <v>152</v>
      </c>
      <c r="D63" s="186">
        <f>D64+D65</f>
        <v>100000</v>
      </c>
      <c r="E63" s="186">
        <f t="shared" ref="E63:F63" si="4">E64+E65</f>
        <v>50000</v>
      </c>
      <c r="F63" s="186">
        <f t="shared" si="4"/>
        <v>0</v>
      </c>
      <c r="G63" s="250">
        <v>0</v>
      </c>
    </row>
    <row r="64" spans="1:7" ht="26.25">
      <c r="A64" s="113"/>
      <c r="B64" s="122" t="s">
        <v>157</v>
      </c>
      <c r="C64" s="123" t="s">
        <v>158</v>
      </c>
      <c r="D64" s="188">
        <v>100000</v>
      </c>
      <c r="E64" s="188">
        <v>50000</v>
      </c>
      <c r="F64" s="189">
        <v>0</v>
      </c>
      <c r="G64" s="250">
        <v>0</v>
      </c>
    </row>
    <row r="65" spans="1:13" ht="51.75">
      <c r="A65" s="119"/>
      <c r="B65" s="122" t="s">
        <v>197</v>
      </c>
      <c r="C65" s="123" t="s">
        <v>196</v>
      </c>
      <c r="D65" s="188">
        <v>0</v>
      </c>
      <c r="E65" s="188">
        <v>0</v>
      </c>
      <c r="F65" s="190">
        <v>0</v>
      </c>
      <c r="G65" s="250">
        <v>0</v>
      </c>
    </row>
    <row r="66" spans="1:13">
      <c r="A66" s="125"/>
      <c r="B66" s="125" t="s">
        <v>161</v>
      </c>
      <c r="C66" s="125"/>
      <c r="D66" s="191">
        <f>D58+D63+D59+D60</f>
        <v>1033000</v>
      </c>
      <c r="E66" s="191">
        <f>E58+E63+E59+E60</f>
        <v>983000</v>
      </c>
      <c r="F66" s="191">
        <f>F58+F63+F59</f>
        <v>0</v>
      </c>
      <c r="G66" s="250">
        <v>0</v>
      </c>
    </row>
    <row r="67" spans="1:13" ht="15.75">
      <c r="A67" s="137"/>
      <c r="B67" s="137"/>
      <c r="C67" s="137"/>
      <c r="D67" s="138"/>
      <c r="E67" s="282"/>
      <c r="F67" s="283"/>
    </row>
    <row r="68" spans="1:13">
      <c r="A68" s="65"/>
      <c r="B68" s="65" t="s">
        <v>228</v>
      </c>
      <c r="C68" s="65"/>
      <c r="D68" s="65" t="s">
        <v>229</v>
      </c>
      <c r="E68" s="65"/>
      <c r="F68" s="65"/>
    </row>
    <row r="69" spans="1:13">
      <c r="A69" s="65" t="s">
        <v>227</v>
      </c>
      <c r="B69" s="65" t="s">
        <v>230</v>
      </c>
      <c r="C69" s="65"/>
      <c r="D69" s="65"/>
      <c r="E69" s="65" t="s">
        <v>231</v>
      </c>
      <c r="F69" s="65"/>
      <c r="M69" t="s">
        <v>96</v>
      </c>
    </row>
    <row r="70" spans="1:13" ht="15.75">
      <c r="A70" s="137"/>
      <c r="B70" s="137"/>
      <c r="C70" s="137"/>
      <c r="D70" s="138"/>
      <c r="E70" s="282"/>
      <c r="F70" s="283"/>
    </row>
  </sheetData>
  <mergeCells count="26">
    <mergeCell ref="E70:F70"/>
    <mergeCell ref="F56:F57"/>
    <mergeCell ref="A56:A57"/>
    <mergeCell ref="B56:B57"/>
    <mergeCell ref="C56:C57"/>
    <mergeCell ref="D56:D57"/>
    <mergeCell ref="E56:E57"/>
    <mergeCell ref="E67:F67"/>
    <mergeCell ref="A4:F4"/>
    <mergeCell ref="A6:A7"/>
    <mergeCell ref="B6:B7"/>
    <mergeCell ref="C6:C7"/>
    <mergeCell ref="D6:D7"/>
    <mergeCell ref="E6:E7"/>
    <mergeCell ref="F6:F7"/>
    <mergeCell ref="G56:G57"/>
    <mergeCell ref="A54:F54"/>
    <mergeCell ref="G6:G7"/>
    <mergeCell ref="G35:G36"/>
    <mergeCell ref="A33:F33"/>
    <mergeCell ref="A35:A36"/>
    <mergeCell ref="B35:B36"/>
    <mergeCell ref="C35:C36"/>
    <mergeCell ref="D35:D36"/>
    <mergeCell ref="E35:E36"/>
    <mergeCell ref="F35:F36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69"/>
  <sheetViews>
    <sheetView tabSelected="1" view="pageBreakPreview" zoomScale="98" zoomScaleNormal="100" zoomScaleSheetLayoutView="98" workbookViewId="0">
      <selection activeCell="G42" sqref="G42"/>
    </sheetView>
  </sheetViews>
  <sheetFormatPr defaultRowHeight="15"/>
  <cols>
    <col min="1" max="1" width="7.5703125" customWidth="1"/>
    <col min="2" max="2" width="29.5703125" customWidth="1"/>
    <col min="3" max="3" width="10.42578125" customWidth="1"/>
    <col min="4" max="4" width="15.42578125" customWidth="1"/>
    <col min="5" max="5" width="18" customWidth="1"/>
    <col min="6" max="6" width="15.42578125" customWidth="1"/>
    <col min="7" max="7" width="9.140625" style="243"/>
  </cols>
  <sheetData>
    <row r="1" spans="1:14">
      <c r="A1" s="109" t="s">
        <v>0</v>
      </c>
      <c r="B1" s="109"/>
      <c r="C1" s="65" t="s">
        <v>240</v>
      </c>
    </row>
    <row r="2" spans="1:14">
      <c r="A2" s="109" t="s">
        <v>1</v>
      </c>
      <c r="B2" s="109"/>
    </row>
    <row r="3" spans="1:14">
      <c r="A3" s="109" t="s">
        <v>2</v>
      </c>
      <c r="B3" s="109"/>
    </row>
    <row r="4" spans="1:14">
      <c r="A4" s="126"/>
      <c r="B4" s="126"/>
      <c r="C4" s="126"/>
      <c r="D4" s="127"/>
      <c r="E4" s="127"/>
      <c r="F4" s="127"/>
    </row>
    <row r="5" spans="1:14" ht="55.5" customHeight="1">
      <c r="A5" s="303" t="s">
        <v>249</v>
      </c>
      <c r="B5" s="303"/>
      <c r="C5" s="303"/>
      <c r="D5" s="303"/>
      <c r="E5" s="303"/>
      <c r="F5" s="303"/>
    </row>
    <row r="6" spans="1:14" ht="23.25" customHeight="1">
      <c r="A6" s="302" t="s">
        <v>4</v>
      </c>
      <c r="B6" s="302" t="s">
        <v>5</v>
      </c>
      <c r="C6" s="302" t="s">
        <v>6</v>
      </c>
      <c r="D6" s="291" t="s">
        <v>236</v>
      </c>
      <c r="E6" s="293" t="s">
        <v>241</v>
      </c>
      <c r="F6" s="284" t="s">
        <v>246</v>
      </c>
      <c r="G6" s="281" t="s">
        <v>239</v>
      </c>
    </row>
    <row r="7" spans="1:14" ht="34.5" customHeight="1">
      <c r="A7" s="304"/>
      <c r="B7" s="304"/>
      <c r="C7" s="304"/>
      <c r="D7" s="292"/>
      <c r="E7" s="294"/>
      <c r="F7" s="285"/>
      <c r="G7" s="281"/>
    </row>
    <row r="8" spans="1:14">
      <c r="A8" s="113">
        <v>1</v>
      </c>
      <c r="B8" s="114" t="s">
        <v>186</v>
      </c>
      <c r="C8" s="128" t="s">
        <v>162</v>
      </c>
      <c r="D8" s="184">
        <f>D9</f>
        <v>374050</v>
      </c>
      <c r="E8" s="198">
        <f>E9</f>
        <v>167050</v>
      </c>
      <c r="F8" s="184">
        <f>F9</f>
        <v>36778</v>
      </c>
      <c r="G8" s="249">
        <f>F8/D8*100</f>
        <v>9.8323753508889187</v>
      </c>
    </row>
    <row r="9" spans="1:14">
      <c r="A9" s="119"/>
      <c r="B9" s="98" t="s">
        <v>102</v>
      </c>
      <c r="C9" s="97" t="s">
        <v>126</v>
      </c>
      <c r="D9" s="195">
        <v>374050</v>
      </c>
      <c r="E9" s="199">
        <v>167050</v>
      </c>
      <c r="F9" s="195">
        <v>36778</v>
      </c>
      <c r="G9" s="249">
        <f t="shared" ref="G9:G26" si="0">F9/D9*100</f>
        <v>9.8323753508889187</v>
      </c>
    </row>
    <row r="10" spans="1:14" ht="29.25">
      <c r="A10" s="113">
        <v>2</v>
      </c>
      <c r="B10" s="115" t="s">
        <v>163</v>
      </c>
      <c r="C10" s="128" t="s">
        <v>164</v>
      </c>
      <c r="D10" s="200">
        <f>D11+D12+D13+D15+D16+D14</f>
        <v>95884900</v>
      </c>
      <c r="E10" s="200">
        <f>E11+E12+E13+E15+E16+E14</f>
        <v>26272900</v>
      </c>
      <c r="F10" s="200">
        <f t="shared" ref="F10" si="1">F11+F12+F13+F15+F16</f>
        <v>22133173</v>
      </c>
      <c r="G10" s="249">
        <f t="shared" si="0"/>
        <v>23.083064173816734</v>
      </c>
      <c r="J10" t="s">
        <v>96</v>
      </c>
    </row>
    <row r="11" spans="1:14">
      <c r="A11" s="119"/>
      <c r="B11" s="97" t="s">
        <v>100</v>
      </c>
      <c r="C11" s="97" t="s">
        <v>101</v>
      </c>
      <c r="D11" s="195">
        <v>79309000</v>
      </c>
      <c r="E11" s="195">
        <v>19916000</v>
      </c>
      <c r="F11" s="195">
        <v>19362291</v>
      </c>
      <c r="G11" s="249">
        <f t="shared" si="0"/>
        <v>24.413737406851681</v>
      </c>
    </row>
    <row r="12" spans="1:14">
      <c r="A12" s="119"/>
      <c r="B12" s="98" t="s">
        <v>102</v>
      </c>
      <c r="C12" s="97" t="s">
        <v>103</v>
      </c>
      <c r="D12" s="195">
        <v>14876900</v>
      </c>
      <c r="E12" s="195">
        <v>5211900</v>
      </c>
      <c r="F12" s="195">
        <v>2610399</v>
      </c>
      <c r="G12" s="249">
        <f t="shared" si="0"/>
        <v>17.546659586338549</v>
      </c>
    </row>
    <row r="13" spans="1:14">
      <c r="A13" s="119"/>
      <c r="B13" s="97" t="s">
        <v>104</v>
      </c>
      <c r="C13" s="97" t="s">
        <v>105</v>
      </c>
      <c r="D13" s="195">
        <v>666000</v>
      </c>
      <c r="E13" s="195">
        <v>162000</v>
      </c>
      <c r="F13" s="195">
        <v>160483</v>
      </c>
      <c r="G13" s="249">
        <f t="shared" si="0"/>
        <v>24.096546546546545</v>
      </c>
    </row>
    <row r="14" spans="1:14" ht="38.25">
      <c r="A14" s="103"/>
      <c r="B14" s="278" t="s">
        <v>216</v>
      </c>
      <c r="C14" s="209" t="s">
        <v>215</v>
      </c>
      <c r="D14" s="210">
        <v>12000</v>
      </c>
      <c r="E14" s="210">
        <v>12000</v>
      </c>
      <c r="F14" s="210">
        <v>0</v>
      </c>
      <c r="G14" s="273">
        <f t="shared" ref="G14" si="2">F14/E14*100</f>
        <v>0</v>
      </c>
      <c r="H14" s="224"/>
      <c r="I14" s="224"/>
      <c r="J14" s="224"/>
      <c r="K14" s="224"/>
      <c r="L14" s="224"/>
      <c r="M14" s="224"/>
      <c r="N14" s="224"/>
    </row>
    <row r="15" spans="1:14">
      <c r="A15" s="119"/>
      <c r="B15" s="101" t="s">
        <v>121</v>
      </c>
      <c r="C15" s="97" t="s">
        <v>115</v>
      </c>
      <c r="D15" s="195">
        <v>1021000</v>
      </c>
      <c r="E15" s="195">
        <v>971000</v>
      </c>
      <c r="F15" s="195">
        <v>0</v>
      </c>
      <c r="G15" s="249">
        <v>0</v>
      </c>
    </row>
    <row r="16" spans="1:14" ht="36.75" customHeight="1">
      <c r="A16" s="119"/>
      <c r="B16" s="98" t="s">
        <v>106</v>
      </c>
      <c r="C16" s="99" t="s">
        <v>107</v>
      </c>
      <c r="D16" s="195">
        <v>0</v>
      </c>
      <c r="E16" s="201">
        <v>0</v>
      </c>
      <c r="F16" s="195">
        <v>0</v>
      </c>
      <c r="G16" s="249">
        <v>0</v>
      </c>
    </row>
    <row r="17" spans="1:7" ht="29.25">
      <c r="A17" s="113">
        <v>3</v>
      </c>
      <c r="B17" s="131" t="s">
        <v>165</v>
      </c>
      <c r="C17" s="132" t="s">
        <v>166</v>
      </c>
      <c r="D17" s="202">
        <f>D18+D19+D20+D21</f>
        <v>460000</v>
      </c>
      <c r="E17" s="202">
        <f t="shared" ref="E17:F17" si="3">E18+E19+E20+E21</f>
        <v>143500</v>
      </c>
      <c r="F17" s="202">
        <f t="shared" si="3"/>
        <v>122110</v>
      </c>
      <c r="G17" s="249">
        <f t="shared" si="0"/>
        <v>26.545652173913041</v>
      </c>
    </row>
    <row r="18" spans="1:7">
      <c r="A18" s="119"/>
      <c r="B18" s="97" t="s">
        <v>100</v>
      </c>
      <c r="C18" s="97" t="s">
        <v>101</v>
      </c>
      <c r="D18" s="195">
        <v>128000</v>
      </c>
      <c r="E18" s="201">
        <v>44000</v>
      </c>
      <c r="F18" s="195">
        <v>33789</v>
      </c>
      <c r="G18" s="249">
        <f t="shared" si="0"/>
        <v>26.397656250000001</v>
      </c>
    </row>
    <row r="19" spans="1:7">
      <c r="A19" s="119"/>
      <c r="B19" s="98" t="s">
        <v>102</v>
      </c>
      <c r="C19" s="97" t="s">
        <v>103</v>
      </c>
      <c r="D19" s="195">
        <v>332000</v>
      </c>
      <c r="E19" s="201">
        <v>99500</v>
      </c>
      <c r="F19" s="195">
        <v>88321</v>
      </c>
      <c r="G19" s="249">
        <f t="shared" si="0"/>
        <v>26.602710843373494</v>
      </c>
    </row>
    <row r="20" spans="1:7">
      <c r="A20" s="119"/>
      <c r="B20" s="97" t="s">
        <v>104</v>
      </c>
      <c r="C20" s="97" t="s">
        <v>105</v>
      </c>
      <c r="D20" s="195">
        <v>0</v>
      </c>
      <c r="E20" s="201">
        <v>0</v>
      </c>
      <c r="F20" s="195">
        <v>0</v>
      </c>
      <c r="G20" s="249">
        <v>0</v>
      </c>
    </row>
    <row r="21" spans="1:7">
      <c r="A21" s="119"/>
      <c r="B21" s="98" t="s">
        <v>121</v>
      </c>
      <c r="C21" s="99" t="s">
        <v>115</v>
      </c>
      <c r="D21" s="195">
        <v>0</v>
      </c>
      <c r="E21" s="201">
        <v>0</v>
      </c>
      <c r="F21" s="195">
        <v>0</v>
      </c>
      <c r="G21" s="249">
        <v>0</v>
      </c>
    </row>
    <row r="22" spans="1:7">
      <c r="A22" s="113">
        <v>4</v>
      </c>
      <c r="B22" s="133" t="s">
        <v>142</v>
      </c>
      <c r="C22" s="134" t="s">
        <v>167</v>
      </c>
      <c r="D22" s="184">
        <f>D23+D24</f>
        <v>225480</v>
      </c>
      <c r="E22" s="184">
        <f t="shared" ref="E22:F22" si="4">E23+E24</f>
        <v>69480</v>
      </c>
      <c r="F22" s="184">
        <f t="shared" si="4"/>
        <v>37274</v>
      </c>
      <c r="G22" s="249">
        <f t="shared" si="0"/>
        <v>16.530956182366509</v>
      </c>
    </row>
    <row r="23" spans="1:7">
      <c r="A23" s="119"/>
      <c r="B23" s="97" t="s">
        <v>100</v>
      </c>
      <c r="C23" s="97" t="s">
        <v>101</v>
      </c>
      <c r="D23" s="195">
        <v>120000</v>
      </c>
      <c r="E23" s="201">
        <v>30100</v>
      </c>
      <c r="F23" s="195">
        <v>28452</v>
      </c>
      <c r="G23" s="249">
        <f t="shared" si="0"/>
        <v>23.71</v>
      </c>
    </row>
    <row r="24" spans="1:7">
      <c r="A24" s="119"/>
      <c r="B24" s="98" t="s">
        <v>102</v>
      </c>
      <c r="C24" s="97" t="s">
        <v>103</v>
      </c>
      <c r="D24" s="195">
        <v>105480</v>
      </c>
      <c r="E24" s="201">
        <v>39380</v>
      </c>
      <c r="F24" s="195">
        <v>8822</v>
      </c>
      <c r="G24" s="249">
        <f t="shared" si="0"/>
        <v>8.3636708380735687</v>
      </c>
    </row>
    <row r="25" spans="1:7" ht="29.25" customHeight="1">
      <c r="A25" s="119"/>
      <c r="B25" s="98" t="s">
        <v>106</v>
      </c>
      <c r="C25" s="99" t="s">
        <v>107</v>
      </c>
      <c r="D25" s="195">
        <v>0</v>
      </c>
      <c r="E25" s="201">
        <v>0</v>
      </c>
      <c r="F25" s="195">
        <v>-921</v>
      </c>
      <c r="G25" s="249">
        <v>0</v>
      </c>
    </row>
    <row r="26" spans="1:7" ht="22.5" customHeight="1">
      <c r="A26" s="119"/>
      <c r="B26" s="114" t="s">
        <v>168</v>
      </c>
      <c r="C26" s="135"/>
      <c r="D26" s="184">
        <f>D22+D17+D10+D8</f>
        <v>96944430</v>
      </c>
      <c r="E26" s="184">
        <f t="shared" ref="E26" si="5">E22+E17+E10+E8</f>
        <v>26652930</v>
      </c>
      <c r="F26" s="184">
        <f>F8+F10+F17+F22+F25</f>
        <v>22328414</v>
      </c>
      <c r="G26" s="249">
        <f t="shared" si="0"/>
        <v>23.032178331442044</v>
      </c>
    </row>
    <row r="27" spans="1:7">
      <c r="A27" s="126"/>
      <c r="B27" s="126"/>
      <c r="C27" s="126"/>
      <c r="D27" s="127"/>
      <c r="E27" s="127"/>
      <c r="F27" s="127"/>
    </row>
    <row r="28" spans="1:7" ht="68.25" customHeight="1">
      <c r="A28" s="303" t="s">
        <v>250</v>
      </c>
      <c r="B28" s="303"/>
      <c r="C28" s="303"/>
      <c r="D28" s="303"/>
      <c r="E28" s="303"/>
      <c r="F28" s="303"/>
      <c r="G28" s="303"/>
    </row>
    <row r="29" spans="1:7" ht="24" customHeight="1">
      <c r="A29" s="302" t="s">
        <v>4</v>
      </c>
      <c r="B29" s="302" t="s">
        <v>5</v>
      </c>
      <c r="C29" s="302" t="s">
        <v>6</v>
      </c>
      <c r="D29" s="291" t="s">
        <v>236</v>
      </c>
      <c r="E29" s="293" t="s">
        <v>241</v>
      </c>
      <c r="F29" s="284" t="s">
        <v>246</v>
      </c>
      <c r="G29" s="281" t="s">
        <v>239</v>
      </c>
    </row>
    <row r="30" spans="1:7" ht="41.25" customHeight="1">
      <c r="A30" s="304"/>
      <c r="B30" s="304"/>
      <c r="C30" s="304"/>
      <c r="D30" s="292"/>
      <c r="E30" s="294"/>
      <c r="F30" s="285"/>
      <c r="G30" s="281"/>
    </row>
    <row r="31" spans="1:7">
      <c r="A31" s="113">
        <v>1</v>
      </c>
      <c r="B31" s="114" t="s">
        <v>186</v>
      </c>
      <c r="C31" s="128" t="s">
        <v>162</v>
      </c>
      <c r="D31" s="184">
        <f>D32</f>
        <v>374050</v>
      </c>
      <c r="E31" s="198">
        <f>E32</f>
        <v>167050</v>
      </c>
      <c r="F31" s="184">
        <f>F32</f>
        <v>36778</v>
      </c>
      <c r="G31" s="249">
        <f>F31/E31*100</f>
        <v>22.016162825501347</v>
      </c>
    </row>
    <row r="32" spans="1:7">
      <c r="A32" s="119"/>
      <c r="B32" s="98" t="s">
        <v>102</v>
      </c>
      <c r="C32" s="97" t="s">
        <v>126</v>
      </c>
      <c r="D32" s="195">
        <v>374050</v>
      </c>
      <c r="E32" s="199">
        <v>167050</v>
      </c>
      <c r="F32" s="195">
        <v>36778</v>
      </c>
      <c r="G32" s="249">
        <f t="shared" ref="G32:G44" si="6">F32/E32*100</f>
        <v>22.016162825501347</v>
      </c>
    </row>
    <row r="33" spans="1:7">
      <c r="A33" s="113">
        <v>2</v>
      </c>
      <c r="B33" s="129" t="s">
        <v>163</v>
      </c>
      <c r="C33" s="128" t="s">
        <v>164</v>
      </c>
      <c r="D33" s="200">
        <f>D34+D35+D36+D37</f>
        <v>94851900</v>
      </c>
      <c r="E33" s="200">
        <f t="shared" ref="E33:F33" si="7">E34+E35+E36+E37</f>
        <v>25289900</v>
      </c>
      <c r="F33" s="200">
        <f t="shared" si="7"/>
        <v>22133173</v>
      </c>
      <c r="G33" s="249">
        <f t="shared" si="6"/>
        <v>87.517835183215425</v>
      </c>
    </row>
    <row r="34" spans="1:7">
      <c r="A34" s="119"/>
      <c r="B34" s="97" t="s">
        <v>100</v>
      </c>
      <c r="C34" s="97" t="s">
        <v>101</v>
      </c>
      <c r="D34" s="195">
        <v>79309000</v>
      </c>
      <c r="E34" s="195">
        <v>19916000</v>
      </c>
      <c r="F34" s="195">
        <v>19362291</v>
      </c>
      <c r="G34" s="249">
        <f t="shared" si="6"/>
        <v>97.219778067885116</v>
      </c>
    </row>
    <row r="35" spans="1:7">
      <c r="A35" s="119"/>
      <c r="B35" s="98" t="s">
        <v>102</v>
      </c>
      <c r="C35" s="97" t="s">
        <v>103</v>
      </c>
      <c r="D35" s="195">
        <v>14876900</v>
      </c>
      <c r="E35" s="195">
        <v>5211900</v>
      </c>
      <c r="F35" s="195">
        <v>2610399</v>
      </c>
      <c r="G35" s="249">
        <f t="shared" si="6"/>
        <v>50.085362343866926</v>
      </c>
    </row>
    <row r="36" spans="1:7">
      <c r="A36" s="119"/>
      <c r="B36" s="97" t="s">
        <v>104</v>
      </c>
      <c r="C36" s="97" t="s">
        <v>105</v>
      </c>
      <c r="D36" s="195">
        <v>666000</v>
      </c>
      <c r="E36" s="195">
        <v>162000</v>
      </c>
      <c r="F36" s="195">
        <v>160483</v>
      </c>
      <c r="G36" s="249">
        <f t="shared" si="6"/>
        <v>99.063580246913588</v>
      </c>
    </row>
    <row r="37" spans="1:7" ht="35.25" customHeight="1">
      <c r="A37" s="119"/>
      <c r="B37" s="98" t="s">
        <v>106</v>
      </c>
      <c r="C37" s="99" t="s">
        <v>107</v>
      </c>
      <c r="D37" s="195">
        <v>0</v>
      </c>
      <c r="E37" s="201">
        <v>0</v>
      </c>
      <c r="F37" s="195">
        <v>0</v>
      </c>
      <c r="G37" s="249">
        <v>0</v>
      </c>
    </row>
    <row r="38" spans="1:7" ht="29.25">
      <c r="A38" s="113">
        <v>3</v>
      </c>
      <c r="B38" s="131" t="s">
        <v>165</v>
      </c>
      <c r="C38" s="132" t="s">
        <v>166</v>
      </c>
      <c r="D38" s="202">
        <f>D39+D40+D41</f>
        <v>460000</v>
      </c>
      <c r="E38" s="202">
        <f t="shared" ref="E38:F38" si="8">E39+E40+E41</f>
        <v>143500</v>
      </c>
      <c r="F38" s="202">
        <f t="shared" si="8"/>
        <v>122110</v>
      </c>
      <c r="G38" s="249">
        <f t="shared" si="6"/>
        <v>85.094076655052262</v>
      </c>
    </row>
    <row r="39" spans="1:7">
      <c r="A39" s="119"/>
      <c r="B39" s="97" t="s">
        <v>100</v>
      </c>
      <c r="C39" s="97" t="s">
        <v>101</v>
      </c>
      <c r="D39" s="195">
        <v>128000</v>
      </c>
      <c r="E39" s="201">
        <v>44000</v>
      </c>
      <c r="F39" s="195">
        <v>33789</v>
      </c>
      <c r="G39" s="249">
        <f t="shared" si="6"/>
        <v>76.793181818181822</v>
      </c>
    </row>
    <row r="40" spans="1:7">
      <c r="A40" s="119"/>
      <c r="B40" s="98" t="s">
        <v>102</v>
      </c>
      <c r="C40" s="97" t="s">
        <v>103</v>
      </c>
      <c r="D40" s="195">
        <v>332000</v>
      </c>
      <c r="E40" s="201">
        <v>99500</v>
      </c>
      <c r="F40" s="195">
        <v>88321</v>
      </c>
      <c r="G40" s="249">
        <f t="shared" si="6"/>
        <v>88.764824120603009</v>
      </c>
    </row>
    <row r="41" spans="1:7">
      <c r="A41" s="119"/>
      <c r="B41" s="97" t="s">
        <v>104</v>
      </c>
      <c r="C41" s="97" t="s">
        <v>105</v>
      </c>
      <c r="D41" s="195">
        <v>0</v>
      </c>
      <c r="E41" s="201">
        <v>0</v>
      </c>
      <c r="F41" s="195">
        <v>0</v>
      </c>
      <c r="G41" s="249">
        <v>0</v>
      </c>
    </row>
    <row r="42" spans="1:7">
      <c r="A42" s="113">
        <v>4</v>
      </c>
      <c r="B42" s="133" t="s">
        <v>142</v>
      </c>
      <c r="C42" s="134" t="s">
        <v>167</v>
      </c>
      <c r="D42" s="184">
        <f>D43+D44</f>
        <v>225480</v>
      </c>
      <c r="E42" s="184">
        <f t="shared" ref="E42" si="9">E43+E44</f>
        <v>69480</v>
      </c>
      <c r="F42" s="184">
        <f>F43+F44+F45</f>
        <v>36353</v>
      </c>
      <c r="G42" s="249">
        <f t="shared" si="6"/>
        <v>52.321531375935528</v>
      </c>
    </row>
    <row r="43" spans="1:7">
      <c r="A43" s="119"/>
      <c r="B43" s="97" t="s">
        <v>100</v>
      </c>
      <c r="C43" s="97" t="s">
        <v>101</v>
      </c>
      <c r="D43" s="195">
        <v>120000</v>
      </c>
      <c r="E43" s="201">
        <v>30100</v>
      </c>
      <c r="F43" s="195">
        <v>28452</v>
      </c>
      <c r="G43" s="249">
        <f t="shared" si="6"/>
        <v>94.524916943521603</v>
      </c>
    </row>
    <row r="44" spans="1:7">
      <c r="A44" s="119"/>
      <c r="B44" s="98" t="s">
        <v>102</v>
      </c>
      <c r="C44" s="97" t="s">
        <v>103</v>
      </c>
      <c r="D44" s="195">
        <v>105480</v>
      </c>
      <c r="E44" s="201">
        <v>39380</v>
      </c>
      <c r="F44" s="195">
        <v>8822</v>
      </c>
      <c r="G44" s="249">
        <f t="shared" si="6"/>
        <v>22.402234636871508</v>
      </c>
    </row>
    <row r="45" spans="1:7" ht="29.25" customHeight="1">
      <c r="A45" s="119"/>
      <c r="B45" s="98" t="s">
        <v>106</v>
      </c>
      <c r="C45" s="99" t="s">
        <v>107</v>
      </c>
      <c r="D45" s="279">
        <v>0</v>
      </c>
      <c r="E45" s="280">
        <v>0</v>
      </c>
      <c r="F45" s="279">
        <v>-921</v>
      </c>
      <c r="G45" s="244">
        <v>0</v>
      </c>
    </row>
    <row r="46" spans="1:7">
      <c r="A46" s="119"/>
      <c r="B46" s="114" t="s">
        <v>168</v>
      </c>
      <c r="C46" s="135"/>
      <c r="D46" s="184">
        <f>D42+D38+D33+D31</f>
        <v>95911430</v>
      </c>
      <c r="E46" s="184">
        <f>E31+E33+E38+E42</f>
        <v>25669930</v>
      </c>
      <c r="F46" s="184">
        <f>F42+F38+F33+F31</f>
        <v>22328414</v>
      </c>
      <c r="G46" s="249">
        <f t="shared" ref="G46" si="10">F46/D46*100</f>
        <v>23.280243032556182</v>
      </c>
    </row>
    <row r="47" spans="1:7">
      <c r="A47" s="229"/>
      <c r="B47" s="230"/>
      <c r="C47" s="231"/>
      <c r="D47" s="232"/>
      <c r="E47" s="232"/>
      <c r="F47" s="232"/>
      <c r="G47" s="251"/>
    </row>
    <row r="48" spans="1:7">
      <c r="A48" s="229"/>
      <c r="B48" s="230"/>
      <c r="C48" s="231"/>
      <c r="D48" s="232"/>
      <c r="E48" s="232"/>
      <c r="F48" s="232"/>
      <c r="G48" s="251"/>
    </row>
    <row r="49" spans="1:14">
      <c r="A49" s="229"/>
      <c r="B49" s="230"/>
      <c r="C49" s="231"/>
      <c r="D49" s="232"/>
      <c r="E49" s="232"/>
      <c r="F49" s="232"/>
      <c r="G49" s="251"/>
    </row>
    <row r="50" spans="1:14">
      <c r="A50" s="229"/>
      <c r="B50" s="230"/>
      <c r="C50" s="231"/>
      <c r="D50" s="232"/>
      <c r="E50" s="232"/>
      <c r="F50" s="232"/>
      <c r="G50" s="251"/>
    </row>
    <row r="51" spans="1:14">
      <c r="A51" s="229"/>
      <c r="B51" s="230"/>
      <c r="C51" s="231"/>
      <c r="D51" s="232"/>
      <c r="E51" s="232"/>
      <c r="F51" s="232"/>
      <c r="G51" s="251"/>
    </row>
    <row r="52" spans="1:14">
      <c r="A52" s="229"/>
      <c r="B52" s="230"/>
      <c r="C52" s="231"/>
      <c r="D52" s="232"/>
      <c r="E52" s="232"/>
      <c r="F52" s="232"/>
      <c r="G52" s="251"/>
    </row>
    <row r="53" spans="1:14">
      <c r="A53" s="229"/>
      <c r="B53" s="230"/>
      <c r="C53" s="231"/>
      <c r="D53" s="232"/>
      <c r="E53" s="232"/>
      <c r="F53" s="232"/>
      <c r="G53" s="251"/>
    </row>
    <row r="54" spans="1:14">
      <c r="A54" s="229"/>
      <c r="B54" s="230"/>
      <c r="C54" s="231"/>
      <c r="D54" s="232"/>
      <c r="E54" s="232"/>
      <c r="F54" s="232"/>
      <c r="G54" s="251"/>
    </row>
    <row r="55" spans="1:14" ht="77.25" customHeight="1">
      <c r="A55" s="303" t="s">
        <v>235</v>
      </c>
      <c r="B55" s="303"/>
      <c r="C55" s="303"/>
      <c r="D55" s="303"/>
      <c r="E55" s="303"/>
      <c r="F55" s="303"/>
      <c r="G55" s="303"/>
    </row>
    <row r="56" spans="1:14" ht="27.75" customHeight="1">
      <c r="A56" s="302" t="s">
        <v>4</v>
      </c>
      <c r="B56" s="302" t="s">
        <v>5</v>
      </c>
      <c r="C56" s="302" t="s">
        <v>6</v>
      </c>
      <c r="D56" s="291" t="s">
        <v>236</v>
      </c>
      <c r="E56" s="293" t="s">
        <v>237</v>
      </c>
      <c r="F56" s="284" t="s">
        <v>234</v>
      </c>
      <c r="G56" s="281" t="s">
        <v>239</v>
      </c>
    </row>
    <row r="57" spans="1:14" ht="37.5" customHeight="1">
      <c r="A57" s="304"/>
      <c r="B57" s="304"/>
      <c r="C57" s="304"/>
      <c r="D57" s="292"/>
      <c r="E57" s="294"/>
      <c r="F57" s="285"/>
      <c r="G57" s="281"/>
    </row>
    <row r="58" spans="1:14" ht="29.25">
      <c r="A58" s="113">
        <v>1</v>
      </c>
      <c r="B58" s="115" t="s">
        <v>163</v>
      </c>
      <c r="C58" s="128" t="s">
        <v>164</v>
      </c>
      <c r="D58" s="266">
        <f>D60+D59</f>
        <v>1033000</v>
      </c>
      <c r="E58" s="266">
        <f>E60+E59</f>
        <v>983000</v>
      </c>
      <c r="F58" s="266">
        <f>F60</f>
        <v>0</v>
      </c>
      <c r="G58" s="249">
        <f>F58/E58*100</f>
        <v>0</v>
      </c>
    </row>
    <row r="59" spans="1:14" ht="38.25">
      <c r="A59" s="103"/>
      <c r="B59" s="278" t="s">
        <v>216</v>
      </c>
      <c r="C59" s="209" t="s">
        <v>215</v>
      </c>
      <c r="D59" s="210">
        <v>12000</v>
      </c>
      <c r="E59" s="210">
        <v>12000</v>
      </c>
      <c r="F59" s="210">
        <v>0</v>
      </c>
      <c r="G59" s="273">
        <f t="shared" ref="G59" si="11">F59/E59*100</f>
        <v>0</v>
      </c>
      <c r="H59" s="224"/>
      <c r="I59" s="224"/>
      <c r="J59" s="224"/>
      <c r="K59" s="224"/>
      <c r="L59" s="224"/>
      <c r="M59" s="224"/>
      <c r="N59" s="224"/>
    </row>
    <row r="60" spans="1:14">
      <c r="A60" s="119"/>
      <c r="B60" s="101" t="s">
        <v>121</v>
      </c>
      <c r="C60" s="97" t="s">
        <v>174</v>
      </c>
      <c r="D60" s="265">
        <v>1021000</v>
      </c>
      <c r="E60" s="265">
        <v>971000</v>
      </c>
      <c r="F60" s="124">
        <v>0</v>
      </c>
      <c r="G60" s="249">
        <f t="shared" ref="G60:G63" si="12">F60/E60*100</f>
        <v>0</v>
      </c>
    </row>
    <row r="61" spans="1:14" ht="29.25">
      <c r="A61" s="113">
        <v>2</v>
      </c>
      <c r="B61" s="131" t="s">
        <v>165</v>
      </c>
      <c r="C61" s="128" t="s">
        <v>232</v>
      </c>
      <c r="D61" s="130">
        <f>D62</f>
        <v>0</v>
      </c>
      <c r="E61" s="130">
        <f>E62</f>
        <v>0</v>
      </c>
      <c r="F61" s="130">
        <f>F62</f>
        <v>0</v>
      </c>
      <c r="G61" s="249">
        <v>0</v>
      </c>
    </row>
    <row r="62" spans="1:14">
      <c r="A62" s="119"/>
      <c r="B62" s="101" t="s">
        <v>121</v>
      </c>
      <c r="C62" s="97" t="s">
        <v>174</v>
      </c>
      <c r="D62" s="124">
        <v>0</v>
      </c>
      <c r="E62" s="124">
        <v>0</v>
      </c>
      <c r="F62" s="124">
        <v>0</v>
      </c>
      <c r="G62" s="249">
        <v>0</v>
      </c>
    </row>
    <row r="63" spans="1:14">
      <c r="A63" s="119"/>
      <c r="B63" s="114" t="s">
        <v>168</v>
      </c>
      <c r="C63" s="135"/>
      <c r="D63" s="267">
        <f>D58+D61</f>
        <v>1033000</v>
      </c>
      <c r="E63" s="267">
        <f t="shared" ref="E63:F63" si="13">E58+E61</f>
        <v>983000</v>
      </c>
      <c r="F63" s="267">
        <f t="shared" si="13"/>
        <v>0</v>
      </c>
      <c r="G63" s="249">
        <f t="shared" si="12"/>
        <v>0</v>
      </c>
    </row>
    <row r="65" spans="2:15">
      <c r="B65" s="65" t="s">
        <v>228</v>
      </c>
      <c r="C65" s="65"/>
      <c r="D65" s="65" t="s">
        <v>229</v>
      </c>
      <c r="E65" s="65"/>
      <c r="F65" s="65"/>
    </row>
    <row r="66" spans="2:15">
      <c r="B66" s="65" t="s">
        <v>230</v>
      </c>
      <c r="C66" s="65"/>
      <c r="D66" s="65"/>
      <c r="E66" s="65" t="s">
        <v>231</v>
      </c>
      <c r="F66" s="65"/>
      <c r="J66" s="65" t="s">
        <v>201</v>
      </c>
      <c r="K66" s="65"/>
      <c r="N66" s="65" t="s">
        <v>199</v>
      </c>
    </row>
    <row r="67" spans="2:15" ht="15.75" customHeight="1">
      <c r="B67" s="137"/>
      <c r="C67" s="137"/>
      <c r="D67" s="137"/>
      <c r="E67" s="138"/>
      <c r="F67" s="241"/>
      <c r="J67" s="65" t="s">
        <v>200</v>
      </c>
      <c r="K67" s="65"/>
      <c r="N67" s="65" t="s">
        <v>198</v>
      </c>
      <c r="O67" s="65"/>
    </row>
    <row r="68" spans="2:15" ht="15.75">
      <c r="J68" s="137"/>
      <c r="K68" s="137"/>
      <c r="N68" s="144" t="s">
        <v>202</v>
      </c>
      <c r="O68" s="145"/>
    </row>
    <row r="69" spans="2:15">
      <c r="F69" t="s">
        <v>96</v>
      </c>
    </row>
  </sheetData>
  <mergeCells count="24">
    <mergeCell ref="F29:F30"/>
    <mergeCell ref="A5:F5"/>
    <mergeCell ref="A6:A7"/>
    <mergeCell ref="B6:B7"/>
    <mergeCell ref="C6:C7"/>
    <mergeCell ref="D6:D7"/>
    <mergeCell ref="E6:E7"/>
    <mergeCell ref="F6:F7"/>
    <mergeCell ref="G6:G7"/>
    <mergeCell ref="G29:G30"/>
    <mergeCell ref="G56:G57"/>
    <mergeCell ref="A28:G28"/>
    <mergeCell ref="A55:G55"/>
    <mergeCell ref="A56:A57"/>
    <mergeCell ref="B56:B57"/>
    <mergeCell ref="C56:C57"/>
    <mergeCell ref="D56:D57"/>
    <mergeCell ref="E56:E57"/>
    <mergeCell ref="F56:F57"/>
    <mergeCell ref="A29:A30"/>
    <mergeCell ref="B29:B30"/>
    <mergeCell ref="C29:C30"/>
    <mergeCell ref="D29:D30"/>
    <mergeCell ref="E29:E30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4</vt:i4>
      </vt:variant>
      <vt:variant>
        <vt:lpstr>Zone denumite</vt:lpstr>
      </vt:variant>
      <vt:variant>
        <vt:i4>4</vt:i4>
      </vt:variant>
    </vt:vector>
  </HeadingPairs>
  <TitlesOfParts>
    <vt:vector size="8" baseType="lpstr">
      <vt:lpstr>VENITURI 02</vt:lpstr>
      <vt:lpstr>CHELTUIELI 02</vt:lpstr>
      <vt:lpstr>VENITURI 10</vt:lpstr>
      <vt:lpstr>CHELTUIELI 10</vt:lpstr>
      <vt:lpstr>'CHELTUIELI 02'!Zona_de_imprimat</vt:lpstr>
      <vt:lpstr>'CHELTUIELI 10'!Zona_de_imprimat</vt:lpstr>
      <vt:lpstr>'VENITURI 02'!Zona_de_imprimat</vt:lpstr>
      <vt:lpstr>'VENITURI 10'!Zona_de_imprimat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2025-05-19T10:37:00Z</dcterms:modified>
</cp:coreProperties>
</file>