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03"/>
  <workbookPr/>
  <mc:AlternateContent xmlns:mc="http://schemas.openxmlformats.org/markup-compatibility/2006">
    <mc:Choice Requires="x15">
      <x15ac:absPath xmlns:x15ac="http://schemas.microsoft.com/office/spreadsheetml/2010/11/ac" url="D:\disk d\ASFALTĂRI_ETAPA 3\ANGHEL SALIGNY\2025\HCL_ITE_DS_ASFALTĂRI\"/>
    </mc:Choice>
  </mc:AlternateContent>
  <xr:revisionPtr revIDLastSave="0" documentId="13_ncr:1_{00CB32DE-F825-46F6-A087-53FD13649297}" xr6:coauthVersionLast="47" xr6:coauthVersionMax="47" xr10:uidLastSave="{00000000-0000-0000-0000-000000000000}"/>
  <bookViews>
    <workbookView xWindow="0" yWindow="0" windowWidth="28800" windowHeight="15600" firstSheet="2" activeTab="2" xr2:uid="{00000000-000D-0000-FFFF-FFFF00000000}"/>
  </bookViews>
  <sheets>
    <sheet name="Anexa 2.2 a" sheetId="4" r:id="rId1"/>
    <sheet name="Anexa 2.2 b" sheetId="8" r:id="rId2"/>
    <sheet name="Anexa 2.2 c" sheetId="6" r:id="rId3"/>
    <sheet name="Anexa 2.2 d" sheetId="5" r:id="rId4"/>
  </sheets>
  <definedNames>
    <definedName name="_xlnm.Print_Area" localSheetId="0">'Anexa 2.2 a'!$A$1:$D$42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6" l="1"/>
  <c r="C26" i="6"/>
  <c r="D22" i="6"/>
  <c r="D21" i="6"/>
  <c r="D26" i="6"/>
  <c r="D27" i="6"/>
  <c r="C16" i="6"/>
  <c r="H26" i="6"/>
  <c r="F32" i="6"/>
  <c r="D28" i="6" l="1"/>
  <c r="C28" i="6" l="1"/>
  <c r="D24" i="6"/>
  <c r="D23" i="6"/>
  <c r="E32" i="6" l="1"/>
  <c r="F33" i="6"/>
  <c r="F34" i="6" s="1"/>
  <c r="H25" i="6"/>
  <c r="H27" i="6" s="1"/>
</calcChain>
</file>

<file path=xl/sharedStrings.xml><?xml version="1.0" encoding="utf-8"?>
<sst xmlns="http://schemas.openxmlformats.org/spreadsheetml/2006/main" count="248" uniqueCount="98">
  <si>
    <t>Anexa 1</t>
  </si>
  <si>
    <t>Înlocuiește Anexa nr. 2.2a la normele metodologice</t>
  </si>
  <si>
    <t>Caracteristicile principale și indicatorii tehnico - economici</t>
  </si>
  <si>
    <t>ai obiectivului de investiții</t>
  </si>
  <si>
    <t>Denumirea obiectivului de investiții: „………………………………...…….”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</si>
  <si>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</si>
  <si>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</si>
  <si>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</si>
  <si>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</si>
  <si>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</si>
  <si>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Curs BNR lei/euro  din data ............</t>
  </si>
  <si>
    <t>Valoarea finanțată de Ministerul Dezvoltării, Lucrărilor Publice și Administrației (cheltuieli eligibile lei inclusiv TVA)</t>
  </si>
  <si>
    <t xml:space="preserve">
</t>
  </si>
  <si>
    <t>Valoare finanțată de UAT…..... (lei inclusiv TVA)</t>
  </si>
  <si>
    <t>ALIMENTĂRI CU APĂ ȘI STAȚII DE TRATARE A APEI</t>
  </si>
  <si>
    <t xml:space="preserve">
</t>
  </si>
  <si>
    <t>Indicatori tehnici specifici categoriei de investiții de la art. 4 alin. (1) lit. a) din O.U.G. nr. 95/2021</t>
  </si>
  <si>
    <t>U.M.</t>
  </si>
  <si>
    <t xml:space="preserve">Cantitate </t>
  </si>
  <si>
    <t>Valoare                             (lei inclusiv TVA)</t>
  </si>
  <si>
    <t xml:space="preserve">Sursa de apă </t>
  </si>
  <si>
    <t>buc.</t>
  </si>
  <si>
    <t>……….</t>
  </si>
  <si>
    <t xml:space="preserve">Instalaţiile de pompare </t>
  </si>
  <si>
    <t>Staţia de clorinare a apei</t>
  </si>
  <si>
    <t>Staţia de tratare a apei</t>
  </si>
  <si>
    <t>Conductele de aducţiune</t>
  </si>
  <si>
    <t>m.</t>
  </si>
  <si>
    <t>Rezervor de înmagazinare a apei potabile</t>
  </si>
  <si>
    <t>Staţiile de pompare şi repompare a apei potabile</t>
  </si>
  <si>
    <t>Reţelele de distribuţie</t>
  </si>
  <si>
    <t>Branșamente individuale</t>
  </si>
  <si>
    <t>Alte capacități ...........</t>
  </si>
  <si>
    <t>Total locuitori ce vor beneficia direct (pentru care se realizează branșamente individuale)</t>
  </si>
  <si>
    <t>loc.</t>
  </si>
  <si>
    <t xml:space="preserve">Standard de cost aprobat prin OMDLPA nr. 1321/2021  (euro fără TVA) </t>
  </si>
  <si>
    <t>Verificare încadare în standard de cost</t>
  </si>
  <si>
    <t>Valoarea totală a investiției cu standard de cost, raportată la  numărul de locuitori beneficiari (euro fără TVA)</t>
  </si>
  <si>
    <t>Primar/ Președinte/ Reprezentant legal,</t>
  </si>
  <si>
    <t>Nume Prenume, ……………..</t>
  </si>
  <si>
    <t>Semnătura ………….</t>
  </si>
  <si>
    <t>Anexa 2</t>
  </si>
  <si>
    <t>Înlocuiește Anexa nr. 2.2b la normele metodologice</t>
  </si>
  <si>
    <t>SISTEME DE CANALIZARE ȘI STAȚII DE EPURARE A APELOR UZATE, INCLUSIV CANALIZARE PLUVIALĂ ȘI SISTEME DE CAPTARE A APELOR PLUVIALE</t>
  </si>
  <si>
    <t>Indicatori tehnici specifici categoriei de investiții de la art. 4 alin. (1) lit. b) din O.U.G. nr. 95/2021</t>
  </si>
  <si>
    <t>Stație de  epurare</t>
  </si>
  <si>
    <t xml:space="preserve">Staţii de pompare şi repompare a apei apă uzată </t>
  </si>
  <si>
    <t xml:space="preserve">Rețea de canalizare apă uzată </t>
  </si>
  <si>
    <t>Conducta de evacuare a apei epurate în emisar</t>
  </si>
  <si>
    <t>Guri de vărsare în emisar</t>
  </si>
  <si>
    <t>Racorduri individuale</t>
  </si>
  <si>
    <t>Alte capacități:</t>
  </si>
  <si>
    <t>Total locuitori echivalenți ce vor beneficia direct (pentru care se realizează racorduri  individuale)</t>
  </si>
  <si>
    <t>Capacități canalizare pluvială și sisteme de captare a apelor pluviale:</t>
  </si>
  <si>
    <t>Guri de scurgere</t>
  </si>
  <si>
    <t xml:space="preserve">Rețea de canalizare apă pluvială </t>
  </si>
  <si>
    <t xml:space="preserve">Staţii de pompare şi repompare a apei apă pluvială </t>
  </si>
  <si>
    <t>Valoarea totală a investiției cu standard de cost, raportată la numărul de  locuitori echivalenți beneficiari (euro fără TVA)</t>
  </si>
  <si>
    <t>Anexa 3</t>
  </si>
  <si>
    <t>Înlocuiește Anexa nr. 2.2c la normele metodologice</t>
  </si>
  <si>
    <t>Denumirea obiectivului de investiții: „Modernizare străzi în sat Mihai Viteazu, comuna Mihai Viteazu, județul Cluj”</t>
  </si>
  <si>
    <t>MODIFICĂRI TEHNICE DS3 și DS4</t>
  </si>
  <si>
    <t>Comuna Mihai Viteazu</t>
  </si>
  <si>
    <t>sat Mihai Viteazu</t>
  </si>
  <si>
    <t>Curs BNR lei/euro  din data 24.09.2022</t>
  </si>
  <si>
    <t>Valoare finanțată de UAT MIHAI VITEAZU (lei inclusiv TVA)</t>
  </si>
  <si>
    <t>DRUMURILE PUBLICE CLASIFICATE ȘI ÎNCADRATE ÎN CONFORMITATE CU PREVEDERILE LEGALE ÎN VIGOARE CA DRUMURI JUDEȚENE, DRUMURI DE INTERES LOCAL, RESPECTIV DRUMURI COMUNALE ȘI/SAU DRUMURI PUBLICE DIN INTERIORUL LOCALITĂȚILOR, PRECUM ȘI VARIANTE OCOLITOARE ALE LOCALITĂȚILOR</t>
  </si>
  <si>
    <t xml:space="preserve">
</t>
  </si>
  <si>
    <t>Indicatori tehnici specifici categoriei de investiții de la art. 4 alin. (1) lit. c) din O.U.G. nr. 95/2021</t>
  </si>
  <si>
    <t>Lungime drum  - terasamente</t>
  </si>
  <si>
    <t xml:space="preserve">fara tva </t>
  </si>
  <si>
    <t>Lungime drum - strat fundație</t>
  </si>
  <si>
    <t>Lungime drum - strat de bază</t>
  </si>
  <si>
    <t>Lungime drum - îmbrăcăminte rutieră</t>
  </si>
  <si>
    <t>Lățime parte carosabilă</t>
  </si>
  <si>
    <t>Nu e cazul</t>
  </si>
  <si>
    <t>Cu standard de cost</t>
  </si>
  <si>
    <t>Șanțuri/rigole</t>
  </si>
  <si>
    <t>fara standard de cost</t>
  </si>
  <si>
    <t>Rigola carosabila</t>
  </si>
  <si>
    <t>Trotuare</t>
  </si>
  <si>
    <t>Lucrări de consolidare</t>
  </si>
  <si>
    <t>Poduri (număr/lungime totală)</t>
  </si>
  <si>
    <t>buc./m.</t>
  </si>
  <si>
    <t>Pasaje denivelate, tuneluri, viaducte (număr/lungime totală)</t>
  </si>
  <si>
    <t xml:space="preserve">Alte capacități </t>
  </si>
  <si>
    <t>Valoarea totală a investiției cu standard de cost, raportată la km drum (euro fără TVA)</t>
  </si>
  <si>
    <t>Președinte de ședință</t>
  </si>
  <si>
    <t>Secretar general</t>
  </si>
  <si>
    <t>Nume, prenume și semnătură</t>
  </si>
  <si>
    <t>Anexa 4</t>
  </si>
  <si>
    <t>Înlocuiește Anexa nr. 2.2d la normele metodologicela normele metodologice</t>
  </si>
  <si>
    <t>PODURI, PODEȚE, PASAJE SAU PUNȚI PIETONALE, INCLUSIV PENTRU BICICLETE ȘI TROTINETE ELECTRICE</t>
  </si>
  <si>
    <t>Indicatori tehnici specifici categoriei de investiții de la art. 4 alin. (1) lit. d) din O.U.G. nr. 95/2021</t>
  </si>
  <si>
    <t>Număr obiecte:</t>
  </si>
  <si>
    <t>Lungime:</t>
  </si>
  <si>
    <t>Lățime:</t>
  </si>
  <si>
    <t xml:space="preserve">Număr deschideri: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</si>
</sst>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2" fillId="0" borderId="0" xfId="1" applyFont="1" applyAlignment="1">
      <alignment vertical="center" wrapText="1"/>
    </xf>
    <xf numFmtId="0" fontId="5" fillId="0" borderId="4" xfId="0" applyFont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vertical="center" wrapText="1"/>
    </xf>
    <xf numFmtId="4" fontId="2" fillId="0" borderId="0" xfId="0" applyNumberFormat="1" applyFont="1" applyAlignment="1">
      <alignment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"/>
  <sheetViews>
    <sheetView topLeftCell="A20" zoomScaleNormal="100" workbookViewId="0">
      <selection activeCell="H37" sqref="H37"/>
    </sheetView>
  </sheetViews>
  <sheetFormatPr defaultRowHeight="15.75"/>
  <cols>
    <col min="1" max="1" width="60.85546875" style="1" customWidth="1"/>
    <col min="2" max="2" width="11" style="1" customWidth="1"/>
    <col min="3" max="3" width="17.7109375" style="1" customWidth="1"/>
    <col min="4" max="4" width="16.5703125" style="1" customWidth="1"/>
    <col min="5" max="16384" width="9.140625" style="1"/>
  </cols>
  <sheetData>
    <row r="1" spans="1:5">
      <c r="D1" s="2" t="s">
        <v>0</v>
      </c>
    </row>
    <row r="2" spans="1:5">
      <c r="D2" s="3" t="s">
        <v>1</v>
      </c>
    </row>
    <row r="3" spans="1:5">
      <c r="D3" s="4"/>
    </row>
    <row r="4" spans="1:5">
      <c r="A4" s="33" t="s">
        <v>2</v>
      </c>
      <c r="B4" s="33"/>
      <c r="C4" s="33"/>
      <c r="D4" s="33"/>
    </row>
    <row r="5" spans="1:5">
      <c r="A5" s="33" t="s">
        <v>3</v>
      </c>
      <c r="B5" s="33"/>
      <c r="C5" s="33"/>
      <c r="D5" s="33"/>
    </row>
    <row r="6" spans="1:5">
      <c r="A6" s="5"/>
      <c r="B6" s="5"/>
      <c r="C6" s="5"/>
      <c r="D6" s="5"/>
    </row>
    <row r="7" spans="1:5">
      <c r="A7" s="5"/>
    </row>
    <row r="8" spans="1:5">
      <c r="A8" s="29" t="s">
        <v>4</v>
      </c>
      <c r="B8" s="30"/>
      <c r="C8" s="30"/>
      <c r="D8" s="31"/>
    </row>
    <row r="9" spans="1:5">
      <c r="A9" s="28" t="s">
        <v>5</v>
      </c>
      <c r="B9" s="28"/>
      <c r="C9" s="38"/>
      <c r="D9" s="39"/>
    </row>
    <row r="10" spans="1:5">
      <c r="A10" s="28" t="s">
        <v>6</v>
      </c>
      <c r="B10" s="28"/>
      <c r="C10" s="38"/>
      <c r="D10" s="39"/>
    </row>
    <row r="11" spans="1:5">
      <c r="A11" s="28" t="s">
        <v>7</v>
      </c>
      <c r="B11" s="28"/>
      <c r="C11" s="38"/>
      <c r="D11" s="39"/>
    </row>
    <row r="12" spans="1:5">
      <c r="A12" s="28" t="s">
        <v>8</v>
      </c>
      <c r="B12" s="28"/>
      <c r="C12" s="38"/>
      <c r="D12" s="39"/>
    </row>
    <row r="13" spans="1:5">
      <c r="A13" s="28" t="s">
        <v>9</v>
      </c>
      <c r="B13" s="28"/>
      <c r="C13" s="38"/>
      <c r="D13" s="39"/>
    </row>
    <row r="14" spans="1:5">
      <c r="A14" s="28" t="s">
        <v>10</v>
      </c>
      <c r="B14" s="28"/>
      <c r="C14" s="38"/>
      <c r="D14" s="39"/>
    </row>
    <row r="15" spans="1:5" ht="31.5">
      <c r="A15" s="28" t="s">
        <v>11</v>
      </c>
      <c r="B15" s="28"/>
      <c r="C15" s="38"/>
      <c r="D15" s="39"/>
      <c r="E15" s="1" t="s">
        <v>12</v>
      </c>
    </row>
    <row r="16" spans="1:5">
      <c r="A16" s="28" t="s">
        <v>13</v>
      </c>
      <c r="B16" s="28"/>
      <c r="C16" s="38"/>
      <c r="D16" s="39"/>
    </row>
    <row r="17" spans="1:5">
      <c r="A17" s="6"/>
      <c r="B17" s="5"/>
      <c r="C17" s="5"/>
      <c r="D17" s="7"/>
    </row>
    <row r="18" spans="1:5">
      <c r="A18" s="6"/>
      <c r="B18" s="5"/>
      <c r="C18" s="5"/>
      <c r="D18" s="7"/>
    </row>
    <row r="19" spans="1:5" ht="47.25">
      <c r="A19" s="33" t="s">
        <v>14</v>
      </c>
      <c r="B19" s="33"/>
      <c r="C19" s="33"/>
      <c r="D19" s="33"/>
      <c r="E19" s="1" t="s">
        <v>15</v>
      </c>
    </row>
    <row r="20" spans="1:5">
      <c r="A20" s="5"/>
      <c r="B20" s="5"/>
      <c r="C20" s="5"/>
      <c r="D20" s="5"/>
    </row>
    <row r="21" spans="1:5" ht="47.25">
      <c r="A21" s="8" t="s">
        <v>16</v>
      </c>
      <c r="B21" s="9" t="s">
        <v>17</v>
      </c>
      <c r="C21" s="9" t="s">
        <v>18</v>
      </c>
      <c r="D21" s="9" t="s">
        <v>19</v>
      </c>
    </row>
    <row r="22" spans="1:5">
      <c r="A22" s="8" t="s">
        <v>20</v>
      </c>
      <c r="B22" s="10" t="s">
        <v>21</v>
      </c>
      <c r="C22" s="10" t="s">
        <v>22</v>
      </c>
      <c r="D22" s="10" t="s">
        <v>22</v>
      </c>
    </row>
    <row r="23" spans="1:5">
      <c r="A23" s="8" t="s">
        <v>23</v>
      </c>
      <c r="B23" s="10" t="s">
        <v>21</v>
      </c>
      <c r="C23" s="10" t="s">
        <v>22</v>
      </c>
      <c r="D23" s="10" t="s">
        <v>22</v>
      </c>
    </row>
    <row r="24" spans="1:5">
      <c r="A24" s="11" t="s">
        <v>24</v>
      </c>
      <c r="B24" s="10" t="s">
        <v>21</v>
      </c>
      <c r="C24" s="10" t="s">
        <v>22</v>
      </c>
      <c r="D24" s="10" t="s">
        <v>22</v>
      </c>
    </row>
    <row r="25" spans="1:5">
      <c r="A25" s="8" t="s">
        <v>25</v>
      </c>
      <c r="B25" s="10" t="s">
        <v>21</v>
      </c>
      <c r="C25" s="10" t="s">
        <v>22</v>
      </c>
      <c r="D25" s="10" t="s">
        <v>22</v>
      </c>
    </row>
    <row r="26" spans="1:5">
      <c r="A26" s="8" t="s">
        <v>26</v>
      </c>
      <c r="B26" s="10" t="s">
        <v>27</v>
      </c>
      <c r="C26" s="10" t="s">
        <v>22</v>
      </c>
      <c r="D26" s="10" t="s">
        <v>22</v>
      </c>
    </row>
    <row r="27" spans="1:5">
      <c r="A27" s="8" t="s">
        <v>28</v>
      </c>
      <c r="B27" s="10" t="s">
        <v>21</v>
      </c>
      <c r="C27" s="10" t="s">
        <v>22</v>
      </c>
      <c r="D27" s="10" t="s">
        <v>22</v>
      </c>
    </row>
    <row r="28" spans="1:5">
      <c r="A28" s="8" t="s">
        <v>29</v>
      </c>
      <c r="B28" s="10" t="s">
        <v>21</v>
      </c>
      <c r="C28" s="10" t="s">
        <v>22</v>
      </c>
      <c r="D28" s="10" t="s">
        <v>22</v>
      </c>
    </row>
    <row r="29" spans="1:5">
      <c r="A29" s="8" t="s">
        <v>30</v>
      </c>
      <c r="B29" s="10" t="s">
        <v>27</v>
      </c>
      <c r="C29" s="10" t="s">
        <v>22</v>
      </c>
      <c r="D29" s="10" t="s">
        <v>22</v>
      </c>
    </row>
    <row r="30" spans="1:5">
      <c r="A30" s="8" t="s">
        <v>31</v>
      </c>
      <c r="B30" s="10" t="s">
        <v>21</v>
      </c>
      <c r="C30" s="10" t="s">
        <v>22</v>
      </c>
      <c r="D30" s="10" t="s">
        <v>22</v>
      </c>
    </row>
    <row r="31" spans="1:5">
      <c r="A31" s="8" t="s">
        <v>32</v>
      </c>
      <c r="B31" s="10"/>
      <c r="C31" s="10" t="s">
        <v>22</v>
      </c>
      <c r="D31" s="10" t="s">
        <v>22</v>
      </c>
    </row>
    <row r="32" spans="1:5" ht="31.5">
      <c r="A32" s="8" t="s">
        <v>33</v>
      </c>
      <c r="B32" s="10" t="s">
        <v>34</v>
      </c>
      <c r="C32" s="10" t="s">
        <v>22</v>
      </c>
      <c r="D32" s="10" t="s">
        <v>22</v>
      </c>
    </row>
    <row r="33" spans="1:6">
      <c r="A33" s="6"/>
      <c r="B33" s="12"/>
      <c r="C33" s="12"/>
      <c r="D33" s="13"/>
    </row>
    <row r="35" spans="1:6" ht="47.25" customHeight="1">
      <c r="A35" s="28" t="s">
        <v>35</v>
      </c>
      <c r="B35" s="28"/>
      <c r="C35" s="36">
        <v>1250</v>
      </c>
      <c r="D35" s="37"/>
    </row>
    <row r="36" spans="1:6" ht="14.25" customHeight="1">
      <c r="A36" s="29" t="s">
        <v>36</v>
      </c>
      <c r="B36" s="30"/>
      <c r="C36" s="30"/>
      <c r="D36" s="31"/>
    </row>
    <row r="37" spans="1:6" ht="110.25" customHeight="1">
      <c r="A37" s="32" t="s">
        <v>37</v>
      </c>
      <c r="B37" s="32"/>
      <c r="C37" s="34"/>
      <c r="D37" s="35"/>
    </row>
    <row r="38" spans="1:6" ht="19.5" customHeight="1">
      <c r="A38" s="19"/>
      <c r="B38" s="19"/>
      <c r="C38" s="19"/>
      <c r="D38" s="13"/>
    </row>
    <row r="39" spans="1:6" ht="15" customHeight="1">
      <c r="A39" s="20"/>
      <c r="B39" s="17"/>
      <c r="C39" s="17"/>
      <c r="D39" s="17"/>
      <c r="E39" s="17"/>
      <c r="F39" s="17"/>
    </row>
    <row r="40" spans="1:6" ht="15" customHeight="1">
      <c r="A40" s="40" t="s">
        <v>38</v>
      </c>
      <c r="B40" s="40"/>
      <c r="C40" s="40"/>
      <c r="D40" s="40"/>
      <c r="E40" s="17"/>
      <c r="F40" s="17"/>
    </row>
    <row r="41" spans="1:6">
      <c r="A41" s="40" t="s">
        <v>39</v>
      </c>
      <c r="B41" s="40"/>
      <c r="C41" s="40"/>
      <c r="D41" s="40"/>
      <c r="E41" s="17"/>
      <c r="F41" s="17"/>
    </row>
    <row r="42" spans="1:6">
      <c r="A42" s="27" t="s">
        <v>40</v>
      </c>
      <c r="B42" s="27"/>
      <c r="C42" s="27"/>
      <c r="D42" s="27"/>
      <c r="E42" s="17"/>
      <c r="F42" s="17"/>
    </row>
    <row r="43" spans="1:6">
      <c r="A43" s="17"/>
      <c r="B43" s="17"/>
      <c r="C43" s="17"/>
      <c r="D43" s="17"/>
      <c r="E43" s="17"/>
      <c r="F43" s="17"/>
    </row>
    <row r="44" spans="1:6">
      <c r="A44" s="17"/>
      <c r="B44" s="17"/>
      <c r="C44" s="17"/>
      <c r="D44" s="17"/>
      <c r="E44" s="17"/>
      <c r="F44" s="17"/>
    </row>
  </sheetData>
  <mergeCells count="28">
    <mergeCell ref="C12:D12"/>
    <mergeCell ref="C13:D13"/>
    <mergeCell ref="C14:D14"/>
    <mergeCell ref="C15:D15"/>
    <mergeCell ref="A4:D4"/>
    <mergeCell ref="A5:D5"/>
    <mergeCell ref="A8:D8"/>
    <mergeCell ref="A9:B9"/>
    <mergeCell ref="A10:B10"/>
    <mergeCell ref="A11:B11"/>
    <mergeCell ref="C9:D9"/>
    <mergeCell ref="C10:D10"/>
    <mergeCell ref="C11:D11"/>
    <mergeCell ref="A12:B12"/>
    <mergeCell ref="A13:B13"/>
    <mergeCell ref="A14:B14"/>
    <mergeCell ref="A15:B15"/>
    <mergeCell ref="A16:B16"/>
    <mergeCell ref="C16:D16"/>
    <mergeCell ref="A40:D40"/>
    <mergeCell ref="A41:D41"/>
    <mergeCell ref="A42:D42"/>
    <mergeCell ref="A35:B35"/>
    <mergeCell ref="A36:D36"/>
    <mergeCell ref="A37:B37"/>
    <mergeCell ref="A19:D19"/>
    <mergeCell ref="C37:D37"/>
    <mergeCell ref="C35:D35"/>
  </mergeCells>
  <pageMargins left="0.54" right="0.31" top="0.75" bottom="0.5" header="0.3" footer="0.3"/>
  <pageSetup paperSize="9" scale="87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8"/>
  <sheetViews>
    <sheetView topLeftCell="A27" zoomScaleNormal="100" workbookViewId="0">
      <selection activeCell="E47" sqref="E47"/>
    </sheetView>
  </sheetViews>
  <sheetFormatPr defaultRowHeight="15.75"/>
  <cols>
    <col min="1" max="1" width="60.85546875" style="1" customWidth="1"/>
    <col min="2" max="2" width="11" style="1" customWidth="1"/>
    <col min="3" max="3" width="18.85546875" style="1" customWidth="1"/>
    <col min="4" max="4" width="17.7109375" style="1" customWidth="1"/>
    <col min="5" max="16384" width="9.140625" style="1"/>
  </cols>
  <sheetData>
    <row r="1" spans="1:5">
      <c r="D1" s="2" t="s">
        <v>41</v>
      </c>
    </row>
    <row r="2" spans="1:5">
      <c r="D2" s="3" t="s">
        <v>42</v>
      </c>
    </row>
    <row r="3" spans="1:5">
      <c r="D3" s="4"/>
    </row>
    <row r="4" spans="1:5">
      <c r="A4" s="33" t="s">
        <v>2</v>
      </c>
      <c r="B4" s="33"/>
      <c r="C4" s="33"/>
      <c r="D4" s="33"/>
    </row>
    <row r="5" spans="1:5">
      <c r="A5" s="33" t="s">
        <v>3</v>
      </c>
      <c r="B5" s="33"/>
      <c r="C5" s="33"/>
      <c r="D5" s="33"/>
    </row>
    <row r="6" spans="1:5" ht="8.25" customHeight="1">
      <c r="A6" s="5"/>
      <c r="B6" s="5"/>
      <c r="C6" s="5"/>
      <c r="D6" s="5"/>
    </row>
    <row r="7" spans="1:5">
      <c r="A7" s="5"/>
    </row>
    <row r="8" spans="1:5">
      <c r="A8" s="29" t="s">
        <v>4</v>
      </c>
      <c r="B8" s="30"/>
      <c r="C8" s="30"/>
      <c r="D8" s="31"/>
    </row>
    <row r="9" spans="1:5">
      <c r="A9" s="28" t="s">
        <v>5</v>
      </c>
      <c r="B9" s="28"/>
      <c r="C9" s="38"/>
      <c r="D9" s="39"/>
    </row>
    <row r="10" spans="1:5">
      <c r="A10" s="28" t="s">
        <v>6</v>
      </c>
      <c r="B10" s="28"/>
      <c r="C10" s="38"/>
      <c r="D10" s="39"/>
    </row>
    <row r="11" spans="1:5">
      <c r="A11" s="28" t="s">
        <v>7</v>
      </c>
      <c r="B11" s="28"/>
      <c r="C11" s="38"/>
      <c r="D11" s="39"/>
    </row>
    <row r="12" spans="1:5">
      <c r="A12" s="28" t="s">
        <v>8</v>
      </c>
      <c r="B12" s="28"/>
      <c r="C12" s="38"/>
      <c r="D12" s="39"/>
    </row>
    <row r="13" spans="1:5">
      <c r="A13" s="28" t="s">
        <v>9</v>
      </c>
      <c r="B13" s="28"/>
      <c r="C13" s="38"/>
      <c r="D13" s="39"/>
    </row>
    <row r="14" spans="1:5">
      <c r="A14" s="28" t="s">
        <v>10</v>
      </c>
      <c r="B14" s="28"/>
      <c r="C14" s="38"/>
      <c r="D14" s="39"/>
    </row>
    <row r="15" spans="1:5" ht="31.5">
      <c r="A15" s="28" t="s">
        <v>11</v>
      </c>
      <c r="B15" s="28"/>
      <c r="C15" s="38"/>
      <c r="D15" s="39"/>
      <c r="E15" s="1" t="s">
        <v>12</v>
      </c>
    </row>
    <row r="16" spans="1:5">
      <c r="A16" s="28" t="s">
        <v>13</v>
      </c>
      <c r="B16" s="28"/>
      <c r="C16" s="38"/>
      <c r="D16" s="39"/>
    </row>
    <row r="17" spans="1:5">
      <c r="A17" s="19"/>
      <c r="B17" s="19"/>
      <c r="C17" s="5"/>
      <c r="D17" s="5"/>
    </row>
    <row r="18" spans="1:5">
      <c r="A18" s="6"/>
      <c r="B18" s="12"/>
      <c r="C18" s="12"/>
      <c r="D18" s="13"/>
    </row>
    <row r="19" spans="1:5" ht="47.25">
      <c r="A19" s="33" t="s">
        <v>43</v>
      </c>
      <c r="B19" s="33"/>
      <c r="C19" s="33"/>
      <c r="D19" s="33"/>
      <c r="E19" s="1" t="s">
        <v>15</v>
      </c>
    </row>
    <row r="20" spans="1:5">
      <c r="A20" s="14"/>
      <c r="B20" s="14"/>
      <c r="C20" s="14"/>
      <c r="D20" s="14"/>
    </row>
    <row r="21" spans="1:5" ht="47.25">
      <c r="A21" s="8" t="s">
        <v>44</v>
      </c>
      <c r="B21" s="9" t="s">
        <v>17</v>
      </c>
      <c r="C21" s="9" t="s">
        <v>18</v>
      </c>
      <c r="D21" s="9" t="s">
        <v>19</v>
      </c>
    </row>
    <row r="22" spans="1:5">
      <c r="A22" s="8" t="s">
        <v>45</v>
      </c>
      <c r="B22" s="10" t="s">
        <v>21</v>
      </c>
      <c r="C22" s="10" t="s">
        <v>22</v>
      </c>
      <c r="D22" s="10" t="s">
        <v>22</v>
      </c>
    </row>
    <row r="23" spans="1:5">
      <c r="A23" s="8" t="s">
        <v>46</v>
      </c>
      <c r="B23" s="10" t="s">
        <v>21</v>
      </c>
      <c r="C23" s="10" t="s">
        <v>22</v>
      </c>
      <c r="D23" s="10" t="s">
        <v>22</v>
      </c>
    </row>
    <row r="24" spans="1:5">
      <c r="A24" s="8" t="s">
        <v>47</v>
      </c>
      <c r="B24" s="10" t="s">
        <v>27</v>
      </c>
      <c r="C24" s="10" t="s">
        <v>22</v>
      </c>
      <c r="D24" s="10" t="s">
        <v>22</v>
      </c>
    </row>
    <row r="25" spans="1:5">
      <c r="A25" s="8" t="s">
        <v>48</v>
      </c>
      <c r="B25" s="10" t="s">
        <v>21</v>
      </c>
      <c r="C25" s="10" t="s">
        <v>22</v>
      </c>
      <c r="D25" s="10" t="s">
        <v>22</v>
      </c>
    </row>
    <row r="26" spans="1:5">
      <c r="A26" s="8" t="s">
        <v>49</v>
      </c>
      <c r="B26" s="10" t="s">
        <v>21</v>
      </c>
      <c r="C26" s="10" t="s">
        <v>22</v>
      </c>
      <c r="D26" s="10" t="s">
        <v>22</v>
      </c>
    </row>
    <row r="27" spans="1:5">
      <c r="A27" s="8" t="s">
        <v>50</v>
      </c>
      <c r="B27" s="10" t="s">
        <v>21</v>
      </c>
      <c r="C27" s="10" t="s">
        <v>22</v>
      </c>
      <c r="D27" s="10" t="s">
        <v>22</v>
      </c>
    </row>
    <row r="28" spans="1:5">
      <c r="A28" s="8" t="s">
        <v>51</v>
      </c>
      <c r="B28" s="10"/>
      <c r="C28" s="10" t="s">
        <v>22</v>
      </c>
      <c r="D28" s="10" t="s">
        <v>22</v>
      </c>
    </row>
    <row r="29" spans="1:5" ht="31.5">
      <c r="A29" s="8" t="s">
        <v>52</v>
      </c>
      <c r="B29" s="10" t="s">
        <v>34</v>
      </c>
      <c r="C29" s="10" t="s">
        <v>22</v>
      </c>
      <c r="D29" s="10" t="s">
        <v>22</v>
      </c>
    </row>
    <row r="30" spans="1:5">
      <c r="A30" s="6"/>
      <c r="B30" s="12"/>
      <c r="C30" s="12"/>
      <c r="D30" s="13"/>
    </row>
    <row r="31" spans="1:5" s="15" customFormat="1" ht="47.25">
      <c r="A31" s="8" t="s">
        <v>53</v>
      </c>
      <c r="B31" s="9" t="s">
        <v>17</v>
      </c>
      <c r="C31" s="9" t="s">
        <v>18</v>
      </c>
      <c r="D31" s="9" t="s">
        <v>19</v>
      </c>
    </row>
    <row r="32" spans="1:5" s="15" customFormat="1">
      <c r="A32" s="8" t="s">
        <v>54</v>
      </c>
      <c r="B32" s="10" t="s">
        <v>21</v>
      </c>
      <c r="C32" s="10" t="s">
        <v>22</v>
      </c>
      <c r="D32" s="10" t="s">
        <v>22</v>
      </c>
    </row>
    <row r="33" spans="1:6" s="15" customFormat="1" ht="19.5" customHeight="1">
      <c r="A33" s="16" t="s">
        <v>55</v>
      </c>
      <c r="B33" s="10" t="s">
        <v>27</v>
      </c>
      <c r="C33" s="10" t="s">
        <v>22</v>
      </c>
      <c r="D33" s="10" t="s">
        <v>22</v>
      </c>
    </row>
    <row r="34" spans="1:6" s="15" customFormat="1" ht="15" customHeight="1">
      <c r="A34" s="16" t="s">
        <v>56</v>
      </c>
      <c r="B34" s="10" t="s">
        <v>21</v>
      </c>
      <c r="C34" s="10" t="s">
        <v>22</v>
      </c>
      <c r="D34" s="10" t="s">
        <v>22</v>
      </c>
      <c r="E34" s="17"/>
      <c r="F34" s="17"/>
    </row>
    <row r="35" spans="1:6" s="15" customFormat="1" ht="15" customHeight="1">
      <c r="A35" s="16" t="s">
        <v>49</v>
      </c>
      <c r="B35" s="10" t="s">
        <v>21</v>
      </c>
      <c r="C35" s="10" t="s">
        <v>22</v>
      </c>
      <c r="D35" s="10" t="s">
        <v>22</v>
      </c>
      <c r="E35" s="17"/>
      <c r="F35" s="17"/>
    </row>
    <row r="36" spans="1:6" s="15" customFormat="1">
      <c r="A36" s="8" t="s">
        <v>51</v>
      </c>
      <c r="B36" s="18"/>
      <c r="C36" s="10" t="s">
        <v>22</v>
      </c>
      <c r="D36" s="10" t="s">
        <v>22</v>
      </c>
      <c r="E36" s="17"/>
      <c r="F36" s="17"/>
    </row>
    <row r="37" spans="1:6">
      <c r="A37" s="6"/>
      <c r="B37" s="12"/>
      <c r="C37" s="12"/>
      <c r="D37" s="13"/>
    </row>
    <row r="39" spans="1:6" ht="47.25" customHeight="1">
      <c r="A39" s="28" t="s">
        <v>35</v>
      </c>
      <c r="B39" s="28"/>
      <c r="C39" s="36">
        <v>2500</v>
      </c>
      <c r="D39" s="37"/>
    </row>
    <row r="40" spans="1:6" ht="14.25" customHeight="1">
      <c r="A40" s="29" t="s">
        <v>36</v>
      </c>
      <c r="B40" s="30"/>
      <c r="C40" s="30"/>
      <c r="D40" s="31"/>
    </row>
    <row r="41" spans="1:6" ht="94.5" customHeight="1">
      <c r="A41" s="28" t="s">
        <v>57</v>
      </c>
      <c r="B41" s="28"/>
      <c r="C41" s="34"/>
      <c r="D41" s="35"/>
    </row>
    <row r="42" spans="1:6" ht="19.5" customHeight="1">
      <c r="A42" s="19"/>
      <c r="B42" s="19"/>
      <c r="C42" s="19"/>
      <c r="D42" s="13"/>
    </row>
    <row r="43" spans="1:6" ht="15" customHeight="1">
      <c r="A43" s="20"/>
      <c r="B43" s="17"/>
      <c r="C43" s="17"/>
      <c r="D43" s="17"/>
      <c r="E43" s="17"/>
      <c r="F43" s="17"/>
    </row>
    <row r="44" spans="1:6" ht="15" customHeight="1">
      <c r="A44" s="40" t="s">
        <v>38</v>
      </c>
      <c r="B44" s="40"/>
      <c r="C44" s="40"/>
      <c r="D44" s="40"/>
      <c r="E44" s="17"/>
      <c r="F44" s="17"/>
    </row>
    <row r="45" spans="1:6">
      <c r="A45" s="40" t="s">
        <v>39</v>
      </c>
      <c r="B45" s="40"/>
      <c r="C45" s="40"/>
      <c r="D45" s="40"/>
      <c r="E45" s="17"/>
      <c r="F45" s="17"/>
    </row>
    <row r="46" spans="1:6">
      <c r="A46" s="27" t="s">
        <v>40</v>
      </c>
      <c r="B46" s="27"/>
      <c r="C46" s="27"/>
      <c r="D46" s="27"/>
      <c r="E46" s="17"/>
      <c r="F46" s="17"/>
    </row>
    <row r="47" spans="1:6">
      <c r="A47" s="17"/>
      <c r="B47" s="17"/>
      <c r="C47" s="17"/>
      <c r="D47" s="17"/>
      <c r="E47" s="17"/>
      <c r="F47" s="17"/>
    </row>
    <row r="48" spans="1:6">
      <c r="A48" s="17"/>
      <c r="B48" s="17"/>
      <c r="C48" s="17"/>
      <c r="D48" s="17"/>
      <c r="E48" s="17"/>
      <c r="F48" s="17"/>
    </row>
  </sheetData>
  <mergeCells count="28">
    <mergeCell ref="A10:B10"/>
    <mergeCell ref="C10:D10"/>
    <mergeCell ref="A4:D4"/>
    <mergeCell ref="A5:D5"/>
    <mergeCell ref="A8:D8"/>
    <mergeCell ref="A9:B9"/>
    <mergeCell ref="C9:D9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41:B41"/>
    <mergeCell ref="A44:D44"/>
    <mergeCell ref="A45:D45"/>
    <mergeCell ref="A46:D46"/>
    <mergeCell ref="A19:D19"/>
    <mergeCell ref="A39:B39"/>
    <mergeCell ref="A40:D40"/>
    <mergeCell ref="C41:D41"/>
    <mergeCell ref="C39:D39"/>
  </mergeCells>
  <pageMargins left="0.54" right="0.31" top="0.75" bottom="0.5" header="0.3" footer="0.3"/>
  <pageSetup paperSize="9" scale="81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5"/>
  <sheetViews>
    <sheetView tabSelected="1" topLeftCell="A26" zoomScaleNormal="100" workbookViewId="0">
      <selection activeCell="A37" sqref="A37:D37"/>
    </sheetView>
  </sheetViews>
  <sheetFormatPr defaultRowHeight="15.75"/>
  <cols>
    <col min="1" max="1" width="60.85546875" style="1" customWidth="1"/>
    <col min="2" max="2" width="11" style="1" customWidth="1"/>
    <col min="3" max="3" width="19.140625" style="1" customWidth="1"/>
    <col min="4" max="4" width="16.85546875" style="1" customWidth="1"/>
    <col min="5" max="5" width="14.85546875" style="21" hidden="1" customWidth="1"/>
    <col min="6" max="8" width="14.28515625" style="1" hidden="1" customWidth="1"/>
    <col min="9" max="9" width="9.140625" style="1" hidden="1" customWidth="1"/>
    <col min="10" max="10" width="14.28515625" style="1" bestFit="1" customWidth="1"/>
    <col min="11" max="16384" width="9.140625" style="1"/>
  </cols>
  <sheetData>
    <row r="1" spans="1:5">
      <c r="D1" s="2" t="s">
        <v>58</v>
      </c>
    </row>
    <row r="2" spans="1:5">
      <c r="D2" s="3" t="s">
        <v>59</v>
      </c>
    </row>
    <row r="3" spans="1:5" ht="8.25" customHeight="1">
      <c r="D3" s="4"/>
    </row>
    <row r="4" spans="1:5">
      <c r="A4" s="33" t="s">
        <v>2</v>
      </c>
      <c r="B4" s="33"/>
      <c r="C4" s="33"/>
      <c r="D4" s="33"/>
    </row>
    <row r="5" spans="1:5" ht="15" customHeight="1">
      <c r="A5" s="33" t="s">
        <v>3</v>
      </c>
      <c r="B5" s="33"/>
      <c r="C5" s="33"/>
      <c r="D5" s="33"/>
    </row>
    <row r="6" spans="1:5" ht="6" customHeight="1">
      <c r="A6" s="5"/>
      <c r="B6" s="5"/>
      <c r="C6" s="5"/>
      <c r="D6" s="5"/>
    </row>
    <row r="7" spans="1:5" ht="9" hidden="1" customHeight="1">
      <c r="A7" s="5"/>
    </row>
    <row r="8" spans="1:5">
      <c r="A8" s="29" t="s">
        <v>60</v>
      </c>
      <c r="B8" s="30"/>
      <c r="C8" s="30"/>
      <c r="D8" s="31"/>
    </row>
    <row r="9" spans="1:5" ht="33" customHeight="1">
      <c r="A9" s="28" t="s">
        <v>5</v>
      </c>
      <c r="B9" s="28"/>
      <c r="C9" s="38" t="s">
        <v>61</v>
      </c>
      <c r="D9" s="39"/>
    </row>
    <row r="10" spans="1:5">
      <c r="A10" s="28" t="s">
        <v>6</v>
      </c>
      <c r="B10" s="28"/>
      <c r="C10" s="38" t="s">
        <v>62</v>
      </c>
      <c r="D10" s="39"/>
    </row>
    <row r="11" spans="1:5">
      <c r="A11" s="28" t="s">
        <v>7</v>
      </c>
      <c r="B11" s="28"/>
      <c r="C11" s="38" t="s">
        <v>63</v>
      </c>
      <c r="D11" s="39"/>
    </row>
    <row r="12" spans="1:5">
      <c r="A12" s="28" t="s">
        <v>8</v>
      </c>
      <c r="B12" s="28"/>
      <c r="C12" s="44">
        <v>18286292.350000001</v>
      </c>
      <c r="D12" s="39"/>
    </row>
    <row r="13" spans="1:5">
      <c r="A13" s="28" t="s">
        <v>9</v>
      </c>
      <c r="B13" s="28"/>
      <c r="C13" s="44">
        <v>17004209.32</v>
      </c>
      <c r="D13" s="39"/>
    </row>
    <row r="14" spans="1:5">
      <c r="A14" s="28" t="s">
        <v>64</v>
      </c>
      <c r="B14" s="28"/>
      <c r="C14" s="38">
        <v>4.9431000000000003</v>
      </c>
      <c r="D14" s="39"/>
    </row>
    <row r="15" spans="1:5" ht="31.5">
      <c r="A15" s="28" t="s">
        <v>11</v>
      </c>
      <c r="B15" s="28"/>
      <c r="C15" s="44">
        <v>17000000</v>
      </c>
      <c r="D15" s="45"/>
      <c r="E15" s="21" t="s">
        <v>12</v>
      </c>
    </row>
    <row r="16" spans="1:5">
      <c r="A16" s="28" t="s">
        <v>65</v>
      </c>
      <c r="B16" s="28"/>
      <c r="C16" s="44">
        <f>C12-C15</f>
        <v>1286292.3500000015</v>
      </c>
      <c r="D16" s="39"/>
    </row>
    <row r="17" spans="1:10" ht="2.25" customHeight="1">
      <c r="A17" s="6"/>
      <c r="B17" s="5"/>
      <c r="C17" s="5"/>
      <c r="D17" s="7"/>
    </row>
    <row r="18" spans="1:10" ht="0.75" hidden="1" customHeight="1">
      <c r="A18" s="6"/>
      <c r="B18" s="5"/>
      <c r="C18" s="5"/>
      <c r="D18" s="7"/>
    </row>
    <row r="19" spans="1:10" ht="78.75">
      <c r="A19" s="33" t="s">
        <v>66</v>
      </c>
      <c r="B19" s="33"/>
      <c r="C19" s="33"/>
      <c r="D19" s="33"/>
      <c r="E19" s="21" t="s">
        <v>67</v>
      </c>
    </row>
    <row r="20" spans="1:10" ht="47.25">
      <c r="A20" s="8" t="s">
        <v>68</v>
      </c>
      <c r="B20" s="9" t="s">
        <v>17</v>
      </c>
      <c r="C20" s="9" t="s">
        <v>18</v>
      </c>
      <c r="D20" s="9" t="s">
        <v>19</v>
      </c>
    </row>
    <row r="21" spans="1:10">
      <c r="A21" s="8" t="s">
        <v>69</v>
      </c>
      <c r="B21" s="10" t="s">
        <v>27</v>
      </c>
      <c r="C21" s="10">
        <v>9013.2199999999993</v>
      </c>
      <c r="D21" s="23">
        <f>522001.36*1.19</f>
        <v>621181.61839999992</v>
      </c>
      <c r="E21" s="21" t="s">
        <v>70</v>
      </c>
    </row>
    <row r="22" spans="1:10">
      <c r="A22" s="8" t="s">
        <v>71</v>
      </c>
      <c r="B22" s="10" t="s">
        <v>27</v>
      </c>
      <c r="C22" s="10">
        <v>9013.2199999999993</v>
      </c>
      <c r="D22" s="23">
        <f>E22*0.25*1.19</f>
        <v>2978838.740675</v>
      </c>
      <c r="E22" s="24">
        <v>10012903.33</v>
      </c>
    </row>
    <row r="23" spans="1:10">
      <c r="A23" s="8" t="s">
        <v>72</v>
      </c>
      <c r="B23" s="10" t="s">
        <v>27</v>
      </c>
      <c r="C23" s="10">
        <v>9013.2199999999993</v>
      </c>
      <c r="D23" s="23">
        <f>E22*0.35*1.19</f>
        <v>4170374.2369449995</v>
      </c>
    </row>
    <row r="24" spans="1:10">
      <c r="A24" s="8" t="s">
        <v>73</v>
      </c>
      <c r="B24" s="10" t="s">
        <v>27</v>
      </c>
      <c r="C24" s="10">
        <v>9013.2199999999993</v>
      </c>
      <c r="D24" s="23">
        <f>E22*0.4*1.19</f>
        <v>4766141.98508</v>
      </c>
    </row>
    <row r="25" spans="1:10">
      <c r="A25" s="8" t="s">
        <v>74</v>
      </c>
      <c r="B25" s="10" t="s">
        <v>27</v>
      </c>
      <c r="C25" s="10">
        <v>5</v>
      </c>
      <c r="D25" s="10" t="s">
        <v>75</v>
      </c>
      <c r="F25" s="46" t="s">
        <v>76</v>
      </c>
      <c r="G25" s="46"/>
      <c r="H25" s="7">
        <f>D21+D22+D23+D24+D26</f>
        <v>13033363.2828</v>
      </c>
    </row>
    <row r="26" spans="1:10">
      <c r="A26" s="8" t="s">
        <v>77</v>
      </c>
      <c r="B26" s="42" t="s">
        <v>27</v>
      </c>
      <c r="C26" s="42">
        <f>6027+396-12-12+10+16+183+46</f>
        <v>6654</v>
      </c>
      <c r="D26" s="23">
        <f>(65075.5+352425.93)*1.19</f>
        <v>496826.70169999998</v>
      </c>
      <c r="E26" s="1"/>
      <c r="F26" s="46" t="s">
        <v>78</v>
      </c>
      <c r="G26" s="46"/>
      <c r="H26" s="7">
        <f>D27+D28+D32</f>
        <v>3889064.1823000005</v>
      </c>
    </row>
    <row r="27" spans="1:10">
      <c r="A27" s="8" t="s">
        <v>79</v>
      </c>
      <c r="B27" s="43"/>
      <c r="C27" s="43"/>
      <c r="D27" s="23">
        <f>1660587.94*1.19</f>
        <v>1976099.6486</v>
      </c>
      <c r="E27" s="22"/>
      <c r="F27" s="7"/>
      <c r="G27" s="7"/>
      <c r="H27" s="7">
        <f>SUM(H25:H26)</f>
        <v>16922427.465100002</v>
      </c>
    </row>
    <row r="28" spans="1:10">
      <c r="A28" s="8" t="s">
        <v>80</v>
      </c>
      <c r="B28" s="10" t="s">
        <v>27</v>
      </c>
      <c r="C28" s="10">
        <f>490+140</f>
        <v>630</v>
      </c>
      <c r="D28" s="23">
        <f>103249.48*1.19</f>
        <v>122866.88119999999</v>
      </c>
    </row>
    <row r="29" spans="1:10">
      <c r="A29" s="8" t="s">
        <v>81</v>
      </c>
      <c r="B29" s="10" t="s">
        <v>27</v>
      </c>
      <c r="C29" s="10">
        <v>0</v>
      </c>
      <c r="D29" s="10"/>
    </row>
    <row r="30" spans="1:10">
      <c r="A30" s="8" t="s">
        <v>82</v>
      </c>
      <c r="B30" s="10" t="s">
        <v>83</v>
      </c>
      <c r="C30" s="10">
        <v>0</v>
      </c>
      <c r="D30" s="10"/>
      <c r="E30" s="22"/>
    </row>
    <row r="31" spans="1:10">
      <c r="A31" s="8" t="s">
        <v>84</v>
      </c>
      <c r="B31" s="10" t="s">
        <v>83</v>
      </c>
      <c r="C31" s="10">
        <v>0</v>
      </c>
      <c r="D31" s="10" t="s">
        <v>22</v>
      </c>
    </row>
    <row r="32" spans="1:10">
      <c r="A32" s="8" t="s">
        <v>85</v>
      </c>
      <c r="B32" s="10"/>
      <c r="C32" s="10" t="s">
        <v>22</v>
      </c>
      <c r="D32" s="23">
        <f>(177027.55+389352.67+512073.96+13877.1+204780.29+62480.08+41427.24+103264.86)*1.19-0.01</f>
        <v>1790097.6525000001</v>
      </c>
      <c r="E32" s="22">
        <f>D21+D22+D23+D24+D26+D32+D28+D27</f>
        <v>16922427.465100002</v>
      </c>
      <c r="F32" s="7">
        <f>16959373.36</f>
        <v>16959373.359999999</v>
      </c>
      <c r="J32" s="7"/>
    </row>
    <row r="33" spans="1:6" hidden="1">
      <c r="A33" s="6"/>
      <c r="B33" s="12"/>
      <c r="C33" s="12"/>
      <c r="D33" s="13"/>
      <c r="F33" s="7">
        <f>E32-F32</f>
        <v>-36945.89489999786</v>
      </c>
    </row>
    <row r="34" spans="1:6" ht="6" customHeight="1">
      <c r="F34" s="7">
        <f>F33/1.19</f>
        <v>-31046.970504199882</v>
      </c>
    </row>
    <row r="35" spans="1:6" ht="47.25" customHeight="1">
      <c r="A35" s="28" t="s">
        <v>35</v>
      </c>
      <c r="B35" s="28"/>
      <c r="C35" s="41">
        <v>330000</v>
      </c>
      <c r="D35" s="41"/>
    </row>
    <row r="36" spans="1:6" ht="14.25" customHeight="1">
      <c r="A36" s="29" t="s">
        <v>36</v>
      </c>
      <c r="B36" s="30"/>
      <c r="C36" s="30"/>
      <c r="D36" s="31"/>
    </row>
    <row r="37" spans="1:6" ht="94.5" customHeight="1">
      <c r="A37" s="28" t="s">
        <v>86</v>
      </c>
      <c r="B37" s="28"/>
      <c r="C37" s="41">
        <v>266111.5</v>
      </c>
      <c r="D37" s="41"/>
    </row>
    <row r="38" spans="1:6" ht="10.5" hidden="1" customHeight="1">
      <c r="A38" s="19"/>
      <c r="B38" s="19"/>
      <c r="C38" s="19"/>
      <c r="D38" s="13"/>
    </row>
    <row r="39" spans="1:6" ht="15" hidden="1" customHeight="1">
      <c r="A39" s="20"/>
      <c r="B39" s="17"/>
      <c r="C39" s="17"/>
      <c r="D39" s="17"/>
      <c r="E39" s="17"/>
      <c r="F39" s="17"/>
    </row>
    <row r="40" spans="1:6" ht="1.5" hidden="1" customHeight="1">
      <c r="A40" s="40"/>
      <c r="B40" s="40"/>
      <c r="C40" s="40"/>
      <c r="D40" s="40"/>
      <c r="E40" s="17"/>
      <c r="F40" s="17"/>
    </row>
    <row r="41" spans="1:6" ht="0.75" hidden="1" customHeight="1">
      <c r="A41" s="40"/>
      <c r="B41" s="40"/>
      <c r="C41" s="40"/>
      <c r="D41" s="40"/>
      <c r="E41" s="17"/>
      <c r="F41" s="17"/>
    </row>
    <row r="42" spans="1:6" hidden="1">
      <c r="A42" s="27"/>
      <c r="B42" s="27"/>
      <c r="C42" s="27"/>
      <c r="D42" s="27"/>
      <c r="E42" s="17"/>
      <c r="F42" s="17"/>
    </row>
    <row r="43" spans="1:6" ht="3" customHeight="1">
      <c r="A43" s="17"/>
      <c r="B43" s="17"/>
      <c r="C43" s="17"/>
      <c r="D43" s="17"/>
      <c r="E43" s="17"/>
      <c r="F43" s="17"/>
    </row>
    <row r="44" spans="1:6">
      <c r="A44" s="26" t="s">
        <v>87</v>
      </c>
      <c r="B44" s="26"/>
      <c r="C44" s="26" t="s">
        <v>88</v>
      </c>
      <c r="D44" s="17"/>
      <c r="E44" s="17"/>
      <c r="F44" s="17"/>
    </row>
    <row r="45" spans="1:6">
      <c r="A45" s="25" t="s">
        <v>89</v>
      </c>
      <c r="B45" s="25"/>
      <c r="C45" s="25" t="s">
        <v>89</v>
      </c>
    </row>
  </sheetData>
  <mergeCells count="32">
    <mergeCell ref="F25:G25"/>
    <mergeCell ref="F26:G26"/>
    <mergeCell ref="A10:B10"/>
    <mergeCell ref="C10:D10"/>
    <mergeCell ref="A4:D4"/>
    <mergeCell ref="A5:D5"/>
    <mergeCell ref="A8:D8"/>
    <mergeCell ref="A9:B9"/>
    <mergeCell ref="C9:D9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37:B37"/>
    <mergeCell ref="A40:D40"/>
    <mergeCell ref="A41:D41"/>
    <mergeCell ref="A42:D42"/>
    <mergeCell ref="A19:D19"/>
    <mergeCell ref="A35:B35"/>
    <mergeCell ref="A36:D36"/>
    <mergeCell ref="C37:D37"/>
    <mergeCell ref="C35:D35"/>
    <mergeCell ref="C26:C27"/>
    <mergeCell ref="B26:B27"/>
  </mergeCells>
  <pageMargins left="0.54" right="0.31" top="0.75" bottom="0.5" header="0.3" footer="0.3"/>
  <pageSetup paperSize="9" scale="8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4"/>
  <sheetViews>
    <sheetView topLeftCell="A6" zoomScale="110" zoomScaleNormal="110" workbookViewId="0">
      <selection activeCell="I23" sqref="I23"/>
    </sheetView>
  </sheetViews>
  <sheetFormatPr defaultRowHeight="15.75"/>
  <cols>
    <col min="1" max="1" width="60.85546875" style="1" customWidth="1"/>
    <col min="2" max="2" width="11" style="1" customWidth="1"/>
    <col min="3" max="3" width="14.42578125" style="1" customWidth="1"/>
    <col min="4" max="4" width="20.5703125" style="1" customWidth="1"/>
    <col min="5" max="16384" width="9.140625" style="1"/>
  </cols>
  <sheetData>
    <row r="1" spans="1:5">
      <c r="D1" s="2" t="s">
        <v>90</v>
      </c>
    </row>
    <row r="2" spans="1:5">
      <c r="D2" s="3" t="s">
        <v>91</v>
      </c>
    </row>
    <row r="3" spans="1:5">
      <c r="D3" s="4"/>
    </row>
    <row r="4" spans="1:5">
      <c r="A4" s="33" t="s">
        <v>2</v>
      </c>
      <c r="B4" s="33"/>
      <c r="C4" s="33"/>
      <c r="D4" s="33"/>
    </row>
    <row r="5" spans="1:5">
      <c r="A5" s="33" t="s">
        <v>3</v>
      </c>
      <c r="B5" s="33"/>
      <c r="C5" s="33"/>
      <c r="D5" s="33"/>
    </row>
    <row r="6" spans="1:5">
      <c r="A6" s="5"/>
      <c r="B6" s="5"/>
      <c r="C6" s="5"/>
      <c r="D6" s="5"/>
    </row>
    <row r="7" spans="1:5">
      <c r="A7" s="5"/>
    </row>
    <row r="8" spans="1:5">
      <c r="A8" s="29" t="s">
        <v>4</v>
      </c>
      <c r="B8" s="30"/>
      <c r="C8" s="30"/>
      <c r="D8" s="31"/>
    </row>
    <row r="9" spans="1:5">
      <c r="A9" s="28" t="s">
        <v>5</v>
      </c>
      <c r="B9" s="28"/>
      <c r="C9" s="38"/>
      <c r="D9" s="39"/>
    </row>
    <row r="10" spans="1:5">
      <c r="A10" s="28" t="s">
        <v>6</v>
      </c>
      <c r="B10" s="28"/>
      <c r="C10" s="38"/>
      <c r="D10" s="39"/>
    </row>
    <row r="11" spans="1:5">
      <c r="A11" s="28" t="s">
        <v>7</v>
      </c>
      <c r="B11" s="28"/>
      <c r="C11" s="38"/>
      <c r="D11" s="39"/>
    </row>
    <row r="12" spans="1:5">
      <c r="A12" s="28" t="s">
        <v>8</v>
      </c>
      <c r="B12" s="28"/>
      <c r="C12" s="38"/>
      <c r="D12" s="39"/>
    </row>
    <row r="13" spans="1:5">
      <c r="A13" s="28" t="s">
        <v>9</v>
      </c>
      <c r="B13" s="28"/>
      <c r="C13" s="38"/>
      <c r="D13" s="39"/>
    </row>
    <row r="14" spans="1:5">
      <c r="A14" s="28" t="s">
        <v>10</v>
      </c>
      <c r="B14" s="28"/>
      <c r="C14" s="38"/>
      <c r="D14" s="39"/>
    </row>
    <row r="15" spans="1:5" ht="31.5">
      <c r="A15" s="28" t="s">
        <v>11</v>
      </c>
      <c r="B15" s="28"/>
      <c r="C15" s="38"/>
      <c r="D15" s="39"/>
      <c r="E15" s="1" t="s">
        <v>12</v>
      </c>
    </row>
    <row r="16" spans="1:5">
      <c r="A16" s="28" t="s">
        <v>13</v>
      </c>
      <c r="B16" s="28"/>
      <c r="C16" s="38"/>
      <c r="D16" s="39"/>
    </row>
    <row r="17" spans="1:6">
      <c r="A17" s="19"/>
      <c r="B17" s="19"/>
      <c r="C17" s="5"/>
      <c r="D17" s="5"/>
    </row>
    <row r="18" spans="1:6">
      <c r="A18" s="6"/>
      <c r="B18" s="12"/>
      <c r="C18" s="12"/>
      <c r="D18" s="13"/>
    </row>
    <row r="19" spans="1:6" ht="31.5">
      <c r="A19" s="33" t="s">
        <v>92</v>
      </c>
      <c r="B19" s="33"/>
      <c r="C19" s="33"/>
      <c r="D19" s="33"/>
      <c r="E19" s="1" t="s">
        <v>12</v>
      </c>
    </row>
    <row r="20" spans="1:6" ht="31.5">
      <c r="A20" s="8" t="s">
        <v>93</v>
      </c>
      <c r="B20" s="9" t="s">
        <v>17</v>
      </c>
      <c r="C20" s="9" t="s">
        <v>18</v>
      </c>
      <c r="D20" s="9" t="s">
        <v>19</v>
      </c>
    </row>
    <row r="21" spans="1:6">
      <c r="A21" s="8" t="s">
        <v>94</v>
      </c>
      <c r="B21" s="10" t="s">
        <v>21</v>
      </c>
      <c r="C21" s="10" t="s">
        <v>22</v>
      </c>
      <c r="D21" s="10" t="s">
        <v>22</v>
      </c>
    </row>
    <row r="22" spans="1:6">
      <c r="A22" s="8" t="s">
        <v>95</v>
      </c>
      <c r="B22" s="10" t="s">
        <v>27</v>
      </c>
      <c r="C22" s="10" t="s">
        <v>22</v>
      </c>
      <c r="D22" s="10" t="s">
        <v>75</v>
      </c>
    </row>
    <row r="23" spans="1:6">
      <c r="A23" s="8" t="s">
        <v>96</v>
      </c>
      <c r="B23" s="10" t="s">
        <v>27</v>
      </c>
      <c r="C23" s="10" t="s">
        <v>22</v>
      </c>
      <c r="D23" s="10" t="s">
        <v>75</v>
      </c>
    </row>
    <row r="24" spans="1:6">
      <c r="A24" s="8" t="s">
        <v>97</v>
      </c>
      <c r="B24" s="10"/>
      <c r="C24" s="10" t="s">
        <v>22</v>
      </c>
      <c r="D24" s="10" t="s">
        <v>75</v>
      </c>
    </row>
    <row r="25" spans="1:6">
      <c r="A25" s="8" t="s">
        <v>51</v>
      </c>
      <c r="B25" s="10"/>
      <c r="C25" s="10" t="s">
        <v>22</v>
      </c>
      <c r="D25" s="10" t="s">
        <v>22</v>
      </c>
    </row>
    <row r="26" spans="1:6">
      <c r="A26" s="6"/>
      <c r="B26" s="12"/>
      <c r="C26" s="12"/>
      <c r="D26" s="13"/>
    </row>
    <row r="28" spans="1:6" ht="19.5" customHeight="1">
      <c r="A28" s="19"/>
      <c r="B28" s="19"/>
      <c r="C28" s="19"/>
      <c r="D28" s="13"/>
    </row>
    <row r="29" spans="1:6" ht="15" customHeight="1">
      <c r="A29" s="20"/>
      <c r="B29" s="17"/>
      <c r="C29" s="17"/>
      <c r="D29" s="17"/>
      <c r="E29" s="17"/>
      <c r="F29" s="17"/>
    </row>
    <row r="30" spans="1:6" ht="15" customHeight="1">
      <c r="A30" s="40" t="s">
        <v>38</v>
      </c>
      <c r="B30" s="40"/>
      <c r="C30" s="40"/>
      <c r="D30" s="40"/>
      <c r="E30" s="17"/>
      <c r="F30" s="17"/>
    </row>
    <row r="31" spans="1:6">
      <c r="A31" s="40" t="s">
        <v>39</v>
      </c>
      <c r="B31" s="40"/>
      <c r="C31" s="40"/>
      <c r="D31" s="40"/>
      <c r="E31" s="17"/>
      <c r="F31" s="17"/>
    </row>
    <row r="32" spans="1:6">
      <c r="A32" s="27" t="s">
        <v>40</v>
      </c>
      <c r="B32" s="27"/>
      <c r="C32" s="27"/>
      <c r="D32" s="27"/>
      <c r="E32" s="17"/>
      <c r="F32" s="17"/>
    </row>
    <row r="33" spans="1:6">
      <c r="A33" s="17"/>
      <c r="B33" s="17"/>
      <c r="C33" s="17"/>
      <c r="D33" s="17"/>
      <c r="E33" s="17"/>
      <c r="F33" s="17"/>
    </row>
    <row r="34" spans="1:6">
      <c r="A34" s="17"/>
      <c r="B34" s="17"/>
      <c r="C34" s="17"/>
      <c r="D34" s="17"/>
      <c r="E34" s="17"/>
      <c r="F34" s="17"/>
    </row>
  </sheetData>
  <mergeCells count="23">
    <mergeCell ref="A10:B10"/>
    <mergeCell ref="C10:D10"/>
    <mergeCell ref="A4:D4"/>
    <mergeCell ref="A5:D5"/>
    <mergeCell ref="A8:D8"/>
    <mergeCell ref="A9:B9"/>
    <mergeCell ref="C9:D9"/>
    <mergeCell ref="A11:B11"/>
    <mergeCell ref="C11:D11"/>
    <mergeCell ref="A12:B12"/>
    <mergeCell ref="C12:D12"/>
    <mergeCell ref="A13:B13"/>
    <mergeCell ref="C13:D13"/>
    <mergeCell ref="A30:D30"/>
    <mergeCell ref="A31:D31"/>
    <mergeCell ref="A32:D32"/>
    <mergeCell ref="A19:D19"/>
    <mergeCell ref="A14:B14"/>
    <mergeCell ref="C14:D14"/>
    <mergeCell ref="A15:B15"/>
    <mergeCell ref="C15:D15"/>
    <mergeCell ref="A16:B16"/>
    <mergeCell ref="C16:D16"/>
  </mergeCells>
  <pageMargins left="0.54" right="0.31" top="0.75" bottom="0.5" header="0.3" footer="0.3"/>
  <pageSetup paperSize="9" scale="81" orientation="portrait" r:id="rId1"/>
  <rowBreaks count="1" manualBreakCount="1">
    <brk id="1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6fc9713b-1b8f-4c6b-833e-76bb8b163c2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86FC3113E3644FB7D2ADCBDDFDE11C" ma:contentTypeVersion="5" ma:contentTypeDescription="Create a new document." ma:contentTypeScope="" ma:versionID="25311144b569ff27d3605abae1d947aa">
  <xsd:schema xmlns:xsd="http://www.w3.org/2001/XMLSchema" xmlns:xs="http://www.w3.org/2001/XMLSchema" xmlns:p="http://schemas.microsoft.com/office/2006/metadata/properties" xmlns:ns2="6fc9713b-1b8f-4c6b-833e-76bb8b163c25" targetNamespace="http://schemas.microsoft.com/office/2006/metadata/properties" ma:root="true" ma:fieldsID="38bb92981fecf0590c9c13060e290a29" ns2:_="">
    <xsd:import namespace="6fc9713b-1b8f-4c6b-833e-76bb8b163c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c9713b-1b8f-4c6b-833e-76bb8b163c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2" nillable="true" ma:displayName="Sign-off status" ma:internalName="_x0024_Resources_x003a_core_x002c_Signoff_Statu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47CC49-3535-44F5-96CF-388BCE77EA19}"/>
</file>

<file path=customXml/itemProps2.xml><?xml version="1.0" encoding="utf-8"?>
<ds:datastoreItem xmlns:ds="http://schemas.openxmlformats.org/officeDocument/2006/customXml" ds:itemID="{977DC1F9-390C-4CB2-B7C7-98D5C22E61E3}"/>
</file>

<file path=customXml/itemProps3.xml><?xml version="1.0" encoding="utf-8"?>
<ds:datastoreItem xmlns:ds="http://schemas.openxmlformats.org/officeDocument/2006/customXml" ds:itemID="{330300A3-5CD0-4FDC-A4C5-89F9D646A6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Magda Stanescu</dc:creator>
  <cp:keywords/>
  <dc:description/>
  <cp:lastModifiedBy>Proiecte Europene</cp:lastModifiedBy>
  <cp:revision/>
  <dcterms:created xsi:type="dcterms:W3CDTF">2021-09-10T11:35:47Z</dcterms:created>
  <dcterms:modified xsi:type="dcterms:W3CDTF">2025-07-10T08:39:58Z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0x0101002586FC3113E3644FB7D2ADCBDDFDE11C</vt:lpwstr>
  </property>
</Properties>
</file>