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consiliul local 31.07.2025\Actualizare deviz bloc locuințe sociale\"/>
    </mc:Choice>
  </mc:AlternateContent>
  <xr:revisionPtr revIDLastSave="0" documentId="8_{33A914C2-D217-46C4-A1F9-6E3E306677E2}" xr6:coauthVersionLast="47" xr6:coauthVersionMax="47" xr10:uidLastSave="{00000000-0000-0000-0000-000000000000}"/>
  <bookViews>
    <workbookView xWindow="-120" yWindow="-120" windowWidth="29040" windowHeight="15720" xr2:uid="{1E2FE2F6-381E-4847-A16B-B8220EF30D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D86" i="1"/>
  <c r="D87" i="1"/>
  <c r="D85" i="1"/>
  <c r="E85" i="1"/>
  <c r="C86" i="1"/>
  <c r="C85" i="1"/>
  <c r="C69" i="1"/>
  <c r="C78" i="1"/>
  <c r="E87" i="1"/>
  <c r="D84" i="1"/>
  <c r="E84" i="1" s="1"/>
  <c r="D83" i="1"/>
  <c r="E83" i="1" s="1"/>
  <c r="D79" i="1"/>
  <c r="E79" i="1" s="1"/>
  <c r="E77" i="1"/>
  <c r="E76" i="1"/>
  <c r="E75" i="1"/>
  <c r="E74" i="1"/>
  <c r="E73" i="1"/>
  <c r="E72" i="1"/>
  <c r="D72" i="1"/>
  <c r="D71" i="1"/>
  <c r="E71" i="1" s="1"/>
  <c r="E70" i="1"/>
  <c r="D70" i="1"/>
  <c r="C66" i="1"/>
  <c r="E65" i="1"/>
  <c r="D65" i="1"/>
  <c r="D64" i="1"/>
  <c r="E64" i="1" s="1"/>
  <c r="E63" i="1"/>
  <c r="D63" i="1"/>
  <c r="D62" i="1"/>
  <c r="E62" i="1" s="1"/>
  <c r="E61" i="1"/>
  <c r="D61" i="1"/>
  <c r="D60" i="1"/>
  <c r="E60" i="1" s="1"/>
  <c r="E59" i="1"/>
  <c r="D59" i="1"/>
  <c r="D58" i="1"/>
  <c r="E58" i="1" s="1"/>
  <c r="E57" i="1"/>
  <c r="D57" i="1"/>
  <c r="D56" i="1"/>
  <c r="E56" i="1" s="1"/>
  <c r="E55" i="1"/>
  <c r="D55" i="1"/>
  <c r="D54" i="1"/>
  <c r="E54" i="1" s="1"/>
  <c r="E53" i="1"/>
  <c r="D53" i="1"/>
  <c r="D52" i="1"/>
  <c r="E52" i="1" s="1"/>
  <c r="D51" i="1"/>
  <c r="D66" i="1" s="1"/>
  <c r="C48" i="1"/>
  <c r="E47" i="1"/>
  <c r="D47" i="1"/>
  <c r="D46" i="1"/>
  <c r="E46" i="1" s="1"/>
  <c r="D45" i="1"/>
  <c r="E45" i="1" s="1"/>
  <c r="D44" i="1"/>
  <c r="E44" i="1" s="1"/>
  <c r="D43" i="1"/>
  <c r="E43" i="1" s="1"/>
  <c r="D42" i="1"/>
  <c r="E42" i="1" s="1"/>
  <c r="E41" i="1"/>
  <c r="D41" i="1"/>
  <c r="D40" i="1"/>
  <c r="E40" i="1" s="1"/>
  <c r="D39" i="1"/>
  <c r="D38" i="1"/>
  <c r="E38" i="1" s="1"/>
  <c r="E37" i="1"/>
  <c r="D37" i="1"/>
  <c r="D36" i="1"/>
  <c r="E36" i="1" s="1"/>
  <c r="D35" i="1"/>
  <c r="E35" i="1" s="1"/>
  <c r="D34" i="1"/>
  <c r="E34" i="1" s="1"/>
  <c r="E33" i="1"/>
  <c r="D33" i="1"/>
  <c r="D32" i="1"/>
  <c r="E32" i="1" s="1"/>
  <c r="E31" i="1"/>
  <c r="D31" i="1"/>
  <c r="D30" i="1"/>
  <c r="E30" i="1" s="1"/>
  <c r="D29" i="1"/>
  <c r="E29" i="1" s="1"/>
  <c r="D28" i="1"/>
  <c r="E28" i="1" s="1"/>
  <c r="E27" i="1"/>
  <c r="D27" i="1"/>
  <c r="D26" i="1"/>
  <c r="E26" i="1" s="1"/>
  <c r="E22" i="1"/>
  <c r="D22" i="1"/>
  <c r="D21" i="1"/>
  <c r="E21" i="1" s="1"/>
  <c r="C19" i="1"/>
  <c r="D18" i="1"/>
  <c r="E18" i="1" s="1"/>
  <c r="E17" i="1"/>
  <c r="D17" i="1"/>
  <c r="D16" i="1"/>
  <c r="D19" i="1" s="1"/>
  <c r="E15" i="1"/>
  <c r="D15" i="1"/>
  <c r="C80" i="1" l="1"/>
  <c r="D69" i="1"/>
  <c r="E69" i="1" s="1"/>
  <c r="E66" i="1"/>
  <c r="E51" i="1"/>
  <c r="D48" i="1"/>
  <c r="E48" i="1" s="1"/>
  <c r="E16" i="1"/>
  <c r="E19" i="1" s="1"/>
  <c r="E86" i="1" l="1"/>
  <c r="D78" i="1"/>
  <c r="E78" i="1" s="1"/>
  <c r="D80" i="1" l="1"/>
  <c r="E80" i="1" s="1"/>
</calcChain>
</file>

<file path=xl/sharedStrings.xml><?xml version="1.0" encoding="utf-8"?>
<sst xmlns="http://schemas.openxmlformats.org/spreadsheetml/2006/main" count="120" uniqueCount="116">
  <si>
    <t xml:space="preserve">Privind cheltuielile necesare realizarii obiectivului de investie </t>
  </si>
  <si>
    <t>Bloc de locuinte sociale - 50 apartamente</t>
  </si>
  <si>
    <t>Nr. crt.</t>
  </si>
  <si>
    <t>Denumirea capitolelor  si subcapitolelor de cheltuieli</t>
  </si>
  <si>
    <t>Valoare (fara TVA)</t>
  </si>
  <si>
    <t>TVA</t>
  </si>
  <si>
    <t>Valoare cu</t>
  </si>
  <si>
    <t>lei</t>
  </si>
  <si>
    <t xml:space="preserve">  CAPITOLUL 1 </t>
  </si>
  <si>
    <t xml:space="preserve">  Cheltuieli pentru obtinerea si amenajarea terenului</t>
  </si>
  <si>
    <t xml:space="preserve"> 1.1</t>
  </si>
  <si>
    <t>Obtinerea terenului</t>
  </si>
  <si>
    <t xml:space="preserve"> 1.2</t>
  </si>
  <si>
    <t>Amenajarea terenului</t>
  </si>
  <si>
    <t xml:space="preserve"> 1.3</t>
  </si>
  <si>
    <t>Amenajari pentru protectia mediului si aducerea terenului la starea initiala</t>
  </si>
  <si>
    <t>Cheltuieli pentru relocarea/protectia utilitatilor</t>
  </si>
  <si>
    <t>Total capitol 1</t>
  </si>
  <si>
    <t xml:space="preserve">  CAPITOLUL 2</t>
  </si>
  <si>
    <t xml:space="preserve">  Cheltuieli pentru asigurarea utilitatilor necesare obiectivului de investitii</t>
  </si>
  <si>
    <t>Total capitol 2</t>
  </si>
  <si>
    <t xml:space="preserve">  CAPITOLUL 3</t>
  </si>
  <si>
    <t xml:space="preserve">  Cheltuieli pentru proiectare si asistenta tehnica                          </t>
  </si>
  <si>
    <t xml:space="preserve"> 3.1</t>
  </si>
  <si>
    <t xml:space="preserve">Studii </t>
  </si>
  <si>
    <t>3.1.1. Studii de teren</t>
  </si>
  <si>
    <t>3.1.2. Raport privind impactul asupra mediului</t>
  </si>
  <si>
    <t>3.1.3. Alte studii specifice</t>
  </si>
  <si>
    <t xml:space="preserve"> 3.2</t>
  </si>
  <si>
    <t>Documentaţii-suport şi cheltuieli pentru  obţinerea de avize, acorduri şi autorizatii</t>
  </si>
  <si>
    <t xml:space="preserve"> 3.3</t>
  </si>
  <si>
    <t>Expertizare tehnica</t>
  </si>
  <si>
    <t xml:space="preserve"> 3.4</t>
  </si>
  <si>
    <t xml:space="preserve">Certificarea performanţei energetice si  auditul energetic al cladirilor           </t>
  </si>
  <si>
    <t xml:space="preserve"> 3.5</t>
  </si>
  <si>
    <t>Proiectare</t>
  </si>
  <si>
    <t>3.5.1. Tema de proiectare</t>
  </si>
  <si>
    <t xml:space="preserve">3.5.2. Studiu de prefezabilitate          </t>
  </si>
  <si>
    <t>3.5.3. Studiu de fezabilitate/documentatie de avizare a lucrarilor de interventii si deviz general</t>
  </si>
  <si>
    <t>3.5.4. Documentaţiile tehnice necesare in vederea obtinerii avizelor/acordurilor/ autorizatiilor</t>
  </si>
  <si>
    <t xml:space="preserve">3.5.5. Verificarea tehnică de calitate a  proiectului tehnic şi a detaliilor de execuţie     </t>
  </si>
  <si>
    <t>3.5.6. Proiect tehnic si detalii de executie</t>
  </si>
  <si>
    <t xml:space="preserve"> 3.6</t>
  </si>
  <si>
    <t xml:space="preserve">Organizarea procedurilor de achizitie     </t>
  </si>
  <si>
    <t xml:space="preserve"> 3.7</t>
  </si>
  <si>
    <t>Consultanta</t>
  </si>
  <si>
    <t xml:space="preserve">3.7.1. Managementul de proiect pentru obiectivul de investitii                </t>
  </si>
  <si>
    <t xml:space="preserve">3.7.2. Auditul financiar                 </t>
  </si>
  <si>
    <t>Asistenta tehnica</t>
  </si>
  <si>
    <t xml:space="preserve">3.8.1. Asistenta tehnica din partea proiectantului      </t>
  </si>
  <si>
    <t xml:space="preserve">3.8.1.1. pe perioada de executie a lucrarilor     </t>
  </si>
  <si>
    <t xml:space="preserve">3.8.1.2. pentru participarea proiectantului la fazele incluse in programul de control al lucrarilor de executie, avizat de catre Inspectoratul de Stat in Constructii   </t>
  </si>
  <si>
    <t xml:space="preserve">3.8.2. Dirigentie de santier </t>
  </si>
  <si>
    <t>Total capitol 3</t>
  </si>
  <si>
    <t xml:space="preserve">  CAPITOLUL 4</t>
  </si>
  <si>
    <t xml:space="preserve">  Cheltuieli pentru investitia de baza                    </t>
  </si>
  <si>
    <t xml:space="preserve"> 4.1</t>
  </si>
  <si>
    <t>Constructii si instalatii</t>
  </si>
  <si>
    <t xml:space="preserve"> 4.2</t>
  </si>
  <si>
    <t>Montaj utilaje, echipamente tehnologice si functionale</t>
  </si>
  <si>
    <t xml:space="preserve"> 4.3</t>
  </si>
  <si>
    <t>Utilaje, echipamente tehnologice si functionale care necesita montaj</t>
  </si>
  <si>
    <t>4.3.1.1</t>
  </si>
  <si>
    <t>Lista echipamente</t>
  </si>
  <si>
    <t>4.3.1.2</t>
  </si>
  <si>
    <t>Lista echipamente Gospodaria de incendiu</t>
  </si>
  <si>
    <t>4.3.1.3</t>
  </si>
  <si>
    <t>Lista echipamente Retele exterioare</t>
  </si>
  <si>
    <t>4.3.1.4</t>
  </si>
  <si>
    <t>Lista echipamente corp c1, c2, c3</t>
  </si>
  <si>
    <t>4.3.1.5</t>
  </si>
  <si>
    <t>Lista echipamente 1</t>
  </si>
  <si>
    <t>4.3.1.6</t>
  </si>
  <si>
    <t>Lista echipamente 2</t>
  </si>
  <si>
    <t>4.3.1.7</t>
  </si>
  <si>
    <t xml:space="preserve"> 4.4</t>
  </si>
  <si>
    <t>Utilaje, echipamente tehnologice si functionale care nu necesita montaj si echipamente de transport</t>
  </si>
  <si>
    <t xml:space="preserve"> 4.5</t>
  </si>
  <si>
    <t>Dotari</t>
  </si>
  <si>
    <t>4.5.1.1</t>
  </si>
  <si>
    <t>Lista echipamente Arhitectura</t>
  </si>
  <si>
    <t>Active necorporale</t>
  </si>
  <si>
    <t>Total capitol 4</t>
  </si>
  <si>
    <t xml:space="preserve">  CAPITOLUL 5</t>
  </si>
  <si>
    <t xml:space="preserve">  Alte cheltuieli             </t>
  </si>
  <si>
    <t>Organizare de santier</t>
  </si>
  <si>
    <t>5.1.1. Lucrari de constructii si instalatii aferente organizarii de santier</t>
  </si>
  <si>
    <t>5.1.2. Cheltuieli conexe organizarii santierului</t>
  </si>
  <si>
    <t xml:space="preserve"> 5.2</t>
  </si>
  <si>
    <t>Comisioane, cote, taxe, costul creditului</t>
  </si>
  <si>
    <t xml:space="preserve">5.2.1. Comisioanele si dobanzile aferente creditului bancii finantatoare            </t>
  </si>
  <si>
    <t xml:space="preserve">5.2.2. Cota aferentă ISC pentru controlul calitatii lucrarilor de constructii       </t>
  </si>
  <si>
    <t>5.2.3. Cota aferentă ISC pentru controlul statului in amenajarea teritoriului, urbanism si pentru autorizarea lucrarilor de constructii</t>
  </si>
  <si>
    <t>5.2.4. Cota aferenta casei sociale a constructorilor- CSC</t>
  </si>
  <si>
    <t xml:space="preserve">5.2.5. Taxe pentru acorduri, avize conforme si autorizatia de construire/ desfiintare    </t>
  </si>
  <si>
    <t xml:space="preserve"> 5.3</t>
  </si>
  <si>
    <t xml:space="preserve"> 5.4</t>
  </si>
  <si>
    <t>Cheltuieli pentru informare si publicitate</t>
  </si>
  <si>
    <t>Total capitol 5</t>
  </si>
  <si>
    <t xml:space="preserve">  CAPITOLUL 6</t>
  </si>
  <si>
    <t xml:space="preserve"> Cheltuieli pentru probe tehnologice si teste                                             </t>
  </si>
  <si>
    <t xml:space="preserve"> 6.1</t>
  </si>
  <si>
    <t>Pregatirea personalului de exploatare</t>
  </si>
  <si>
    <t xml:space="preserve"> 6.2</t>
  </si>
  <si>
    <t>Probe tehnologice si teste</t>
  </si>
  <si>
    <t>Total capitol 6</t>
  </si>
  <si>
    <t>Total GENERAL</t>
  </si>
  <si>
    <t>din care C+M (1.2 + 1.3 + 1.4+2 + 4.1 + 4.2 +5.1.1)</t>
  </si>
  <si>
    <t xml:space="preserve"> </t>
  </si>
  <si>
    <t>Anexa nr. 1 la Raportul de specialitate nr. 124/31621/25.07.2025</t>
  </si>
  <si>
    <t>DEVIZ GENERAL ACTUALIZAT</t>
  </si>
  <si>
    <t xml:space="preserve">Cheltuieli diverse si neprevazute </t>
  </si>
  <si>
    <t>Director executiv,</t>
  </si>
  <si>
    <t>Sef serviciu dezvoltare urbana,</t>
  </si>
  <si>
    <t>Violeta IARCA</t>
  </si>
  <si>
    <t>Daniela BUZESCU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</si>
</sst>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l_e_i_-;\-* #,##0.00\ _l_e_i_-;_-* &quot;-&quot;??\ _l_e_i_-;_-@_-"/>
    <numFmt numFmtId="165" formatCode="#,##0.0000_ ;\-#,##0.0000\ 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Times New Roman"/>
      <family val="1"/>
      <charset val="238"/>
    </font>
    <font>
      <sz val="10"/>
      <color indexed="8"/>
      <name val="Book Antiqua"/>
      <family val="1"/>
    </font>
    <font>
      <b/>
      <sz val="11"/>
      <color indexed="8"/>
      <name val="Helvetica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2"/>
    <xf numFmtId="0" fontId="5" fillId="0" borderId="0" xfId="0" applyFont="1"/>
    <xf numFmtId="0" fontId="6" fillId="0" borderId="0" xfId="2" applyFont="1"/>
    <xf numFmtId="0" fontId="6" fillId="0" borderId="0" xfId="2" applyFont="1" applyAlignment="1">
      <alignment wrapText="1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2" applyFont="1" applyAlignment="1">
      <alignment horizontal="center"/>
    </xf>
    <xf numFmtId="0" fontId="10" fillId="0" borderId="8" xfId="2" applyFont="1" applyBorder="1" applyAlignment="1">
      <alignment horizontal="center"/>
    </xf>
    <xf numFmtId="0" fontId="11" fillId="0" borderId="0" xfId="2" applyFont="1"/>
    <xf numFmtId="4" fontId="11" fillId="0" borderId="0" xfId="3" applyNumberFormat="1" applyFont="1" applyFill="1" applyBorder="1" applyAlignment="1">
      <alignment horizontal="right" vertical="center"/>
    </xf>
    <xf numFmtId="4" fontId="2" fillId="0" borderId="0" xfId="2" applyNumberFormat="1"/>
    <xf numFmtId="4" fontId="11" fillId="0" borderId="0" xfId="2" applyNumberFormat="1" applyFont="1"/>
    <xf numFmtId="43" fontId="11" fillId="0" borderId="0" xfId="2" applyNumberFormat="1" applyFont="1"/>
    <xf numFmtId="164" fontId="2" fillId="0" borderId="0" xfId="2" applyNumberFormat="1"/>
    <xf numFmtId="164" fontId="3" fillId="0" borderId="0" xfId="3" applyFont="1" applyFill="1" applyBorder="1"/>
    <xf numFmtId="164" fontId="11" fillId="0" borderId="0" xfId="3" applyFont="1" applyFill="1" applyBorder="1"/>
    <xf numFmtId="4" fontId="11" fillId="0" borderId="0" xfId="3" applyNumberFormat="1" applyFont="1" applyFill="1" applyBorder="1" applyAlignment="1">
      <alignment horizontal="right"/>
    </xf>
    <xf numFmtId="0" fontId="13" fillId="0" borderId="0" xfId="2" applyFont="1"/>
    <xf numFmtId="10" fontId="14" fillId="0" borderId="0" xfId="1" applyNumberFormat="1" applyFont="1" applyFill="1" applyBorder="1"/>
    <xf numFmtId="0" fontId="12" fillId="0" borderId="0" xfId="2" applyFont="1"/>
    <xf numFmtId="43" fontId="2" fillId="0" borderId="0" xfId="2" applyNumberFormat="1"/>
    <xf numFmtId="0" fontId="15" fillId="0" borderId="0" xfId="2" applyFont="1"/>
    <xf numFmtId="0" fontId="2" fillId="0" borderId="0" xfId="2" applyAlignment="1">
      <alignment wrapText="1"/>
    </xf>
    <xf numFmtId="0" fontId="15" fillId="0" borderId="0" xfId="2" applyFont="1" applyAlignment="1">
      <alignment wrapText="1"/>
    </xf>
    <xf numFmtId="0" fontId="16" fillId="0" borderId="0" xfId="2" applyFont="1"/>
    <xf numFmtId="0" fontId="17" fillId="0" borderId="0" xfId="0" applyFont="1"/>
    <xf numFmtId="0" fontId="5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0" xfId="2" applyFont="1"/>
    <xf numFmtId="165" fontId="3" fillId="0" borderId="0" xfId="2" applyNumberFormat="1" applyFont="1" applyAlignment="1">
      <alignment horizontal="center"/>
    </xf>
    <xf numFmtId="164" fontId="3" fillId="0" borderId="0" xfId="3" applyFont="1" applyBorder="1"/>
    <xf numFmtId="0" fontId="4" fillId="0" borderId="0" xfId="2" applyFont="1"/>
    <xf numFmtId="0" fontId="3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 vertical="center" wrapText="1"/>
    </xf>
    <xf numFmtId="0" fontId="18" fillId="0" borderId="9" xfId="2" applyFont="1" applyBorder="1"/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/>
    </xf>
    <xf numFmtId="0" fontId="19" fillId="0" borderId="1" xfId="2" applyFont="1" applyBorder="1" applyAlignment="1">
      <alignment horizontal="left"/>
    </xf>
    <xf numFmtId="0" fontId="19" fillId="0" borderId="12" xfId="2" applyFont="1" applyBorder="1" applyAlignment="1">
      <alignment horizontal="center" wrapText="1"/>
    </xf>
    <xf numFmtId="0" fontId="19" fillId="0" borderId="12" xfId="2" applyFont="1" applyBorder="1" applyAlignment="1">
      <alignment horizontal="center"/>
    </xf>
    <xf numFmtId="0" fontId="18" fillId="0" borderId="7" xfId="2" applyFont="1" applyBorder="1"/>
    <xf numFmtId="0" fontId="18" fillId="0" borderId="0" xfId="2" applyFont="1" applyAlignment="1">
      <alignment wrapText="1"/>
    </xf>
    <xf numFmtId="0" fontId="18" fillId="0" borderId="0" xfId="2" applyFont="1"/>
    <xf numFmtId="0" fontId="18" fillId="0" borderId="8" xfId="2" applyFont="1" applyBorder="1"/>
    <xf numFmtId="0" fontId="18" fillId="0" borderId="13" xfId="2" applyFont="1" applyBorder="1"/>
    <xf numFmtId="0" fontId="18" fillId="0" borderId="14" xfId="2" applyFont="1" applyBorder="1" applyAlignment="1">
      <alignment wrapText="1"/>
    </xf>
    <xf numFmtId="0" fontId="18" fillId="0" borderId="14" xfId="2" applyFont="1" applyBorder="1"/>
    <xf numFmtId="0" fontId="18" fillId="0" borderId="15" xfId="2" applyFont="1" applyBorder="1"/>
    <xf numFmtId="16" fontId="19" fillId="0" borderId="16" xfId="2" applyNumberFormat="1" applyFont="1" applyBorder="1" applyAlignment="1">
      <alignment horizontal="left"/>
    </xf>
    <xf numFmtId="0" fontId="19" fillId="0" borderId="16" xfId="2" applyFont="1" applyBorder="1" applyAlignment="1">
      <alignment horizontal="left" wrapText="1"/>
    </xf>
    <xf numFmtId="4" fontId="19" fillId="0" borderId="17" xfId="3" applyNumberFormat="1" applyFont="1" applyFill="1" applyBorder="1" applyAlignment="1">
      <alignment horizontal="right" vertical="center"/>
    </xf>
    <xf numFmtId="16" fontId="19" fillId="0" borderId="16" xfId="2" applyNumberFormat="1" applyFont="1" applyBorder="1" applyAlignment="1">
      <alignment horizontal="left" vertical="center" wrapText="1"/>
    </xf>
    <xf numFmtId="0" fontId="19" fillId="0" borderId="16" xfId="2" applyFont="1" applyBorder="1" applyAlignment="1">
      <alignment horizontal="left" vertical="center" wrapText="1"/>
    </xf>
    <xf numFmtId="49" fontId="19" fillId="0" borderId="16" xfId="2" applyNumberFormat="1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/>
    </xf>
    <xf numFmtId="4" fontId="18" fillId="0" borderId="17" xfId="3" applyNumberFormat="1" applyFont="1" applyFill="1" applyBorder="1" applyAlignment="1" applyProtection="1">
      <alignment horizontal="right" vertical="center"/>
      <protection hidden="1"/>
    </xf>
    <xf numFmtId="4" fontId="18" fillId="0" borderId="19" xfId="2" applyNumberFormat="1" applyFont="1" applyBorder="1" applyAlignment="1">
      <alignment horizontal="right"/>
    </xf>
    <xf numFmtId="4" fontId="18" fillId="0" borderId="0" xfId="2" applyNumberFormat="1" applyFont="1" applyAlignment="1">
      <alignment horizontal="right"/>
    </xf>
    <xf numFmtId="4" fontId="18" fillId="0" borderId="20" xfId="2" applyNumberFormat="1" applyFont="1" applyBorder="1" applyAlignment="1">
      <alignment horizontal="right"/>
    </xf>
    <xf numFmtId="4" fontId="18" fillId="0" borderId="17" xfId="2" applyNumberFormat="1" applyFont="1" applyBorder="1" applyAlignment="1">
      <alignment horizontal="right"/>
    </xf>
    <xf numFmtId="4" fontId="19" fillId="0" borderId="17" xfId="2" applyNumberFormat="1" applyFont="1" applyBorder="1" applyAlignment="1">
      <alignment horizontal="right"/>
    </xf>
    <xf numFmtId="4" fontId="21" fillId="0" borderId="17" xfId="2" applyNumberFormat="1" applyFont="1" applyBorder="1" applyAlignment="1">
      <alignment horizontal="right"/>
    </xf>
    <xf numFmtId="4" fontId="18" fillId="0" borderId="21" xfId="2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4" fontId="18" fillId="0" borderId="22" xfId="2" applyNumberFormat="1" applyFont="1" applyBorder="1" applyAlignment="1">
      <alignment horizontal="right"/>
    </xf>
    <xf numFmtId="0" fontId="18" fillId="0" borderId="23" xfId="2" applyFont="1" applyBorder="1" applyAlignment="1">
      <alignment horizontal="left" wrapText="1"/>
    </xf>
    <xf numFmtId="4" fontId="18" fillId="0" borderId="17" xfId="3" applyNumberFormat="1" applyFont="1" applyFill="1" applyBorder="1" applyAlignment="1">
      <alignment horizontal="right"/>
    </xf>
    <xf numFmtId="0" fontId="19" fillId="0" borderId="23" xfId="2" applyFont="1" applyBorder="1" applyAlignment="1">
      <alignment horizontal="left" wrapText="1"/>
    </xf>
    <xf numFmtId="4" fontId="19" fillId="0" borderId="17" xfId="3" applyNumberFormat="1" applyFont="1" applyFill="1" applyBorder="1" applyAlignment="1">
      <alignment horizontal="right"/>
    </xf>
    <xf numFmtId="4" fontId="19" fillId="0" borderId="25" xfId="3" applyNumberFormat="1" applyFont="1" applyFill="1" applyBorder="1" applyAlignment="1">
      <alignment horizontal="right"/>
    </xf>
    <xf numFmtId="16" fontId="18" fillId="0" borderId="16" xfId="2" applyNumberFormat="1" applyFont="1" applyBorder="1" applyAlignment="1">
      <alignment horizontal="left"/>
    </xf>
    <xf numFmtId="4" fontId="18" fillId="0" borderId="25" xfId="3" applyNumberFormat="1" applyFont="1" applyFill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5" xfId="2" applyNumberFormat="1" applyFont="1" applyBorder="1" applyAlignment="1">
      <alignment horizontal="right"/>
    </xf>
    <xf numFmtId="0" fontId="19" fillId="0" borderId="16" xfId="2" applyFont="1" applyBorder="1" applyAlignment="1">
      <alignment horizontal="left"/>
    </xf>
    <xf numFmtId="4" fontId="18" fillId="0" borderId="30" xfId="3" applyNumberFormat="1" applyFont="1" applyFill="1" applyBorder="1" applyAlignment="1">
      <alignment horizontal="right"/>
    </xf>
    <xf numFmtId="0" fontId="18" fillId="0" borderId="4" xfId="2" applyFont="1" applyBorder="1"/>
    <xf numFmtId="0" fontId="18" fillId="0" borderId="5" xfId="2" applyFont="1" applyBorder="1" applyAlignment="1">
      <alignment wrapText="1"/>
    </xf>
    <xf numFmtId="4" fontId="18" fillId="0" borderId="5" xfId="2" applyNumberFormat="1" applyFont="1" applyBorder="1" applyAlignment="1">
      <alignment horizontal="right"/>
    </xf>
    <xf numFmtId="4" fontId="18" fillId="0" borderId="6" xfId="2" applyNumberFormat="1" applyFont="1" applyBorder="1" applyAlignment="1">
      <alignment horizontal="right"/>
    </xf>
    <xf numFmtId="0" fontId="19" fillId="0" borderId="23" xfId="2" applyFont="1" applyBorder="1" applyAlignment="1">
      <alignment horizontal="left" vertical="center" wrapText="1"/>
    </xf>
    <xf numFmtId="4" fontId="18" fillId="0" borderId="33" xfId="3" applyNumberFormat="1" applyFont="1" applyFill="1" applyBorder="1" applyAlignment="1">
      <alignment horizontal="right"/>
    </xf>
    <xf numFmtId="0" fontId="18" fillId="0" borderId="17" xfId="2" applyFont="1" applyBorder="1" applyAlignment="1">
      <alignment horizontal="left"/>
    </xf>
    <xf numFmtId="0" fontId="18" fillId="0" borderId="17" xfId="2" applyFont="1" applyBorder="1" applyAlignment="1">
      <alignment horizontal="left" wrapText="1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18" fillId="0" borderId="31" xfId="2" applyFont="1" applyBorder="1"/>
    <xf numFmtId="0" fontId="18" fillId="0" borderId="32" xfId="2" applyFont="1" applyBorder="1"/>
    <xf numFmtId="0" fontId="18" fillId="0" borderId="13" xfId="2" applyFont="1" applyBorder="1"/>
    <xf numFmtId="0" fontId="18" fillId="0" borderId="14" xfId="2" applyFont="1" applyBorder="1"/>
    <xf numFmtId="0" fontId="18" fillId="0" borderId="31" xfId="2" applyFont="1" applyBorder="1" applyAlignment="1">
      <alignment horizontal="left"/>
    </xf>
    <xf numFmtId="0" fontId="18" fillId="0" borderId="34" xfId="2" applyFont="1" applyBorder="1" applyAlignment="1">
      <alignment horizontal="left"/>
    </xf>
    <xf numFmtId="0" fontId="19" fillId="0" borderId="24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18" fillId="0" borderId="16" xfId="2" applyFont="1" applyBorder="1" applyAlignment="1">
      <alignment horizontal="left"/>
    </xf>
    <xf numFmtId="0" fontId="18" fillId="0" borderId="27" xfId="2" applyFont="1" applyBorder="1" applyAlignment="1">
      <alignment horizontal="left"/>
    </xf>
    <xf numFmtId="0" fontId="18" fillId="0" borderId="28" xfId="2" applyFont="1" applyBorder="1" applyAlignment="1">
      <alignment horizontal="left"/>
    </xf>
    <xf numFmtId="0" fontId="18" fillId="0" borderId="29" xfId="2" applyFont="1" applyBorder="1" applyAlignment="1">
      <alignment horizontal="left"/>
    </xf>
    <xf numFmtId="0" fontId="18" fillId="0" borderId="24" xfId="2" applyFont="1" applyBorder="1" applyAlignment="1">
      <alignment horizontal="center"/>
    </xf>
    <xf numFmtId="0" fontId="18" fillId="0" borderId="26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wrapText="1"/>
    </xf>
    <xf numFmtId="0" fontId="8" fillId="0" borderId="5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9" fillId="0" borderId="7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9" fillId="0" borderId="8" xfId="2" applyFont="1" applyBorder="1" applyAlignment="1">
      <alignment horizont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left"/>
    </xf>
    <xf numFmtId="0" fontId="20" fillId="0" borderId="14" xfId="0" applyFont="1" applyBorder="1"/>
  </cellXfs>
  <cellStyles count="4">
    <cellStyle name="Accent5" xfId="1" builtinId="45"/>
    <cellStyle name="Comma_Sheet1" xfId="3" xr:uid="{B7035C82-BF7F-471A-9E08-38985D76EEBA}"/>
    <cellStyle name="Normal" xfId="0" builtinId="0"/>
    <cellStyle name="Normal_Sheet1" xfId="2" xr:uid="{56C9ABAD-C072-4199-B394-C78349973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C64-12CC-4D3A-97B7-A3272A8D7523}">
  <dimension ref="A1:J99"/>
  <sheetViews>
    <sheetView tabSelected="1" topLeftCell="A76" workbookViewId="0">
      <selection activeCell="D15" sqref="D15"/>
    </sheetView>
  </sheetViews>
  <sheetFormatPr defaultRowHeight="12.75" x14ac:dyDescent="0.2"/>
  <cols>
    <col min="1" max="1" width="7.5703125" style="2" customWidth="1"/>
    <col min="2" max="2" width="53.7109375" style="27" customWidth="1"/>
    <col min="3" max="3" width="15.140625" style="2" customWidth="1"/>
    <col min="4" max="4" width="17.42578125" style="2" customWidth="1"/>
    <col min="5" max="5" width="17.28515625" style="2" customWidth="1"/>
    <col min="6" max="6" width="10.42578125" style="2" customWidth="1"/>
    <col min="7" max="256" width="9.140625" style="2"/>
    <col min="257" max="257" width="7.5703125" style="2" customWidth="1"/>
    <col min="258" max="258" width="53.7109375" style="2" customWidth="1"/>
    <col min="259" max="259" width="12.42578125" style="2" customWidth="1"/>
    <col min="260" max="260" width="11.85546875" style="2" customWidth="1"/>
    <col min="261" max="261" width="12.28515625" style="2" customWidth="1"/>
    <col min="262" max="262" width="10.42578125" style="2" customWidth="1"/>
    <col min="263" max="512" width="9.140625" style="2"/>
    <col min="513" max="513" width="7.5703125" style="2" customWidth="1"/>
    <col min="514" max="514" width="53.7109375" style="2" customWidth="1"/>
    <col min="515" max="515" width="12.42578125" style="2" customWidth="1"/>
    <col min="516" max="516" width="11.85546875" style="2" customWidth="1"/>
    <col min="517" max="517" width="12.28515625" style="2" customWidth="1"/>
    <col min="518" max="518" width="10.42578125" style="2" customWidth="1"/>
    <col min="519" max="768" width="9.140625" style="2"/>
    <col min="769" max="769" width="7.5703125" style="2" customWidth="1"/>
    <col min="770" max="770" width="53.7109375" style="2" customWidth="1"/>
    <col min="771" max="771" width="12.42578125" style="2" customWidth="1"/>
    <col min="772" max="772" width="11.85546875" style="2" customWidth="1"/>
    <col min="773" max="773" width="12.28515625" style="2" customWidth="1"/>
    <col min="774" max="774" width="10.42578125" style="2" customWidth="1"/>
    <col min="775" max="1024" width="9.140625" style="2"/>
    <col min="1025" max="1025" width="7.5703125" style="2" customWidth="1"/>
    <col min="1026" max="1026" width="53.7109375" style="2" customWidth="1"/>
    <col min="1027" max="1027" width="12.42578125" style="2" customWidth="1"/>
    <col min="1028" max="1028" width="11.85546875" style="2" customWidth="1"/>
    <col min="1029" max="1029" width="12.28515625" style="2" customWidth="1"/>
    <col min="1030" max="1030" width="10.42578125" style="2" customWidth="1"/>
    <col min="1031" max="1280" width="9.140625" style="2"/>
    <col min="1281" max="1281" width="7.5703125" style="2" customWidth="1"/>
    <col min="1282" max="1282" width="53.7109375" style="2" customWidth="1"/>
    <col min="1283" max="1283" width="12.42578125" style="2" customWidth="1"/>
    <col min="1284" max="1284" width="11.85546875" style="2" customWidth="1"/>
    <col min="1285" max="1285" width="12.28515625" style="2" customWidth="1"/>
    <col min="1286" max="1286" width="10.42578125" style="2" customWidth="1"/>
    <col min="1287" max="1536" width="9.140625" style="2"/>
    <col min="1537" max="1537" width="7.5703125" style="2" customWidth="1"/>
    <col min="1538" max="1538" width="53.7109375" style="2" customWidth="1"/>
    <col min="1539" max="1539" width="12.42578125" style="2" customWidth="1"/>
    <col min="1540" max="1540" width="11.85546875" style="2" customWidth="1"/>
    <col min="1541" max="1541" width="12.28515625" style="2" customWidth="1"/>
    <col min="1542" max="1542" width="10.42578125" style="2" customWidth="1"/>
    <col min="1543" max="1792" width="9.140625" style="2"/>
    <col min="1793" max="1793" width="7.5703125" style="2" customWidth="1"/>
    <col min="1794" max="1794" width="53.7109375" style="2" customWidth="1"/>
    <col min="1795" max="1795" width="12.42578125" style="2" customWidth="1"/>
    <col min="1796" max="1796" width="11.85546875" style="2" customWidth="1"/>
    <col min="1797" max="1797" width="12.28515625" style="2" customWidth="1"/>
    <col min="1798" max="1798" width="10.42578125" style="2" customWidth="1"/>
    <col min="1799" max="2048" width="9.140625" style="2"/>
    <col min="2049" max="2049" width="7.5703125" style="2" customWidth="1"/>
    <col min="2050" max="2050" width="53.7109375" style="2" customWidth="1"/>
    <col min="2051" max="2051" width="12.42578125" style="2" customWidth="1"/>
    <col min="2052" max="2052" width="11.85546875" style="2" customWidth="1"/>
    <col min="2053" max="2053" width="12.28515625" style="2" customWidth="1"/>
    <col min="2054" max="2054" width="10.42578125" style="2" customWidth="1"/>
    <col min="2055" max="2304" width="9.140625" style="2"/>
    <col min="2305" max="2305" width="7.5703125" style="2" customWidth="1"/>
    <col min="2306" max="2306" width="53.7109375" style="2" customWidth="1"/>
    <col min="2307" max="2307" width="12.42578125" style="2" customWidth="1"/>
    <col min="2308" max="2308" width="11.85546875" style="2" customWidth="1"/>
    <col min="2309" max="2309" width="12.28515625" style="2" customWidth="1"/>
    <col min="2310" max="2310" width="10.42578125" style="2" customWidth="1"/>
    <col min="2311" max="2560" width="9.140625" style="2"/>
    <col min="2561" max="2561" width="7.5703125" style="2" customWidth="1"/>
    <col min="2562" max="2562" width="53.7109375" style="2" customWidth="1"/>
    <col min="2563" max="2563" width="12.42578125" style="2" customWidth="1"/>
    <col min="2564" max="2564" width="11.85546875" style="2" customWidth="1"/>
    <col min="2565" max="2565" width="12.28515625" style="2" customWidth="1"/>
    <col min="2566" max="2566" width="10.42578125" style="2" customWidth="1"/>
    <col min="2567" max="2816" width="9.140625" style="2"/>
    <col min="2817" max="2817" width="7.5703125" style="2" customWidth="1"/>
    <col min="2818" max="2818" width="53.7109375" style="2" customWidth="1"/>
    <col min="2819" max="2819" width="12.42578125" style="2" customWidth="1"/>
    <col min="2820" max="2820" width="11.85546875" style="2" customWidth="1"/>
    <col min="2821" max="2821" width="12.28515625" style="2" customWidth="1"/>
    <col min="2822" max="2822" width="10.42578125" style="2" customWidth="1"/>
    <col min="2823" max="3072" width="9.140625" style="2"/>
    <col min="3073" max="3073" width="7.5703125" style="2" customWidth="1"/>
    <col min="3074" max="3074" width="53.7109375" style="2" customWidth="1"/>
    <col min="3075" max="3075" width="12.42578125" style="2" customWidth="1"/>
    <col min="3076" max="3076" width="11.85546875" style="2" customWidth="1"/>
    <col min="3077" max="3077" width="12.28515625" style="2" customWidth="1"/>
    <col min="3078" max="3078" width="10.42578125" style="2" customWidth="1"/>
    <col min="3079" max="3328" width="9.140625" style="2"/>
    <col min="3329" max="3329" width="7.5703125" style="2" customWidth="1"/>
    <col min="3330" max="3330" width="53.7109375" style="2" customWidth="1"/>
    <col min="3331" max="3331" width="12.42578125" style="2" customWidth="1"/>
    <col min="3332" max="3332" width="11.85546875" style="2" customWidth="1"/>
    <col min="3333" max="3333" width="12.28515625" style="2" customWidth="1"/>
    <col min="3334" max="3334" width="10.42578125" style="2" customWidth="1"/>
    <col min="3335" max="3584" width="9.140625" style="2"/>
    <col min="3585" max="3585" width="7.5703125" style="2" customWidth="1"/>
    <col min="3586" max="3586" width="53.7109375" style="2" customWidth="1"/>
    <col min="3587" max="3587" width="12.42578125" style="2" customWidth="1"/>
    <col min="3588" max="3588" width="11.85546875" style="2" customWidth="1"/>
    <col min="3589" max="3589" width="12.28515625" style="2" customWidth="1"/>
    <col min="3590" max="3590" width="10.42578125" style="2" customWidth="1"/>
    <col min="3591" max="3840" width="9.140625" style="2"/>
    <col min="3841" max="3841" width="7.5703125" style="2" customWidth="1"/>
    <col min="3842" max="3842" width="53.7109375" style="2" customWidth="1"/>
    <col min="3843" max="3843" width="12.42578125" style="2" customWidth="1"/>
    <col min="3844" max="3844" width="11.85546875" style="2" customWidth="1"/>
    <col min="3845" max="3845" width="12.28515625" style="2" customWidth="1"/>
    <col min="3846" max="3846" width="10.42578125" style="2" customWidth="1"/>
    <col min="3847" max="4096" width="9.140625" style="2"/>
    <col min="4097" max="4097" width="7.5703125" style="2" customWidth="1"/>
    <col min="4098" max="4098" width="53.7109375" style="2" customWidth="1"/>
    <col min="4099" max="4099" width="12.42578125" style="2" customWidth="1"/>
    <col min="4100" max="4100" width="11.85546875" style="2" customWidth="1"/>
    <col min="4101" max="4101" width="12.28515625" style="2" customWidth="1"/>
    <col min="4102" max="4102" width="10.42578125" style="2" customWidth="1"/>
    <col min="4103" max="4352" width="9.140625" style="2"/>
    <col min="4353" max="4353" width="7.5703125" style="2" customWidth="1"/>
    <col min="4354" max="4354" width="53.7109375" style="2" customWidth="1"/>
    <col min="4355" max="4355" width="12.42578125" style="2" customWidth="1"/>
    <col min="4356" max="4356" width="11.85546875" style="2" customWidth="1"/>
    <col min="4357" max="4357" width="12.28515625" style="2" customWidth="1"/>
    <col min="4358" max="4358" width="10.42578125" style="2" customWidth="1"/>
    <col min="4359" max="4608" width="9.140625" style="2"/>
    <col min="4609" max="4609" width="7.5703125" style="2" customWidth="1"/>
    <col min="4610" max="4610" width="53.7109375" style="2" customWidth="1"/>
    <col min="4611" max="4611" width="12.42578125" style="2" customWidth="1"/>
    <col min="4612" max="4612" width="11.85546875" style="2" customWidth="1"/>
    <col min="4613" max="4613" width="12.28515625" style="2" customWidth="1"/>
    <col min="4614" max="4614" width="10.42578125" style="2" customWidth="1"/>
    <col min="4615" max="4864" width="9.140625" style="2"/>
    <col min="4865" max="4865" width="7.5703125" style="2" customWidth="1"/>
    <col min="4866" max="4866" width="53.7109375" style="2" customWidth="1"/>
    <col min="4867" max="4867" width="12.42578125" style="2" customWidth="1"/>
    <col min="4868" max="4868" width="11.85546875" style="2" customWidth="1"/>
    <col min="4869" max="4869" width="12.28515625" style="2" customWidth="1"/>
    <col min="4870" max="4870" width="10.42578125" style="2" customWidth="1"/>
    <col min="4871" max="5120" width="9.140625" style="2"/>
    <col min="5121" max="5121" width="7.5703125" style="2" customWidth="1"/>
    <col min="5122" max="5122" width="53.7109375" style="2" customWidth="1"/>
    <col min="5123" max="5123" width="12.42578125" style="2" customWidth="1"/>
    <col min="5124" max="5124" width="11.85546875" style="2" customWidth="1"/>
    <col min="5125" max="5125" width="12.28515625" style="2" customWidth="1"/>
    <col min="5126" max="5126" width="10.42578125" style="2" customWidth="1"/>
    <col min="5127" max="5376" width="9.140625" style="2"/>
    <col min="5377" max="5377" width="7.5703125" style="2" customWidth="1"/>
    <col min="5378" max="5378" width="53.7109375" style="2" customWidth="1"/>
    <col min="5379" max="5379" width="12.42578125" style="2" customWidth="1"/>
    <col min="5380" max="5380" width="11.85546875" style="2" customWidth="1"/>
    <col min="5381" max="5381" width="12.28515625" style="2" customWidth="1"/>
    <col min="5382" max="5382" width="10.42578125" style="2" customWidth="1"/>
    <col min="5383" max="5632" width="9.140625" style="2"/>
    <col min="5633" max="5633" width="7.5703125" style="2" customWidth="1"/>
    <col min="5634" max="5634" width="53.7109375" style="2" customWidth="1"/>
    <col min="5635" max="5635" width="12.42578125" style="2" customWidth="1"/>
    <col min="5636" max="5636" width="11.85546875" style="2" customWidth="1"/>
    <col min="5637" max="5637" width="12.28515625" style="2" customWidth="1"/>
    <col min="5638" max="5638" width="10.42578125" style="2" customWidth="1"/>
    <col min="5639" max="5888" width="9.140625" style="2"/>
    <col min="5889" max="5889" width="7.5703125" style="2" customWidth="1"/>
    <col min="5890" max="5890" width="53.7109375" style="2" customWidth="1"/>
    <col min="5891" max="5891" width="12.42578125" style="2" customWidth="1"/>
    <col min="5892" max="5892" width="11.85546875" style="2" customWidth="1"/>
    <col min="5893" max="5893" width="12.28515625" style="2" customWidth="1"/>
    <col min="5894" max="5894" width="10.42578125" style="2" customWidth="1"/>
    <col min="5895" max="6144" width="9.140625" style="2"/>
    <col min="6145" max="6145" width="7.5703125" style="2" customWidth="1"/>
    <col min="6146" max="6146" width="53.7109375" style="2" customWidth="1"/>
    <col min="6147" max="6147" width="12.42578125" style="2" customWidth="1"/>
    <col min="6148" max="6148" width="11.85546875" style="2" customWidth="1"/>
    <col min="6149" max="6149" width="12.28515625" style="2" customWidth="1"/>
    <col min="6150" max="6150" width="10.42578125" style="2" customWidth="1"/>
    <col min="6151" max="6400" width="9.140625" style="2"/>
    <col min="6401" max="6401" width="7.5703125" style="2" customWidth="1"/>
    <col min="6402" max="6402" width="53.7109375" style="2" customWidth="1"/>
    <col min="6403" max="6403" width="12.42578125" style="2" customWidth="1"/>
    <col min="6404" max="6404" width="11.85546875" style="2" customWidth="1"/>
    <col min="6405" max="6405" width="12.28515625" style="2" customWidth="1"/>
    <col min="6406" max="6406" width="10.42578125" style="2" customWidth="1"/>
    <col min="6407" max="6656" width="9.140625" style="2"/>
    <col min="6657" max="6657" width="7.5703125" style="2" customWidth="1"/>
    <col min="6658" max="6658" width="53.7109375" style="2" customWidth="1"/>
    <col min="6659" max="6659" width="12.42578125" style="2" customWidth="1"/>
    <col min="6660" max="6660" width="11.85546875" style="2" customWidth="1"/>
    <col min="6661" max="6661" width="12.28515625" style="2" customWidth="1"/>
    <col min="6662" max="6662" width="10.42578125" style="2" customWidth="1"/>
    <col min="6663" max="6912" width="9.140625" style="2"/>
    <col min="6913" max="6913" width="7.5703125" style="2" customWidth="1"/>
    <col min="6914" max="6914" width="53.7109375" style="2" customWidth="1"/>
    <col min="6915" max="6915" width="12.42578125" style="2" customWidth="1"/>
    <col min="6916" max="6916" width="11.85546875" style="2" customWidth="1"/>
    <col min="6917" max="6917" width="12.28515625" style="2" customWidth="1"/>
    <col min="6918" max="6918" width="10.42578125" style="2" customWidth="1"/>
    <col min="6919" max="7168" width="9.140625" style="2"/>
    <col min="7169" max="7169" width="7.5703125" style="2" customWidth="1"/>
    <col min="7170" max="7170" width="53.7109375" style="2" customWidth="1"/>
    <col min="7171" max="7171" width="12.42578125" style="2" customWidth="1"/>
    <col min="7172" max="7172" width="11.85546875" style="2" customWidth="1"/>
    <col min="7173" max="7173" width="12.28515625" style="2" customWidth="1"/>
    <col min="7174" max="7174" width="10.42578125" style="2" customWidth="1"/>
    <col min="7175" max="7424" width="9.140625" style="2"/>
    <col min="7425" max="7425" width="7.5703125" style="2" customWidth="1"/>
    <col min="7426" max="7426" width="53.7109375" style="2" customWidth="1"/>
    <col min="7427" max="7427" width="12.42578125" style="2" customWidth="1"/>
    <col min="7428" max="7428" width="11.85546875" style="2" customWidth="1"/>
    <col min="7429" max="7429" width="12.28515625" style="2" customWidth="1"/>
    <col min="7430" max="7430" width="10.42578125" style="2" customWidth="1"/>
    <col min="7431" max="7680" width="9.140625" style="2"/>
    <col min="7681" max="7681" width="7.5703125" style="2" customWidth="1"/>
    <col min="7682" max="7682" width="53.7109375" style="2" customWidth="1"/>
    <col min="7683" max="7683" width="12.42578125" style="2" customWidth="1"/>
    <col min="7684" max="7684" width="11.85546875" style="2" customWidth="1"/>
    <col min="7685" max="7685" width="12.28515625" style="2" customWidth="1"/>
    <col min="7686" max="7686" width="10.42578125" style="2" customWidth="1"/>
    <col min="7687" max="7936" width="9.140625" style="2"/>
    <col min="7937" max="7937" width="7.5703125" style="2" customWidth="1"/>
    <col min="7938" max="7938" width="53.7109375" style="2" customWidth="1"/>
    <col min="7939" max="7939" width="12.42578125" style="2" customWidth="1"/>
    <col min="7940" max="7940" width="11.85546875" style="2" customWidth="1"/>
    <col min="7941" max="7941" width="12.28515625" style="2" customWidth="1"/>
    <col min="7942" max="7942" width="10.42578125" style="2" customWidth="1"/>
    <col min="7943" max="8192" width="9.140625" style="2"/>
    <col min="8193" max="8193" width="7.5703125" style="2" customWidth="1"/>
    <col min="8194" max="8194" width="53.7109375" style="2" customWidth="1"/>
    <col min="8195" max="8195" width="12.42578125" style="2" customWidth="1"/>
    <col min="8196" max="8196" width="11.85546875" style="2" customWidth="1"/>
    <col min="8197" max="8197" width="12.28515625" style="2" customWidth="1"/>
    <col min="8198" max="8198" width="10.42578125" style="2" customWidth="1"/>
    <col min="8199" max="8448" width="9.140625" style="2"/>
    <col min="8449" max="8449" width="7.5703125" style="2" customWidth="1"/>
    <col min="8450" max="8450" width="53.7109375" style="2" customWidth="1"/>
    <col min="8451" max="8451" width="12.42578125" style="2" customWidth="1"/>
    <col min="8452" max="8452" width="11.85546875" style="2" customWidth="1"/>
    <col min="8453" max="8453" width="12.28515625" style="2" customWidth="1"/>
    <col min="8454" max="8454" width="10.42578125" style="2" customWidth="1"/>
    <col min="8455" max="8704" width="9.140625" style="2"/>
    <col min="8705" max="8705" width="7.5703125" style="2" customWidth="1"/>
    <col min="8706" max="8706" width="53.7109375" style="2" customWidth="1"/>
    <col min="8707" max="8707" width="12.42578125" style="2" customWidth="1"/>
    <col min="8708" max="8708" width="11.85546875" style="2" customWidth="1"/>
    <col min="8709" max="8709" width="12.28515625" style="2" customWidth="1"/>
    <col min="8710" max="8710" width="10.42578125" style="2" customWidth="1"/>
    <col min="8711" max="8960" width="9.140625" style="2"/>
    <col min="8961" max="8961" width="7.5703125" style="2" customWidth="1"/>
    <col min="8962" max="8962" width="53.7109375" style="2" customWidth="1"/>
    <col min="8963" max="8963" width="12.42578125" style="2" customWidth="1"/>
    <col min="8964" max="8964" width="11.85546875" style="2" customWidth="1"/>
    <col min="8965" max="8965" width="12.28515625" style="2" customWidth="1"/>
    <col min="8966" max="8966" width="10.42578125" style="2" customWidth="1"/>
    <col min="8967" max="9216" width="9.140625" style="2"/>
    <col min="9217" max="9217" width="7.5703125" style="2" customWidth="1"/>
    <col min="9218" max="9218" width="53.7109375" style="2" customWidth="1"/>
    <col min="9219" max="9219" width="12.42578125" style="2" customWidth="1"/>
    <col min="9220" max="9220" width="11.85546875" style="2" customWidth="1"/>
    <col min="9221" max="9221" width="12.28515625" style="2" customWidth="1"/>
    <col min="9222" max="9222" width="10.42578125" style="2" customWidth="1"/>
    <col min="9223" max="9472" width="9.140625" style="2"/>
    <col min="9473" max="9473" width="7.5703125" style="2" customWidth="1"/>
    <col min="9474" max="9474" width="53.7109375" style="2" customWidth="1"/>
    <col min="9475" max="9475" width="12.42578125" style="2" customWidth="1"/>
    <col min="9476" max="9476" width="11.85546875" style="2" customWidth="1"/>
    <col min="9477" max="9477" width="12.28515625" style="2" customWidth="1"/>
    <col min="9478" max="9478" width="10.42578125" style="2" customWidth="1"/>
    <col min="9479" max="9728" width="9.140625" style="2"/>
    <col min="9729" max="9729" width="7.5703125" style="2" customWidth="1"/>
    <col min="9730" max="9730" width="53.7109375" style="2" customWidth="1"/>
    <col min="9731" max="9731" width="12.42578125" style="2" customWidth="1"/>
    <col min="9732" max="9732" width="11.85546875" style="2" customWidth="1"/>
    <col min="9733" max="9733" width="12.28515625" style="2" customWidth="1"/>
    <col min="9734" max="9734" width="10.42578125" style="2" customWidth="1"/>
    <col min="9735" max="9984" width="9.140625" style="2"/>
    <col min="9985" max="9985" width="7.5703125" style="2" customWidth="1"/>
    <col min="9986" max="9986" width="53.7109375" style="2" customWidth="1"/>
    <col min="9987" max="9987" width="12.42578125" style="2" customWidth="1"/>
    <col min="9988" max="9988" width="11.85546875" style="2" customWidth="1"/>
    <col min="9989" max="9989" width="12.28515625" style="2" customWidth="1"/>
    <col min="9990" max="9990" width="10.42578125" style="2" customWidth="1"/>
    <col min="9991" max="10240" width="9.140625" style="2"/>
    <col min="10241" max="10241" width="7.5703125" style="2" customWidth="1"/>
    <col min="10242" max="10242" width="53.7109375" style="2" customWidth="1"/>
    <col min="10243" max="10243" width="12.42578125" style="2" customWidth="1"/>
    <col min="10244" max="10244" width="11.85546875" style="2" customWidth="1"/>
    <col min="10245" max="10245" width="12.28515625" style="2" customWidth="1"/>
    <col min="10246" max="10246" width="10.42578125" style="2" customWidth="1"/>
    <col min="10247" max="10496" width="9.140625" style="2"/>
    <col min="10497" max="10497" width="7.5703125" style="2" customWidth="1"/>
    <col min="10498" max="10498" width="53.7109375" style="2" customWidth="1"/>
    <col min="10499" max="10499" width="12.42578125" style="2" customWidth="1"/>
    <col min="10500" max="10500" width="11.85546875" style="2" customWidth="1"/>
    <col min="10501" max="10501" width="12.28515625" style="2" customWidth="1"/>
    <col min="10502" max="10502" width="10.42578125" style="2" customWidth="1"/>
    <col min="10503" max="10752" width="9.140625" style="2"/>
    <col min="10753" max="10753" width="7.5703125" style="2" customWidth="1"/>
    <col min="10754" max="10754" width="53.7109375" style="2" customWidth="1"/>
    <col min="10755" max="10755" width="12.42578125" style="2" customWidth="1"/>
    <col min="10756" max="10756" width="11.85546875" style="2" customWidth="1"/>
    <col min="10757" max="10757" width="12.28515625" style="2" customWidth="1"/>
    <col min="10758" max="10758" width="10.42578125" style="2" customWidth="1"/>
    <col min="10759" max="11008" width="9.140625" style="2"/>
    <col min="11009" max="11009" width="7.5703125" style="2" customWidth="1"/>
    <col min="11010" max="11010" width="53.7109375" style="2" customWidth="1"/>
    <col min="11011" max="11011" width="12.42578125" style="2" customWidth="1"/>
    <col min="11012" max="11012" width="11.85546875" style="2" customWidth="1"/>
    <col min="11013" max="11013" width="12.28515625" style="2" customWidth="1"/>
    <col min="11014" max="11014" width="10.42578125" style="2" customWidth="1"/>
    <col min="11015" max="11264" width="9.140625" style="2"/>
    <col min="11265" max="11265" width="7.5703125" style="2" customWidth="1"/>
    <col min="11266" max="11266" width="53.7109375" style="2" customWidth="1"/>
    <col min="11267" max="11267" width="12.42578125" style="2" customWidth="1"/>
    <col min="11268" max="11268" width="11.85546875" style="2" customWidth="1"/>
    <col min="11269" max="11269" width="12.28515625" style="2" customWidth="1"/>
    <col min="11270" max="11270" width="10.42578125" style="2" customWidth="1"/>
    <col min="11271" max="11520" width="9.140625" style="2"/>
    <col min="11521" max="11521" width="7.5703125" style="2" customWidth="1"/>
    <col min="11522" max="11522" width="53.7109375" style="2" customWidth="1"/>
    <col min="11523" max="11523" width="12.42578125" style="2" customWidth="1"/>
    <col min="11524" max="11524" width="11.85546875" style="2" customWidth="1"/>
    <col min="11525" max="11525" width="12.28515625" style="2" customWidth="1"/>
    <col min="11526" max="11526" width="10.42578125" style="2" customWidth="1"/>
    <col min="11527" max="11776" width="9.140625" style="2"/>
    <col min="11777" max="11777" width="7.5703125" style="2" customWidth="1"/>
    <col min="11778" max="11778" width="53.7109375" style="2" customWidth="1"/>
    <col min="11779" max="11779" width="12.42578125" style="2" customWidth="1"/>
    <col min="11780" max="11780" width="11.85546875" style="2" customWidth="1"/>
    <col min="11781" max="11781" width="12.28515625" style="2" customWidth="1"/>
    <col min="11782" max="11782" width="10.42578125" style="2" customWidth="1"/>
    <col min="11783" max="12032" width="9.140625" style="2"/>
    <col min="12033" max="12033" width="7.5703125" style="2" customWidth="1"/>
    <col min="12034" max="12034" width="53.7109375" style="2" customWidth="1"/>
    <col min="12035" max="12035" width="12.42578125" style="2" customWidth="1"/>
    <col min="12036" max="12036" width="11.85546875" style="2" customWidth="1"/>
    <col min="12037" max="12037" width="12.28515625" style="2" customWidth="1"/>
    <col min="12038" max="12038" width="10.42578125" style="2" customWidth="1"/>
    <col min="12039" max="12288" width="9.140625" style="2"/>
    <col min="12289" max="12289" width="7.5703125" style="2" customWidth="1"/>
    <col min="12290" max="12290" width="53.7109375" style="2" customWidth="1"/>
    <col min="12291" max="12291" width="12.42578125" style="2" customWidth="1"/>
    <col min="12292" max="12292" width="11.85546875" style="2" customWidth="1"/>
    <col min="12293" max="12293" width="12.28515625" style="2" customWidth="1"/>
    <col min="12294" max="12294" width="10.42578125" style="2" customWidth="1"/>
    <col min="12295" max="12544" width="9.140625" style="2"/>
    <col min="12545" max="12545" width="7.5703125" style="2" customWidth="1"/>
    <col min="12546" max="12546" width="53.7109375" style="2" customWidth="1"/>
    <col min="12547" max="12547" width="12.42578125" style="2" customWidth="1"/>
    <col min="12548" max="12548" width="11.85546875" style="2" customWidth="1"/>
    <col min="12549" max="12549" width="12.28515625" style="2" customWidth="1"/>
    <col min="12550" max="12550" width="10.42578125" style="2" customWidth="1"/>
    <col min="12551" max="12800" width="9.140625" style="2"/>
    <col min="12801" max="12801" width="7.5703125" style="2" customWidth="1"/>
    <col min="12802" max="12802" width="53.7109375" style="2" customWidth="1"/>
    <col min="12803" max="12803" width="12.42578125" style="2" customWidth="1"/>
    <col min="12804" max="12804" width="11.85546875" style="2" customWidth="1"/>
    <col min="12805" max="12805" width="12.28515625" style="2" customWidth="1"/>
    <col min="12806" max="12806" width="10.42578125" style="2" customWidth="1"/>
    <col min="12807" max="13056" width="9.140625" style="2"/>
    <col min="13057" max="13057" width="7.5703125" style="2" customWidth="1"/>
    <col min="13058" max="13058" width="53.7109375" style="2" customWidth="1"/>
    <col min="13059" max="13059" width="12.42578125" style="2" customWidth="1"/>
    <col min="13060" max="13060" width="11.85546875" style="2" customWidth="1"/>
    <col min="13061" max="13061" width="12.28515625" style="2" customWidth="1"/>
    <col min="13062" max="13062" width="10.42578125" style="2" customWidth="1"/>
    <col min="13063" max="13312" width="9.140625" style="2"/>
    <col min="13313" max="13313" width="7.5703125" style="2" customWidth="1"/>
    <col min="13314" max="13314" width="53.7109375" style="2" customWidth="1"/>
    <col min="13315" max="13315" width="12.42578125" style="2" customWidth="1"/>
    <col min="13316" max="13316" width="11.85546875" style="2" customWidth="1"/>
    <col min="13317" max="13317" width="12.28515625" style="2" customWidth="1"/>
    <col min="13318" max="13318" width="10.42578125" style="2" customWidth="1"/>
    <col min="13319" max="13568" width="9.140625" style="2"/>
    <col min="13569" max="13569" width="7.5703125" style="2" customWidth="1"/>
    <col min="13570" max="13570" width="53.7109375" style="2" customWidth="1"/>
    <col min="13571" max="13571" width="12.42578125" style="2" customWidth="1"/>
    <col min="13572" max="13572" width="11.85546875" style="2" customWidth="1"/>
    <col min="13573" max="13573" width="12.28515625" style="2" customWidth="1"/>
    <col min="13574" max="13574" width="10.42578125" style="2" customWidth="1"/>
    <col min="13575" max="13824" width="9.140625" style="2"/>
    <col min="13825" max="13825" width="7.5703125" style="2" customWidth="1"/>
    <col min="13826" max="13826" width="53.7109375" style="2" customWidth="1"/>
    <col min="13827" max="13827" width="12.42578125" style="2" customWidth="1"/>
    <col min="13828" max="13828" width="11.85546875" style="2" customWidth="1"/>
    <col min="13829" max="13829" width="12.28515625" style="2" customWidth="1"/>
    <col min="13830" max="13830" width="10.42578125" style="2" customWidth="1"/>
    <col min="13831" max="14080" width="9.140625" style="2"/>
    <col min="14081" max="14081" width="7.5703125" style="2" customWidth="1"/>
    <col min="14082" max="14082" width="53.7109375" style="2" customWidth="1"/>
    <col min="14083" max="14083" width="12.42578125" style="2" customWidth="1"/>
    <col min="14084" max="14084" width="11.85546875" style="2" customWidth="1"/>
    <col min="14085" max="14085" width="12.28515625" style="2" customWidth="1"/>
    <col min="14086" max="14086" width="10.42578125" style="2" customWidth="1"/>
    <col min="14087" max="14336" width="9.140625" style="2"/>
    <col min="14337" max="14337" width="7.5703125" style="2" customWidth="1"/>
    <col min="14338" max="14338" width="53.7109375" style="2" customWidth="1"/>
    <col min="14339" max="14339" width="12.42578125" style="2" customWidth="1"/>
    <col min="14340" max="14340" width="11.85546875" style="2" customWidth="1"/>
    <col min="14341" max="14341" width="12.28515625" style="2" customWidth="1"/>
    <col min="14342" max="14342" width="10.42578125" style="2" customWidth="1"/>
    <col min="14343" max="14592" width="9.140625" style="2"/>
    <col min="14593" max="14593" width="7.5703125" style="2" customWidth="1"/>
    <col min="14594" max="14594" width="53.7109375" style="2" customWidth="1"/>
    <col min="14595" max="14595" width="12.42578125" style="2" customWidth="1"/>
    <col min="14596" max="14596" width="11.85546875" style="2" customWidth="1"/>
    <col min="14597" max="14597" width="12.28515625" style="2" customWidth="1"/>
    <col min="14598" max="14598" width="10.42578125" style="2" customWidth="1"/>
    <col min="14599" max="14848" width="9.140625" style="2"/>
    <col min="14849" max="14849" width="7.5703125" style="2" customWidth="1"/>
    <col min="14850" max="14850" width="53.7109375" style="2" customWidth="1"/>
    <col min="14851" max="14851" width="12.42578125" style="2" customWidth="1"/>
    <col min="14852" max="14852" width="11.85546875" style="2" customWidth="1"/>
    <col min="14853" max="14853" width="12.28515625" style="2" customWidth="1"/>
    <col min="14854" max="14854" width="10.42578125" style="2" customWidth="1"/>
    <col min="14855" max="15104" width="9.140625" style="2"/>
    <col min="15105" max="15105" width="7.5703125" style="2" customWidth="1"/>
    <col min="15106" max="15106" width="53.7109375" style="2" customWidth="1"/>
    <col min="15107" max="15107" width="12.42578125" style="2" customWidth="1"/>
    <col min="15108" max="15108" width="11.85546875" style="2" customWidth="1"/>
    <col min="15109" max="15109" width="12.28515625" style="2" customWidth="1"/>
    <col min="15110" max="15110" width="10.42578125" style="2" customWidth="1"/>
    <col min="15111" max="15360" width="9.140625" style="2"/>
    <col min="15361" max="15361" width="7.5703125" style="2" customWidth="1"/>
    <col min="15362" max="15362" width="53.7109375" style="2" customWidth="1"/>
    <col min="15363" max="15363" width="12.42578125" style="2" customWidth="1"/>
    <col min="15364" max="15364" width="11.85546875" style="2" customWidth="1"/>
    <col min="15365" max="15365" width="12.28515625" style="2" customWidth="1"/>
    <col min="15366" max="15366" width="10.42578125" style="2" customWidth="1"/>
    <col min="15367" max="15616" width="9.140625" style="2"/>
    <col min="15617" max="15617" width="7.5703125" style="2" customWidth="1"/>
    <col min="15618" max="15618" width="53.7109375" style="2" customWidth="1"/>
    <col min="15619" max="15619" width="12.42578125" style="2" customWidth="1"/>
    <col min="15620" max="15620" width="11.85546875" style="2" customWidth="1"/>
    <col min="15621" max="15621" width="12.28515625" style="2" customWidth="1"/>
    <col min="15622" max="15622" width="10.42578125" style="2" customWidth="1"/>
    <col min="15623" max="15872" width="9.140625" style="2"/>
    <col min="15873" max="15873" width="7.5703125" style="2" customWidth="1"/>
    <col min="15874" max="15874" width="53.7109375" style="2" customWidth="1"/>
    <col min="15875" max="15875" width="12.42578125" style="2" customWidth="1"/>
    <col min="15876" max="15876" width="11.85546875" style="2" customWidth="1"/>
    <col min="15877" max="15877" width="12.28515625" style="2" customWidth="1"/>
    <col min="15878" max="15878" width="10.42578125" style="2" customWidth="1"/>
    <col min="15879" max="16128" width="9.140625" style="2"/>
    <col min="16129" max="16129" width="7.5703125" style="2" customWidth="1"/>
    <col min="16130" max="16130" width="53.7109375" style="2" customWidth="1"/>
    <col min="16131" max="16131" width="12.42578125" style="2" customWidth="1"/>
    <col min="16132" max="16132" width="11.85546875" style="2" customWidth="1"/>
    <col min="16133" max="16133" width="12.28515625" style="2" customWidth="1"/>
    <col min="16134" max="16134" width="10.42578125" style="2" customWidth="1"/>
    <col min="16135" max="16384" width="9.140625" style="2"/>
  </cols>
  <sheetData>
    <row r="1" spans="1:10" ht="15" customHeight="1" x14ac:dyDescent="0.25">
      <c r="A1" s="87" t="s">
        <v>109</v>
      </c>
      <c r="B1" s="87"/>
      <c r="C1" s="87"/>
      <c r="D1" s="87"/>
      <c r="E1" s="87"/>
      <c r="F1" s="1"/>
      <c r="G1" s="1"/>
      <c r="H1" s="1"/>
      <c r="I1" s="1"/>
      <c r="J1" s="1"/>
    </row>
    <row r="2" spans="1:10" ht="15.75" thickBot="1" x14ac:dyDescent="0.3">
      <c r="A2" s="3"/>
      <c r="B2" s="4"/>
      <c r="C2" s="3"/>
      <c r="D2" s="3"/>
      <c r="E2" s="3"/>
      <c r="F2" s="1"/>
      <c r="G2" s="1"/>
      <c r="H2" s="1"/>
      <c r="I2" s="1"/>
      <c r="J2" s="1"/>
    </row>
    <row r="3" spans="1:10" ht="19.5" thickBot="1" x14ac:dyDescent="0.3">
      <c r="A3" s="104" t="s">
        <v>110</v>
      </c>
      <c r="B3" s="105"/>
      <c r="C3" s="105"/>
      <c r="D3" s="105"/>
      <c r="E3" s="106"/>
      <c r="F3" s="1"/>
      <c r="G3" s="1"/>
      <c r="H3" s="1"/>
      <c r="I3" s="1"/>
      <c r="J3" s="1"/>
    </row>
    <row r="4" spans="1:10" ht="15.75" x14ac:dyDescent="0.25">
      <c r="A4" s="107" t="s">
        <v>0</v>
      </c>
      <c r="B4" s="108"/>
      <c r="C4" s="108"/>
      <c r="D4" s="108"/>
      <c r="E4" s="109"/>
      <c r="F4" s="1"/>
      <c r="G4" s="1"/>
      <c r="H4" s="1"/>
      <c r="I4" s="1"/>
      <c r="J4" s="1"/>
    </row>
    <row r="5" spans="1:10" ht="15" x14ac:dyDescent="0.25">
      <c r="A5" s="110" t="s">
        <v>1</v>
      </c>
      <c r="B5" s="111"/>
      <c r="C5" s="111"/>
      <c r="D5" s="111"/>
      <c r="E5" s="112"/>
      <c r="F5" s="1"/>
      <c r="G5" s="1"/>
      <c r="H5" s="1"/>
      <c r="I5" s="1"/>
      <c r="J5" s="1"/>
    </row>
    <row r="6" spans="1:10" ht="15" x14ac:dyDescent="0.25">
      <c r="A6" s="110"/>
      <c r="B6" s="111"/>
      <c r="C6" s="111"/>
      <c r="D6" s="111"/>
      <c r="E6" s="112"/>
      <c r="F6" s="1"/>
      <c r="G6" s="1"/>
      <c r="H6" s="1"/>
      <c r="I6" s="1"/>
      <c r="J6" s="1"/>
    </row>
    <row r="7" spans="1:10" ht="15.75" thickBot="1" x14ac:dyDescent="0.3">
      <c r="A7" s="5"/>
      <c r="B7" s="6"/>
      <c r="C7" s="7"/>
      <c r="D7" s="7"/>
      <c r="E7" s="8"/>
      <c r="F7" s="1"/>
      <c r="G7" s="1"/>
      <c r="H7" s="1"/>
      <c r="I7" s="1"/>
      <c r="J7" s="1"/>
    </row>
    <row r="8" spans="1:10" ht="16.5" thickBot="1" x14ac:dyDescent="0.3">
      <c r="A8" s="113" t="s">
        <v>2</v>
      </c>
      <c r="B8" s="113" t="s">
        <v>3</v>
      </c>
      <c r="C8" s="115" t="s">
        <v>4</v>
      </c>
      <c r="D8" s="115" t="s">
        <v>5</v>
      </c>
      <c r="E8" s="36"/>
      <c r="F8" s="9"/>
      <c r="G8" s="1"/>
      <c r="H8" s="1"/>
      <c r="I8" s="1"/>
      <c r="J8" s="1"/>
    </row>
    <row r="9" spans="1:10" ht="16.5" thickBot="1" x14ac:dyDescent="0.3">
      <c r="A9" s="113"/>
      <c r="B9" s="113"/>
      <c r="C9" s="116"/>
      <c r="D9" s="116"/>
      <c r="E9" s="37" t="s">
        <v>6</v>
      </c>
      <c r="F9" s="9"/>
      <c r="G9" s="1"/>
      <c r="H9" s="1"/>
      <c r="I9" s="1"/>
      <c r="J9" s="1"/>
    </row>
    <row r="10" spans="1:10" ht="16.5" thickBot="1" x14ac:dyDescent="0.3">
      <c r="A10" s="113"/>
      <c r="B10" s="113"/>
      <c r="C10" s="117"/>
      <c r="D10" s="117"/>
      <c r="E10" s="38" t="s">
        <v>5</v>
      </c>
      <c r="F10" s="9"/>
      <c r="G10" s="1"/>
      <c r="H10" s="1"/>
      <c r="I10" s="1"/>
      <c r="J10" s="1"/>
    </row>
    <row r="11" spans="1:10" ht="16.5" thickBot="1" x14ac:dyDescent="0.3">
      <c r="A11" s="113"/>
      <c r="B11" s="114"/>
      <c r="C11" s="39" t="s">
        <v>7</v>
      </c>
      <c r="D11" s="39" t="s">
        <v>7</v>
      </c>
      <c r="E11" s="39" t="s">
        <v>7</v>
      </c>
      <c r="F11" s="9"/>
      <c r="G11" s="1"/>
      <c r="H11" s="1"/>
      <c r="I11" s="1"/>
      <c r="J11" s="1"/>
    </row>
    <row r="12" spans="1:10" ht="16.5" thickBot="1" x14ac:dyDescent="0.3">
      <c r="A12" s="40">
        <v>1</v>
      </c>
      <c r="B12" s="41">
        <v>2</v>
      </c>
      <c r="C12" s="42">
        <v>3</v>
      </c>
      <c r="D12" s="42">
        <v>4</v>
      </c>
      <c r="E12" s="42">
        <v>5</v>
      </c>
      <c r="F12" s="9"/>
      <c r="G12" s="1"/>
      <c r="H12" s="1"/>
      <c r="I12" s="1"/>
      <c r="J12" s="1"/>
    </row>
    <row r="13" spans="1:10" ht="15.75" x14ac:dyDescent="0.25">
      <c r="A13" s="43" t="s">
        <v>8</v>
      </c>
      <c r="B13" s="44"/>
      <c r="C13" s="45"/>
      <c r="D13" s="45"/>
      <c r="E13" s="46"/>
      <c r="F13" s="9"/>
      <c r="G13" s="1"/>
      <c r="H13" s="1"/>
      <c r="I13" s="1"/>
      <c r="J13" s="1"/>
    </row>
    <row r="14" spans="1:10" ht="15.75" x14ac:dyDescent="0.25">
      <c r="A14" s="47" t="s">
        <v>9</v>
      </c>
      <c r="B14" s="48"/>
      <c r="C14" s="49"/>
      <c r="D14" s="49"/>
      <c r="E14" s="50"/>
      <c r="F14" s="9"/>
      <c r="G14" s="1"/>
      <c r="H14" s="1"/>
      <c r="I14" s="1"/>
      <c r="J14" s="1"/>
    </row>
    <row r="15" spans="1:10" ht="15.75" x14ac:dyDescent="0.25">
      <c r="A15" s="51" t="s">
        <v>10</v>
      </c>
      <c r="B15" s="52" t="s">
        <v>11</v>
      </c>
      <c r="C15" s="53">
        <v>0</v>
      </c>
      <c r="D15" s="53">
        <f>C15*19%</f>
        <v>0</v>
      </c>
      <c r="E15" s="53">
        <f>C15+D15</f>
        <v>0</v>
      </c>
      <c r="F15" s="9"/>
      <c r="G15" s="1"/>
      <c r="H15" s="1"/>
      <c r="I15" s="1"/>
      <c r="J15" s="1"/>
    </row>
    <row r="16" spans="1:10" ht="15.75" x14ac:dyDescent="0.25">
      <c r="A16" s="51" t="s">
        <v>12</v>
      </c>
      <c r="B16" s="52" t="s">
        <v>13</v>
      </c>
      <c r="C16" s="53">
        <v>310793.53999999998</v>
      </c>
      <c r="D16" s="53">
        <f>C16*19%</f>
        <v>59050.772599999997</v>
      </c>
      <c r="E16" s="53">
        <f>C16+D16</f>
        <v>369844.31259999995</v>
      </c>
      <c r="F16" s="9"/>
      <c r="G16" s="10"/>
      <c r="H16" s="1"/>
      <c r="I16" s="1"/>
      <c r="J16" s="1"/>
    </row>
    <row r="17" spans="1:10" ht="31.5" x14ac:dyDescent="0.25">
      <c r="A17" s="54" t="s">
        <v>14</v>
      </c>
      <c r="B17" s="55" t="s">
        <v>15</v>
      </c>
      <c r="C17" s="53">
        <v>186476.36</v>
      </c>
      <c r="D17" s="53">
        <f>C17*19%</f>
        <v>35430.508399999999</v>
      </c>
      <c r="E17" s="53">
        <f>C17+D17</f>
        <v>221906.86839999998</v>
      </c>
      <c r="F17" s="9"/>
      <c r="G17" s="11"/>
      <c r="H17" s="1"/>
      <c r="I17" s="1"/>
      <c r="J17" s="1"/>
    </row>
    <row r="18" spans="1:10" ht="15.75" x14ac:dyDescent="0.25">
      <c r="A18" s="56">
        <v>1.4</v>
      </c>
      <c r="B18" s="55" t="s">
        <v>16</v>
      </c>
      <c r="C18" s="53">
        <v>0</v>
      </c>
      <c r="D18" s="53">
        <f>C18*19%</f>
        <v>0</v>
      </c>
      <c r="E18" s="53">
        <f>C18+D18</f>
        <v>0</v>
      </c>
      <c r="F18" s="9"/>
      <c r="G18" s="11"/>
      <c r="H18" s="1"/>
      <c r="I18" s="1"/>
      <c r="J18" s="1"/>
    </row>
    <row r="19" spans="1:10" ht="15.75" x14ac:dyDescent="0.25">
      <c r="A19" s="98" t="s">
        <v>17</v>
      </c>
      <c r="B19" s="118"/>
      <c r="C19" s="58">
        <f>C15+C16+C17+C18</f>
        <v>497269.89999999997</v>
      </c>
      <c r="D19" s="58">
        <f>D15+D16+D17+D18</f>
        <v>94481.280999999988</v>
      </c>
      <c r="E19" s="58">
        <f>E15+E16+E17+E18</f>
        <v>591751.18099999987</v>
      </c>
      <c r="F19" s="12"/>
      <c r="G19" s="11"/>
      <c r="H19" s="1"/>
      <c r="I19" s="1"/>
      <c r="J19" s="1"/>
    </row>
    <row r="20" spans="1:10" ht="15.75" x14ac:dyDescent="0.25">
      <c r="A20" s="43" t="s">
        <v>18</v>
      </c>
      <c r="B20" s="44"/>
      <c r="C20" s="59"/>
      <c r="D20" s="60"/>
      <c r="E20" s="61"/>
      <c r="F20" s="9"/>
      <c r="G20" s="11"/>
      <c r="H20" s="1"/>
      <c r="I20" s="1"/>
      <c r="J20" s="1"/>
    </row>
    <row r="21" spans="1:10" ht="15.75" x14ac:dyDescent="0.25">
      <c r="A21" s="91" t="s">
        <v>19</v>
      </c>
      <c r="B21" s="119"/>
      <c r="C21" s="62">
        <v>791215</v>
      </c>
      <c r="D21" s="62">
        <f>C21*19%</f>
        <v>150330.85</v>
      </c>
      <c r="E21" s="62">
        <f>C21+D21</f>
        <v>941545.85</v>
      </c>
      <c r="F21" s="9"/>
      <c r="G21" s="11"/>
      <c r="H21" s="1"/>
      <c r="I21" s="1"/>
      <c r="J21" s="1"/>
    </row>
    <row r="22" spans="1:10" ht="15.75" x14ac:dyDescent="0.25">
      <c r="A22" s="98" t="s">
        <v>20</v>
      </c>
      <c r="B22" s="118"/>
      <c r="C22" s="63">
        <v>0</v>
      </c>
      <c r="D22" s="64">
        <f>C22*19%</f>
        <v>0</v>
      </c>
      <c r="E22" s="64">
        <f>C22+D22</f>
        <v>0</v>
      </c>
      <c r="F22" s="9"/>
      <c r="G22" s="11"/>
      <c r="H22" s="1"/>
      <c r="I22" s="1"/>
      <c r="J22" s="1"/>
    </row>
    <row r="23" spans="1:10" ht="15.75" x14ac:dyDescent="0.25">
      <c r="A23" s="43" t="s">
        <v>21</v>
      </c>
      <c r="B23" s="44"/>
      <c r="C23" s="59"/>
      <c r="D23" s="60"/>
      <c r="E23" s="61"/>
      <c r="F23" s="9"/>
      <c r="G23" s="11"/>
      <c r="H23" s="1"/>
      <c r="I23" s="1"/>
      <c r="J23" s="1"/>
    </row>
    <row r="24" spans="1:10" ht="15.75" x14ac:dyDescent="0.25">
      <c r="A24" s="47" t="s">
        <v>22</v>
      </c>
      <c r="B24" s="48"/>
      <c r="C24" s="65"/>
      <c r="D24" s="66"/>
      <c r="E24" s="67"/>
      <c r="F24" s="9"/>
      <c r="G24" s="11"/>
      <c r="H24" s="1"/>
      <c r="I24" s="1"/>
      <c r="J24" s="1"/>
    </row>
    <row r="25" spans="1:10" ht="15.75" x14ac:dyDescent="0.25">
      <c r="A25" s="57" t="s">
        <v>23</v>
      </c>
      <c r="B25" s="68" t="s">
        <v>24</v>
      </c>
      <c r="C25" s="69"/>
      <c r="D25" s="69"/>
      <c r="E25" s="69"/>
      <c r="F25" s="12"/>
      <c r="G25" s="11"/>
      <c r="H25" s="1"/>
      <c r="I25" s="1"/>
      <c r="J25" s="1"/>
    </row>
    <row r="26" spans="1:10" ht="15.75" x14ac:dyDescent="0.25">
      <c r="A26" s="95"/>
      <c r="B26" s="70" t="s">
        <v>25</v>
      </c>
      <c r="C26" s="71">
        <v>5825</v>
      </c>
      <c r="D26" s="71">
        <f t="shared" ref="D26:D65" si="0">C26*19%</f>
        <v>1106.75</v>
      </c>
      <c r="E26" s="72">
        <f>C26+D26</f>
        <v>6931.75</v>
      </c>
      <c r="F26" s="9"/>
      <c r="G26" s="11"/>
      <c r="H26" s="1"/>
      <c r="I26" s="1"/>
      <c r="J26" s="1"/>
    </row>
    <row r="27" spans="1:10" ht="15.75" x14ac:dyDescent="0.25">
      <c r="A27" s="96"/>
      <c r="B27" s="70" t="s">
        <v>26</v>
      </c>
      <c r="C27" s="71">
        <v>5000</v>
      </c>
      <c r="D27" s="71">
        <f t="shared" si="0"/>
        <v>950</v>
      </c>
      <c r="E27" s="72">
        <f>C27+D27</f>
        <v>5950</v>
      </c>
      <c r="F27" s="9"/>
      <c r="G27" s="11"/>
      <c r="H27" s="1"/>
      <c r="I27" s="1"/>
      <c r="J27" s="1"/>
    </row>
    <row r="28" spans="1:10" ht="15.75" x14ac:dyDescent="0.25">
      <c r="A28" s="97"/>
      <c r="B28" s="70" t="s">
        <v>27</v>
      </c>
      <c r="C28" s="71">
        <v>5000</v>
      </c>
      <c r="D28" s="71">
        <f t="shared" si="0"/>
        <v>950</v>
      </c>
      <c r="E28" s="72">
        <f>C28+D28</f>
        <v>5950</v>
      </c>
      <c r="F28" s="9"/>
      <c r="G28" s="11"/>
      <c r="H28" s="1"/>
      <c r="I28" s="1"/>
      <c r="J28" s="1"/>
    </row>
    <row r="29" spans="1:10" ht="31.5" x14ac:dyDescent="0.25">
      <c r="A29" s="73" t="s">
        <v>28</v>
      </c>
      <c r="B29" s="68" t="s">
        <v>29</v>
      </c>
      <c r="C29" s="69">
        <v>3600</v>
      </c>
      <c r="D29" s="71">
        <f t="shared" si="0"/>
        <v>684</v>
      </c>
      <c r="E29" s="74">
        <f t="shared" ref="E29:E38" si="1">SUM(C29:D29)</f>
        <v>4284</v>
      </c>
      <c r="F29" s="12"/>
      <c r="G29" s="11"/>
      <c r="H29" s="1"/>
      <c r="I29" s="1"/>
      <c r="J29" s="1"/>
    </row>
    <row r="30" spans="1:10" ht="15.75" x14ac:dyDescent="0.25">
      <c r="A30" s="57" t="s">
        <v>30</v>
      </c>
      <c r="B30" s="68" t="s">
        <v>31</v>
      </c>
      <c r="C30" s="69">
        <v>0</v>
      </c>
      <c r="D30" s="71">
        <f t="shared" si="0"/>
        <v>0</v>
      </c>
      <c r="E30" s="74">
        <f t="shared" si="1"/>
        <v>0</v>
      </c>
      <c r="F30" s="12"/>
      <c r="G30" s="11"/>
      <c r="H30" s="1"/>
      <c r="I30" s="1"/>
      <c r="J30" s="1"/>
    </row>
    <row r="31" spans="1:10" ht="31.5" x14ac:dyDescent="0.25">
      <c r="A31" s="57" t="s">
        <v>32</v>
      </c>
      <c r="B31" s="68" t="s">
        <v>33</v>
      </c>
      <c r="C31" s="71">
        <v>0</v>
      </c>
      <c r="D31" s="71">
        <f t="shared" si="0"/>
        <v>0</v>
      </c>
      <c r="E31" s="74">
        <f t="shared" si="1"/>
        <v>0</v>
      </c>
      <c r="F31" s="9"/>
      <c r="G31" s="11"/>
      <c r="H31" s="1"/>
      <c r="I31" s="1"/>
      <c r="J31" s="1"/>
    </row>
    <row r="32" spans="1:10" ht="15.75" x14ac:dyDescent="0.25">
      <c r="A32" s="57" t="s">
        <v>34</v>
      </c>
      <c r="B32" s="68" t="s">
        <v>35</v>
      </c>
      <c r="C32" s="69">
        <v>392950</v>
      </c>
      <c r="D32" s="71">
        <f t="shared" si="0"/>
        <v>74660.5</v>
      </c>
      <c r="E32" s="74">
        <f t="shared" si="1"/>
        <v>467610.5</v>
      </c>
      <c r="F32" s="9"/>
      <c r="G32" s="11"/>
      <c r="H32" s="1"/>
      <c r="I32" s="1"/>
      <c r="J32" s="1"/>
    </row>
    <row r="33" spans="1:10" ht="15.75" x14ac:dyDescent="0.25">
      <c r="A33" s="95"/>
      <c r="B33" s="70" t="s">
        <v>36</v>
      </c>
      <c r="C33" s="71">
        <v>0</v>
      </c>
      <c r="D33" s="71">
        <f t="shared" si="0"/>
        <v>0</v>
      </c>
      <c r="E33" s="72">
        <f t="shared" si="1"/>
        <v>0</v>
      </c>
      <c r="F33" s="9"/>
      <c r="G33" s="11"/>
      <c r="H33" s="1"/>
      <c r="I33" s="1"/>
      <c r="J33" s="1"/>
    </row>
    <row r="34" spans="1:10" ht="15.75" x14ac:dyDescent="0.25">
      <c r="A34" s="96"/>
      <c r="B34" s="70" t="s">
        <v>37</v>
      </c>
      <c r="C34" s="71">
        <v>0</v>
      </c>
      <c r="D34" s="71">
        <f t="shared" si="0"/>
        <v>0</v>
      </c>
      <c r="E34" s="72">
        <f t="shared" si="1"/>
        <v>0</v>
      </c>
      <c r="F34" s="9"/>
      <c r="G34" s="11"/>
      <c r="H34" s="1"/>
      <c r="I34" s="1"/>
      <c r="J34" s="1"/>
    </row>
    <row r="35" spans="1:10" ht="33.75" customHeight="1" x14ac:dyDescent="0.25">
      <c r="A35" s="96"/>
      <c r="B35" s="70" t="s">
        <v>38</v>
      </c>
      <c r="C35" s="71">
        <v>48825</v>
      </c>
      <c r="D35" s="71">
        <f t="shared" si="0"/>
        <v>9276.75</v>
      </c>
      <c r="E35" s="74">
        <f t="shared" si="1"/>
        <v>58101.75</v>
      </c>
      <c r="F35" s="9"/>
      <c r="G35" s="11"/>
      <c r="H35" s="1"/>
      <c r="I35" s="1"/>
      <c r="J35" s="1"/>
    </row>
    <row r="36" spans="1:10" ht="31.5" x14ac:dyDescent="0.25">
      <c r="A36" s="96"/>
      <c r="B36" s="70" t="s">
        <v>39</v>
      </c>
      <c r="C36" s="71">
        <v>0</v>
      </c>
      <c r="D36" s="71">
        <f t="shared" si="0"/>
        <v>0</v>
      </c>
      <c r="E36" s="72">
        <f t="shared" si="1"/>
        <v>0</v>
      </c>
      <c r="F36" s="9"/>
      <c r="G36" s="11"/>
      <c r="H36" s="1"/>
      <c r="I36" s="1"/>
      <c r="J36" s="1"/>
    </row>
    <row r="37" spans="1:10" ht="31.5" x14ac:dyDescent="0.25">
      <c r="A37" s="96"/>
      <c r="B37" s="70" t="s">
        <v>40</v>
      </c>
      <c r="C37" s="71">
        <v>24000</v>
      </c>
      <c r="D37" s="71">
        <f t="shared" si="0"/>
        <v>4560</v>
      </c>
      <c r="E37" s="72">
        <f t="shared" si="1"/>
        <v>28560</v>
      </c>
      <c r="F37" s="13"/>
      <c r="G37" s="11"/>
      <c r="H37" s="1"/>
      <c r="I37" s="1"/>
      <c r="J37" s="1"/>
    </row>
    <row r="38" spans="1:10" ht="26.25" customHeight="1" x14ac:dyDescent="0.25">
      <c r="A38" s="97"/>
      <c r="B38" s="70" t="s">
        <v>41</v>
      </c>
      <c r="C38" s="71">
        <v>320125</v>
      </c>
      <c r="D38" s="71">
        <f t="shared" si="0"/>
        <v>60823.75</v>
      </c>
      <c r="E38" s="72">
        <f t="shared" si="1"/>
        <v>380948.75</v>
      </c>
      <c r="F38" s="9"/>
      <c r="G38" s="11"/>
      <c r="H38" s="1"/>
      <c r="I38" s="1"/>
      <c r="J38" s="1"/>
    </row>
    <row r="39" spans="1:10" ht="15.75" x14ac:dyDescent="0.25">
      <c r="A39" s="57" t="s">
        <v>42</v>
      </c>
      <c r="B39" s="68" t="s">
        <v>43</v>
      </c>
      <c r="C39" s="69">
        <v>0</v>
      </c>
      <c r="D39" s="71">
        <f t="shared" si="0"/>
        <v>0</v>
      </c>
      <c r="E39" s="74">
        <v>0</v>
      </c>
      <c r="F39" s="9"/>
      <c r="G39" s="11"/>
      <c r="H39" s="1"/>
      <c r="I39" s="1"/>
      <c r="J39" s="14"/>
    </row>
    <row r="40" spans="1:10" ht="15.75" x14ac:dyDescent="0.25">
      <c r="A40" s="57" t="s">
        <v>44</v>
      </c>
      <c r="B40" s="68" t="s">
        <v>45</v>
      </c>
      <c r="C40" s="69">
        <v>0</v>
      </c>
      <c r="D40" s="71">
        <f t="shared" si="0"/>
        <v>0</v>
      </c>
      <c r="E40" s="74">
        <f t="shared" ref="E40:E48" si="2">SUM(C40:D40)</f>
        <v>0</v>
      </c>
      <c r="F40" s="9"/>
      <c r="G40" s="11"/>
      <c r="H40" s="1"/>
      <c r="I40" s="1"/>
      <c r="J40" s="14"/>
    </row>
    <row r="41" spans="1:10" ht="31.5" x14ac:dyDescent="0.25">
      <c r="A41" s="102"/>
      <c r="B41" s="70" t="s">
        <v>46</v>
      </c>
      <c r="C41" s="71">
        <v>0</v>
      </c>
      <c r="D41" s="71">
        <f t="shared" si="0"/>
        <v>0</v>
      </c>
      <c r="E41" s="72">
        <f t="shared" si="2"/>
        <v>0</v>
      </c>
      <c r="F41" s="9"/>
      <c r="G41" s="11"/>
      <c r="H41" s="1"/>
      <c r="I41" s="1"/>
      <c r="J41" s="14"/>
    </row>
    <row r="42" spans="1:10" ht="15.75" x14ac:dyDescent="0.25">
      <c r="A42" s="103"/>
      <c r="B42" s="70" t="s">
        <v>47</v>
      </c>
      <c r="C42" s="71">
        <v>0</v>
      </c>
      <c r="D42" s="71">
        <f t="shared" si="0"/>
        <v>0</v>
      </c>
      <c r="E42" s="72">
        <f t="shared" si="2"/>
        <v>0</v>
      </c>
      <c r="F42" s="9"/>
      <c r="G42" s="11"/>
      <c r="H42" s="1"/>
      <c r="I42" s="1"/>
      <c r="J42" s="14"/>
    </row>
    <row r="43" spans="1:10" ht="15.75" x14ac:dyDescent="0.25">
      <c r="A43" s="57">
        <v>3.8</v>
      </c>
      <c r="B43" s="68" t="s">
        <v>48</v>
      </c>
      <c r="C43" s="69">
        <v>124161.27</v>
      </c>
      <c r="D43" s="71">
        <f t="shared" si="0"/>
        <v>23590.641299999999</v>
      </c>
      <c r="E43" s="72">
        <f t="shared" si="2"/>
        <v>147751.91130000001</v>
      </c>
      <c r="F43" s="9"/>
      <c r="G43" s="11"/>
      <c r="H43" s="1"/>
      <c r="I43" s="1"/>
      <c r="J43" s="14"/>
    </row>
    <row r="44" spans="1:10" ht="15.75" x14ac:dyDescent="0.25">
      <c r="A44" s="95"/>
      <c r="B44" s="70" t="s">
        <v>49</v>
      </c>
      <c r="C44" s="71">
        <v>74161.27</v>
      </c>
      <c r="D44" s="71">
        <f t="shared" si="0"/>
        <v>14090.641300000001</v>
      </c>
      <c r="E44" s="72">
        <f t="shared" si="2"/>
        <v>88251.911300000007</v>
      </c>
      <c r="F44" s="9"/>
      <c r="G44" s="11"/>
      <c r="H44" s="1"/>
      <c r="I44" s="1"/>
      <c r="J44" s="14"/>
    </row>
    <row r="45" spans="1:10" ht="25.5" customHeight="1" x14ac:dyDescent="0.25">
      <c r="A45" s="96"/>
      <c r="B45" s="70" t="s">
        <v>50</v>
      </c>
      <c r="C45" s="71">
        <v>20421.22</v>
      </c>
      <c r="D45" s="71">
        <f t="shared" si="0"/>
        <v>3880.0318000000002</v>
      </c>
      <c r="E45" s="72">
        <f t="shared" si="2"/>
        <v>24301.251800000002</v>
      </c>
      <c r="F45" s="9"/>
      <c r="G45" s="11"/>
      <c r="H45" s="1"/>
      <c r="I45" s="1"/>
      <c r="J45" s="14"/>
    </row>
    <row r="46" spans="1:10" ht="50.25" customHeight="1" x14ac:dyDescent="0.25">
      <c r="A46" s="96"/>
      <c r="B46" s="70" t="s">
        <v>51</v>
      </c>
      <c r="C46" s="71">
        <v>53740.05</v>
      </c>
      <c r="D46" s="71">
        <f t="shared" si="0"/>
        <v>10210.6095</v>
      </c>
      <c r="E46" s="72">
        <f t="shared" si="2"/>
        <v>63950.659500000002</v>
      </c>
      <c r="F46" s="9"/>
      <c r="G46" s="11"/>
      <c r="H46" s="1"/>
      <c r="I46" s="1"/>
      <c r="J46" s="14"/>
    </row>
    <row r="47" spans="1:10" ht="44.25" customHeight="1" x14ac:dyDescent="0.25">
      <c r="A47" s="97"/>
      <c r="B47" s="70" t="s">
        <v>52</v>
      </c>
      <c r="C47" s="71">
        <v>50000</v>
      </c>
      <c r="D47" s="71">
        <f t="shared" si="0"/>
        <v>9500</v>
      </c>
      <c r="E47" s="72">
        <f t="shared" si="2"/>
        <v>59500</v>
      </c>
      <c r="F47" s="9"/>
      <c r="G47" s="11"/>
      <c r="H47" s="1"/>
      <c r="I47" s="1"/>
      <c r="J47" s="14"/>
    </row>
    <row r="48" spans="1:10" ht="15.75" x14ac:dyDescent="0.25">
      <c r="A48" s="98" t="s">
        <v>53</v>
      </c>
      <c r="B48" s="99"/>
      <c r="C48" s="69">
        <f>C25+C29+C30+C32+C40+C43</f>
        <v>520711.27</v>
      </c>
      <c r="D48" s="71">
        <f t="shared" si="0"/>
        <v>98935.141300000003</v>
      </c>
      <c r="E48" s="72">
        <f t="shared" si="2"/>
        <v>619646.41130000004</v>
      </c>
      <c r="F48" s="15"/>
      <c r="G48" s="1"/>
      <c r="H48" s="1"/>
      <c r="I48" s="1"/>
      <c r="J48" s="1"/>
    </row>
    <row r="49" spans="1:10" ht="15.75" x14ac:dyDescent="0.25">
      <c r="A49" s="43" t="s">
        <v>54</v>
      </c>
      <c r="B49" s="44"/>
      <c r="C49" s="60"/>
      <c r="D49" s="71"/>
      <c r="E49" s="75"/>
      <c r="F49" s="9"/>
      <c r="G49" s="1"/>
      <c r="H49" s="1"/>
      <c r="I49" s="1"/>
      <c r="J49" s="1"/>
    </row>
    <row r="50" spans="1:10" ht="15.75" x14ac:dyDescent="0.25">
      <c r="A50" s="47" t="s">
        <v>55</v>
      </c>
      <c r="B50" s="48"/>
      <c r="C50" s="66"/>
      <c r="D50" s="71"/>
      <c r="E50" s="76"/>
      <c r="F50" s="9"/>
      <c r="G50" s="1"/>
      <c r="H50" s="1"/>
      <c r="I50" s="1"/>
      <c r="J50" s="1"/>
    </row>
    <row r="51" spans="1:10" ht="15.75" x14ac:dyDescent="0.25">
      <c r="A51" s="77" t="s">
        <v>56</v>
      </c>
      <c r="B51" s="70" t="s">
        <v>57</v>
      </c>
      <c r="C51" s="71">
        <v>16124747.02</v>
      </c>
      <c r="D51" s="71">
        <f t="shared" si="0"/>
        <v>3063701.9337999998</v>
      </c>
      <c r="E51" s="72">
        <f>C51+D51</f>
        <v>19188448.9538</v>
      </c>
      <c r="F51" s="16"/>
      <c r="G51" s="1"/>
      <c r="H51" s="1"/>
      <c r="I51" s="1"/>
      <c r="J51" s="1"/>
    </row>
    <row r="52" spans="1:10" ht="15.75" x14ac:dyDescent="0.25">
      <c r="A52" s="77"/>
      <c r="B52" s="70"/>
      <c r="C52" s="71">
        <v>0</v>
      </c>
      <c r="D52" s="71">
        <f t="shared" si="0"/>
        <v>0</v>
      </c>
      <c r="E52" s="74">
        <f t="shared" ref="E52:E65" si="3">C52+D52</f>
        <v>0</v>
      </c>
      <c r="F52" s="16"/>
      <c r="G52" s="1"/>
      <c r="H52" s="1"/>
      <c r="I52" s="1"/>
      <c r="J52" s="1"/>
    </row>
    <row r="53" spans="1:10" ht="15.75" x14ac:dyDescent="0.25">
      <c r="A53" s="77" t="s">
        <v>58</v>
      </c>
      <c r="B53" s="70" t="s">
        <v>59</v>
      </c>
      <c r="C53" s="71">
        <v>122127.32</v>
      </c>
      <c r="D53" s="71">
        <f t="shared" si="0"/>
        <v>23204.1908</v>
      </c>
      <c r="E53" s="74">
        <f t="shared" si="3"/>
        <v>145331.51080000002</v>
      </c>
      <c r="F53" s="9"/>
      <c r="G53" s="1"/>
      <c r="H53" s="1"/>
      <c r="I53" s="1"/>
      <c r="J53" s="1"/>
    </row>
    <row r="54" spans="1:10" ht="18.75" customHeight="1" x14ac:dyDescent="0.25">
      <c r="A54" s="77" t="s">
        <v>60</v>
      </c>
      <c r="B54" s="70" t="s">
        <v>61</v>
      </c>
      <c r="C54" s="71">
        <v>1090449.5</v>
      </c>
      <c r="D54" s="71">
        <f t="shared" si="0"/>
        <v>207185.405</v>
      </c>
      <c r="E54" s="74">
        <f t="shared" si="3"/>
        <v>1297634.905</v>
      </c>
      <c r="F54" s="9"/>
      <c r="G54" s="1"/>
      <c r="H54" s="1"/>
      <c r="I54" s="1"/>
      <c r="J54" s="1"/>
    </row>
    <row r="55" spans="1:10" ht="18.75" customHeight="1" x14ac:dyDescent="0.25">
      <c r="A55" s="77" t="s">
        <v>62</v>
      </c>
      <c r="B55" s="70" t="s">
        <v>63</v>
      </c>
      <c r="C55" s="71">
        <v>153965</v>
      </c>
      <c r="D55" s="71">
        <f t="shared" si="0"/>
        <v>29253.35</v>
      </c>
      <c r="E55" s="74">
        <f t="shared" si="3"/>
        <v>183218.35</v>
      </c>
      <c r="F55" s="9"/>
      <c r="G55" s="1"/>
      <c r="H55" s="1"/>
      <c r="I55" s="1"/>
      <c r="J55" s="1"/>
    </row>
    <row r="56" spans="1:10" ht="18.75" customHeight="1" x14ac:dyDescent="0.25">
      <c r="A56" s="77" t="s">
        <v>64</v>
      </c>
      <c r="B56" s="70" t="s">
        <v>65</v>
      </c>
      <c r="C56" s="71">
        <v>160589.81</v>
      </c>
      <c r="D56" s="71">
        <f t="shared" si="0"/>
        <v>30512.063900000001</v>
      </c>
      <c r="E56" s="74">
        <f t="shared" si="3"/>
        <v>191101.87390000001</v>
      </c>
      <c r="F56" s="9"/>
      <c r="G56" s="1"/>
      <c r="H56" s="1"/>
      <c r="I56" s="1"/>
      <c r="J56" s="1"/>
    </row>
    <row r="57" spans="1:10" ht="18.75" customHeight="1" x14ac:dyDescent="0.25">
      <c r="A57" s="77" t="s">
        <v>66</v>
      </c>
      <c r="B57" s="70" t="s">
        <v>67</v>
      </c>
      <c r="C57" s="71">
        <v>22069.74</v>
      </c>
      <c r="D57" s="71">
        <f t="shared" si="0"/>
        <v>4193.2506000000003</v>
      </c>
      <c r="E57" s="74">
        <f t="shared" si="3"/>
        <v>26262.990600000001</v>
      </c>
      <c r="F57" s="9"/>
      <c r="G57" s="1"/>
      <c r="H57" s="1"/>
      <c r="I57" s="1"/>
      <c r="J57" s="1"/>
    </row>
    <row r="58" spans="1:10" ht="18.75" customHeight="1" x14ac:dyDescent="0.25">
      <c r="A58" s="77" t="s">
        <v>68</v>
      </c>
      <c r="B58" s="70" t="s">
        <v>69</v>
      </c>
      <c r="C58" s="71">
        <v>39647.64</v>
      </c>
      <c r="D58" s="71">
        <f t="shared" si="0"/>
        <v>7533.0515999999998</v>
      </c>
      <c r="E58" s="74">
        <f t="shared" si="3"/>
        <v>47180.691599999998</v>
      </c>
      <c r="F58" s="9"/>
      <c r="G58" s="1"/>
      <c r="H58" s="1"/>
      <c r="I58" s="1"/>
      <c r="J58" s="1"/>
    </row>
    <row r="59" spans="1:10" ht="18.75" customHeight="1" x14ac:dyDescent="0.25">
      <c r="A59" s="77" t="s">
        <v>70</v>
      </c>
      <c r="B59" s="70" t="s">
        <v>71</v>
      </c>
      <c r="C59" s="71">
        <v>321737.86</v>
      </c>
      <c r="D59" s="71">
        <f t="shared" si="0"/>
        <v>61130.193399999996</v>
      </c>
      <c r="E59" s="74">
        <f t="shared" si="3"/>
        <v>382868.05339999998</v>
      </c>
      <c r="F59" s="9"/>
      <c r="G59" s="1"/>
      <c r="H59" s="1"/>
      <c r="I59" s="1"/>
      <c r="J59" s="1"/>
    </row>
    <row r="60" spans="1:10" ht="18.75" customHeight="1" x14ac:dyDescent="0.25">
      <c r="A60" s="77" t="s">
        <v>72</v>
      </c>
      <c r="B60" s="70" t="s">
        <v>73</v>
      </c>
      <c r="C60" s="71">
        <v>139286.54</v>
      </c>
      <c r="D60" s="71">
        <f t="shared" si="0"/>
        <v>26464.442600000002</v>
      </c>
      <c r="E60" s="74">
        <f t="shared" si="3"/>
        <v>165750.98260000002</v>
      </c>
      <c r="F60" s="9"/>
      <c r="G60" s="1"/>
      <c r="H60" s="1"/>
      <c r="I60" s="1"/>
      <c r="J60" s="1"/>
    </row>
    <row r="61" spans="1:10" ht="18.75" customHeight="1" x14ac:dyDescent="0.25">
      <c r="A61" s="77" t="s">
        <v>74</v>
      </c>
      <c r="B61" s="70" t="s">
        <v>63</v>
      </c>
      <c r="C61" s="71">
        <v>253152.9</v>
      </c>
      <c r="D61" s="71">
        <f t="shared" si="0"/>
        <v>48099.050999999999</v>
      </c>
      <c r="E61" s="74">
        <f t="shared" si="3"/>
        <v>301251.951</v>
      </c>
      <c r="F61" s="9"/>
      <c r="G61" s="1"/>
      <c r="H61" s="1"/>
      <c r="I61" s="1"/>
      <c r="J61" s="1"/>
    </row>
    <row r="62" spans="1:10" ht="39.75" customHeight="1" x14ac:dyDescent="0.25">
      <c r="A62" s="77" t="s">
        <v>75</v>
      </c>
      <c r="B62" s="70" t="s">
        <v>76</v>
      </c>
      <c r="C62" s="71">
        <v>0</v>
      </c>
      <c r="D62" s="71">
        <f t="shared" si="0"/>
        <v>0</v>
      </c>
      <c r="E62" s="74">
        <f t="shared" si="3"/>
        <v>0</v>
      </c>
      <c r="F62" s="9"/>
      <c r="G62" s="1"/>
      <c r="H62" s="1"/>
      <c r="I62" s="1"/>
      <c r="J62" s="1"/>
    </row>
    <row r="63" spans="1:10" ht="15.75" x14ac:dyDescent="0.25">
      <c r="A63" s="77" t="s">
        <v>77</v>
      </c>
      <c r="B63" s="70" t="s">
        <v>78</v>
      </c>
      <c r="C63" s="71">
        <v>29887.82</v>
      </c>
      <c r="D63" s="71">
        <f t="shared" si="0"/>
        <v>5678.6858000000002</v>
      </c>
      <c r="E63" s="74">
        <f t="shared" si="3"/>
        <v>35566.505799999999</v>
      </c>
      <c r="F63" s="9"/>
      <c r="G63" s="1"/>
      <c r="H63" s="1"/>
      <c r="I63" s="1"/>
      <c r="J63" s="1"/>
    </row>
    <row r="64" spans="1:10" ht="15.75" x14ac:dyDescent="0.25">
      <c r="A64" s="77" t="s">
        <v>79</v>
      </c>
      <c r="B64" s="70" t="s">
        <v>80</v>
      </c>
      <c r="C64" s="71">
        <v>29887.82</v>
      </c>
      <c r="D64" s="71">
        <f t="shared" si="0"/>
        <v>5678.6858000000002</v>
      </c>
      <c r="E64" s="74">
        <f t="shared" si="3"/>
        <v>35566.505799999999</v>
      </c>
      <c r="F64" s="9"/>
      <c r="G64" s="1"/>
      <c r="H64" s="1"/>
      <c r="I64" s="1"/>
      <c r="J64" s="1"/>
    </row>
    <row r="65" spans="1:10" ht="15.75" x14ac:dyDescent="0.25">
      <c r="A65" s="77">
        <v>4.5999999999999996</v>
      </c>
      <c r="B65" s="70" t="s">
        <v>81</v>
      </c>
      <c r="C65" s="71">
        <v>0</v>
      </c>
      <c r="D65" s="71">
        <f t="shared" si="0"/>
        <v>0</v>
      </c>
      <c r="E65" s="74">
        <f t="shared" si="3"/>
        <v>0</v>
      </c>
      <c r="F65" s="9"/>
      <c r="G65" s="1"/>
      <c r="H65" s="1"/>
      <c r="I65" s="1"/>
      <c r="J65" s="1"/>
    </row>
    <row r="66" spans="1:10" ht="16.5" thickBot="1" x14ac:dyDescent="0.3">
      <c r="A66" s="100" t="s">
        <v>82</v>
      </c>
      <c r="B66" s="101"/>
      <c r="C66" s="78">
        <f>C51+C53+C54+C62+C63+C65</f>
        <v>17367211.66</v>
      </c>
      <c r="D66" s="69">
        <f>SUM(D51:D65)</f>
        <v>3512634.3043</v>
      </c>
      <c r="E66" s="74">
        <f>SUM(C66:D66)</f>
        <v>20879845.964299999</v>
      </c>
      <c r="F66" s="15"/>
      <c r="G66" s="1"/>
      <c r="H66" s="1"/>
      <c r="I66" s="1"/>
      <c r="J66" s="1"/>
    </row>
    <row r="67" spans="1:10" ht="15.75" x14ac:dyDescent="0.25">
      <c r="A67" s="79" t="s">
        <v>83</v>
      </c>
      <c r="B67" s="80"/>
      <c r="C67" s="81"/>
      <c r="D67" s="81"/>
      <c r="E67" s="82"/>
      <c r="F67" s="9"/>
      <c r="G67" s="1"/>
      <c r="H67" s="1"/>
      <c r="I67" s="1"/>
      <c r="J67" s="1"/>
    </row>
    <row r="68" spans="1:10" ht="15.75" x14ac:dyDescent="0.25">
      <c r="A68" s="47" t="s">
        <v>84</v>
      </c>
      <c r="B68" s="48"/>
      <c r="C68" s="66"/>
      <c r="D68" s="66"/>
      <c r="E68" s="76"/>
      <c r="F68" s="9"/>
      <c r="G68" s="1"/>
      <c r="H68" s="1"/>
      <c r="I68" s="1"/>
      <c r="J68" s="1"/>
    </row>
    <row r="69" spans="1:10" ht="15.75" x14ac:dyDescent="0.25">
      <c r="A69" s="77">
        <v>5.0999999999999996</v>
      </c>
      <c r="B69" s="68" t="s">
        <v>85</v>
      </c>
      <c r="C69" s="69">
        <f>23250+1000000</f>
        <v>1023250</v>
      </c>
      <c r="D69" s="69">
        <f>C69*19%</f>
        <v>194417.5</v>
      </c>
      <c r="E69" s="74">
        <f>C69+D69</f>
        <v>1217667.5</v>
      </c>
      <c r="F69" s="16"/>
      <c r="G69" s="1"/>
      <c r="H69" s="1"/>
      <c r="I69" s="1"/>
      <c r="J69" s="1"/>
    </row>
    <row r="70" spans="1:10" ht="31.5" x14ac:dyDescent="0.25">
      <c r="A70" s="95"/>
      <c r="B70" s="70" t="s">
        <v>86</v>
      </c>
      <c r="C70" s="71">
        <v>23250</v>
      </c>
      <c r="D70" s="71">
        <f t="shared" ref="D70:D80" si="4">C70*19%</f>
        <v>4417.5</v>
      </c>
      <c r="E70" s="72">
        <f t="shared" ref="E70:E80" si="5">C70+D70</f>
        <v>27667.5</v>
      </c>
      <c r="F70" s="16"/>
      <c r="G70" s="1"/>
      <c r="H70" s="1"/>
      <c r="I70" s="1"/>
      <c r="J70" s="1"/>
    </row>
    <row r="71" spans="1:10" ht="15.75" x14ac:dyDescent="0.25">
      <c r="A71" s="97"/>
      <c r="B71" s="70" t="s">
        <v>87</v>
      </c>
      <c r="C71" s="71">
        <v>1000000</v>
      </c>
      <c r="D71" s="71">
        <f t="shared" si="4"/>
        <v>190000</v>
      </c>
      <c r="E71" s="72">
        <f t="shared" si="5"/>
        <v>1190000</v>
      </c>
      <c r="F71" s="16"/>
      <c r="G71" s="1"/>
      <c r="H71" s="1"/>
      <c r="I71" s="1"/>
      <c r="J71" s="1"/>
    </row>
    <row r="72" spans="1:10" ht="15.75" x14ac:dyDescent="0.25">
      <c r="A72" s="77" t="s">
        <v>88</v>
      </c>
      <c r="B72" s="68" t="s">
        <v>89</v>
      </c>
      <c r="C72" s="69">
        <v>155395</v>
      </c>
      <c r="D72" s="69">
        <f t="shared" si="4"/>
        <v>29525.05</v>
      </c>
      <c r="E72" s="74">
        <f t="shared" si="5"/>
        <v>184920.05</v>
      </c>
      <c r="F72" s="16"/>
      <c r="G72" s="11"/>
      <c r="H72" s="1"/>
      <c r="I72" s="1"/>
      <c r="J72" s="1"/>
    </row>
    <row r="73" spans="1:10" ht="31.5" x14ac:dyDescent="0.25">
      <c r="A73" s="95"/>
      <c r="B73" s="70" t="s">
        <v>90</v>
      </c>
      <c r="C73" s="71">
        <v>0</v>
      </c>
      <c r="D73" s="71">
        <v>0</v>
      </c>
      <c r="E73" s="72">
        <f t="shared" si="5"/>
        <v>0</v>
      </c>
      <c r="F73" s="16"/>
      <c r="G73" s="17"/>
      <c r="H73" s="1"/>
      <c r="I73" s="1"/>
      <c r="J73" s="1"/>
    </row>
    <row r="74" spans="1:10" ht="31.5" x14ac:dyDescent="0.25">
      <c r="A74" s="96"/>
      <c r="B74" s="70" t="s">
        <v>91</v>
      </c>
      <c r="C74" s="71">
        <v>70634</v>
      </c>
      <c r="D74" s="71">
        <v>0</v>
      </c>
      <c r="E74" s="72">
        <f t="shared" si="5"/>
        <v>70634</v>
      </c>
      <c r="F74" s="16"/>
      <c r="G74" s="11"/>
      <c r="H74" s="1"/>
      <c r="I74" s="1"/>
      <c r="J74" s="1"/>
    </row>
    <row r="75" spans="1:10" ht="47.25" x14ac:dyDescent="0.25">
      <c r="A75" s="96"/>
      <c r="B75" s="70" t="s">
        <v>92</v>
      </c>
      <c r="C75" s="71">
        <v>14127</v>
      </c>
      <c r="D75" s="71">
        <v>0</v>
      </c>
      <c r="E75" s="72">
        <f t="shared" si="5"/>
        <v>14127</v>
      </c>
      <c r="F75" s="16"/>
      <c r="G75" s="11"/>
      <c r="H75" s="1"/>
      <c r="I75" s="1"/>
      <c r="J75" s="1"/>
    </row>
    <row r="76" spans="1:10" ht="15.75" x14ac:dyDescent="0.25">
      <c r="A76" s="96"/>
      <c r="B76" s="70" t="s">
        <v>93</v>
      </c>
      <c r="C76" s="71">
        <v>70634</v>
      </c>
      <c r="D76" s="71">
        <v>0</v>
      </c>
      <c r="E76" s="72">
        <f t="shared" si="5"/>
        <v>70634</v>
      </c>
      <c r="F76" s="16"/>
      <c r="G76" s="18"/>
      <c r="H76" s="1"/>
      <c r="I76" s="1"/>
      <c r="J76" s="1"/>
    </row>
    <row r="77" spans="1:10" ht="31.5" x14ac:dyDescent="0.25">
      <c r="A77" s="97"/>
      <c r="B77" s="70" t="s">
        <v>94</v>
      </c>
      <c r="C77" s="71">
        <v>0</v>
      </c>
      <c r="D77" s="71">
        <v>0</v>
      </c>
      <c r="E77" s="72">
        <f t="shared" si="5"/>
        <v>0</v>
      </c>
      <c r="F77" s="16"/>
      <c r="G77" s="11"/>
      <c r="H77" s="1"/>
      <c r="I77" s="1"/>
      <c r="J77" s="1"/>
    </row>
    <row r="78" spans="1:10" ht="38.25" customHeight="1" x14ac:dyDescent="0.25">
      <c r="A78" s="77" t="s">
        <v>95</v>
      </c>
      <c r="B78" s="83" t="s">
        <v>111</v>
      </c>
      <c r="C78" s="69">
        <f>(C16+C17+C18+C21+C32+C43+C66)*10%-1000000</f>
        <v>917280.78299999982</v>
      </c>
      <c r="D78" s="69">
        <f t="shared" si="4"/>
        <v>174283.34876999998</v>
      </c>
      <c r="E78" s="74">
        <f t="shared" si="5"/>
        <v>1091564.1317699999</v>
      </c>
      <c r="F78" s="19"/>
      <c r="G78" s="11"/>
      <c r="H78" s="1"/>
      <c r="I78" s="1"/>
      <c r="J78" s="1"/>
    </row>
    <row r="79" spans="1:10" ht="15.75" x14ac:dyDescent="0.25">
      <c r="A79" s="77" t="s">
        <v>96</v>
      </c>
      <c r="B79" s="70" t="s">
        <v>97</v>
      </c>
      <c r="C79" s="71">
        <v>0</v>
      </c>
      <c r="D79" s="71">
        <f t="shared" si="4"/>
        <v>0</v>
      </c>
      <c r="E79" s="72">
        <f t="shared" si="5"/>
        <v>0</v>
      </c>
      <c r="F79" s="16"/>
      <c r="G79" s="11"/>
      <c r="H79" s="1"/>
      <c r="I79" s="1"/>
      <c r="J79" s="1"/>
    </row>
    <row r="80" spans="1:10" ht="15.75" x14ac:dyDescent="0.25">
      <c r="A80" s="98" t="s">
        <v>98</v>
      </c>
      <c r="B80" s="99"/>
      <c r="C80" s="69">
        <f>C69+C72+C78</f>
        <v>2095925.7829999998</v>
      </c>
      <c r="D80" s="69">
        <f t="shared" si="4"/>
        <v>398225.89876999997</v>
      </c>
      <c r="E80" s="74">
        <f t="shared" si="5"/>
        <v>2494151.6817699997</v>
      </c>
      <c r="F80" s="15"/>
      <c r="G80" s="11"/>
      <c r="H80" s="1"/>
      <c r="I80" s="1"/>
      <c r="J80" s="1"/>
    </row>
    <row r="81" spans="1:10" ht="15.75" x14ac:dyDescent="0.25">
      <c r="A81" s="89" t="s">
        <v>99</v>
      </c>
      <c r="B81" s="90"/>
      <c r="C81" s="60"/>
      <c r="D81" s="60"/>
      <c r="E81" s="75"/>
      <c r="F81" s="9"/>
      <c r="G81" s="11"/>
      <c r="H81" s="1"/>
      <c r="I81" s="1"/>
      <c r="J81" s="1"/>
    </row>
    <row r="82" spans="1:10" ht="15.75" x14ac:dyDescent="0.25">
      <c r="A82" s="91" t="s">
        <v>100</v>
      </c>
      <c r="B82" s="92"/>
      <c r="C82" s="66"/>
      <c r="D82" s="66"/>
      <c r="E82" s="76"/>
      <c r="F82" s="9"/>
      <c r="G82" s="11"/>
      <c r="H82" s="1"/>
      <c r="I82" s="1"/>
      <c r="J82" s="1"/>
    </row>
    <row r="83" spans="1:10" ht="15.75" x14ac:dyDescent="0.25">
      <c r="A83" s="77" t="s">
        <v>101</v>
      </c>
      <c r="B83" s="70" t="s">
        <v>102</v>
      </c>
      <c r="C83" s="71">
        <v>28500</v>
      </c>
      <c r="D83" s="71">
        <f>C83*19%</f>
        <v>5415</v>
      </c>
      <c r="E83" s="72">
        <f>C83+D83</f>
        <v>33915</v>
      </c>
      <c r="F83" s="9"/>
      <c r="G83" s="11"/>
      <c r="H83" s="1"/>
      <c r="I83" s="1"/>
      <c r="J83" s="1"/>
    </row>
    <row r="84" spans="1:10" ht="15.75" x14ac:dyDescent="0.25">
      <c r="A84" s="77" t="s">
        <v>103</v>
      </c>
      <c r="B84" s="70" t="s">
        <v>104</v>
      </c>
      <c r="C84" s="71">
        <v>9000</v>
      </c>
      <c r="D84" s="71">
        <f>C84*19%</f>
        <v>1710</v>
      </c>
      <c r="E84" s="72">
        <f>C84+D84</f>
        <v>10710</v>
      </c>
      <c r="F84" s="9"/>
      <c r="G84" s="11"/>
      <c r="H84" s="1"/>
      <c r="I84" s="1"/>
      <c r="J84" s="1"/>
    </row>
    <row r="85" spans="1:10" ht="15.75" x14ac:dyDescent="0.25">
      <c r="A85" s="93" t="s">
        <v>105</v>
      </c>
      <c r="B85" s="94"/>
      <c r="C85" s="84">
        <f>C83+C84</f>
        <v>37500</v>
      </c>
      <c r="D85" s="84">
        <f t="shared" ref="D85:E85" si="6">D83+D84</f>
        <v>7125</v>
      </c>
      <c r="E85" s="84">
        <f t="shared" si="6"/>
        <v>44625</v>
      </c>
      <c r="F85" s="9"/>
      <c r="G85" s="11"/>
      <c r="H85" s="1"/>
      <c r="I85" s="1"/>
      <c r="J85" s="1"/>
    </row>
    <row r="86" spans="1:10" ht="15.75" x14ac:dyDescent="0.25">
      <c r="A86" s="85" t="s">
        <v>106</v>
      </c>
      <c r="B86" s="86"/>
      <c r="C86" s="69">
        <f>(C19+C21+C48+C66+C69+C72+C78+C83+C84)</f>
        <v>21309833.612999998</v>
      </c>
      <c r="D86" s="69">
        <f>(C86-C74-C75-C76)*19%</f>
        <v>4019343.3364699995</v>
      </c>
      <c r="E86" s="69">
        <f>SUM(C86:D86)</f>
        <v>25329176.949469998</v>
      </c>
      <c r="F86" s="20"/>
      <c r="G86" s="11"/>
      <c r="H86" s="1"/>
      <c r="I86" s="1"/>
      <c r="J86" s="1"/>
    </row>
    <row r="87" spans="1:10" ht="15.75" x14ac:dyDescent="0.25">
      <c r="A87" s="85" t="s">
        <v>107</v>
      </c>
      <c r="B87" s="86"/>
      <c r="C87" s="69">
        <f>(C16+C17+C21+C51+C53+C70)</f>
        <v>17558609.239999998</v>
      </c>
      <c r="D87" s="69">
        <f>C87*19%</f>
        <v>3336135.7555999998</v>
      </c>
      <c r="E87" s="69">
        <f>SUM(C87:D87)</f>
        <v>20894744.9956</v>
      </c>
      <c r="F87" s="20"/>
      <c r="G87" s="11"/>
      <c r="H87" s="20"/>
      <c r="I87" s="1"/>
      <c r="J87" s="1"/>
    </row>
    <row r="88" spans="1:10" ht="15" x14ac:dyDescent="0.25">
      <c r="A88" s="22"/>
      <c r="B88" s="28"/>
      <c r="C88" s="15"/>
      <c r="D88" s="15"/>
      <c r="E88" s="15"/>
      <c r="F88" s="9"/>
      <c r="G88" s="1"/>
      <c r="H88" s="1"/>
      <c r="I88" s="1"/>
      <c r="J88" s="1"/>
    </row>
    <row r="89" spans="1:10" ht="15" x14ac:dyDescent="0.25">
      <c r="A89" s="22"/>
      <c r="B89" s="28" t="s">
        <v>112</v>
      </c>
      <c r="C89" s="29" t="s">
        <v>113</v>
      </c>
      <c r="D89" s="30"/>
      <c r="E89" s="31"/>
      <c r="F89" s="1"/>
      <c r="G89" s="1"/>
      <c r="H89" s="1"/>
      <c r="I89" s="1"/>
      <c r="J89" s="1"/>
    </row>
    <row r="90" spans="1:10" ht="15" x14ac:dyDescent="0.25">
      <c r="A90" s="22"/>
      <c r="B90" s="35" t="s">
        <v>114</v>
      </c>
      <c r="C90" s="88" t="s">
        <v>115</v>
      </c>
      <c r="D90" s="88"/>
      <c r="E90" s="1"/>
      <c r="F90" s="21"/>
      <c r="G90" s="1"/>
      <c r="H90" s="1"/>
      <c r="I90" s="1"/>
      <c r="J90" s="1"/>
    </row>
    <row r="91" spans="1:10" ht="15" x14ac:dyDescent="0.25">
      <c r="A91" s="22"/>
      <c r="B91" s="28"/>
      <c r="C91" s="32"/>
      <c r="D91" s="29"/>
      <c r="E91" s="32"/>
      <c r="F91" s="1"/>
      <c r="G91" s="1"/>
      <c r="H91" s="1"/>
      <c r="I91" s="1"/>
      <c r="J91" s="1"/>
    </row>
    <row r="92" spans="1:10" ht="15" x14ac:dyDescent="0.25">
      <c r="A92" s="22"/>
      <c r="B92" s="28"/>
      <c r="C92" s="33"/>
      <c r="D92" s="29"/>
      <c r="E92" s="32"/>
      <c r="F92" s="1"/>
      <c r="G92" s="1"/>
      <c r="H92" s="1"/>
      <c r="I92" s="1"/>
      <c r="J92" s="1"/>
    </row>
    <row r="93" spans="1:10" ht="15" x14ac:dyDescent="0.25">
      <c r="A93" s="22"/>
      <c r="B93" s="23"/>
      <c r="C93" s="1"/>
      <c r="D93" s="1"/>
      <c r="E93" s="1"/>
      <c r="F93" s="1"/>
      <c r="G93" s="1"/>
      <c r="H93" s="1"/>
      <c r="I93" s="1"/>
      <c r="J93" s="1"/>
    </row>
    <row r="94" spans="1:10" ht="15" x14ac:dyDescent="0.25">
      <c r="A94" s="22"/>
      <c r="B94" s="24"/>
      <c r="C94" s="3"/>
      <c r="D94" s="3"/>
      <c r="E94" s="3"/>
      <c r="F94" s="1"/>
      <c r="G94" s="1"/>
      <c r="H94" s="1"/>
      <c r="I94" s="1"/>
      <c r="J94" s="1"/>
    </row>
    <row r="95" spans="1:10" ht="15" x14ac:dyDescent="0.25">
      <c r="A95" s="22"/>
      <c r="B95" s="24"/>
      <c r="C95" s="34"/>
      <c r="D95" s="34"/>
      <c r="E95" s="34"/>
      <c r="F95" s="1"/>
      <c r="G95" s="1"/>
      <c r="H95" s="1" t="s">
        <v>108</v>
      </c>
      <c r="I95" s="1"/>
      <c r="J95" s="1"/>
    </row>
    <row r="96" spans="1:10" ht="15" x14ac:dyDescent="0.25">
      <c r="A96" s="22"/>
      <c r="B96" s="24"/>
      <c r="C96" s="25"/>
      <c r="D96" s="25"/>
      <c r="E96" s="25"/>
      <c r="F96" s="1"/>
      <c r="G96" s="1"/>
      <c r="H96" s="1"/>
      <c r="I96" s="1"/>
      <c r="J96" s="1"/>
    </row>
    <row r="97" spans="1:10" ht="15" x14ac:dyDescent="0.25">
      <c r="A97" s="1"/>
      <c r="B97" s="23"/>
      <c r="C97" s="1"/>
      <c r="D97" s="1"/>
      <c r="E97" s="1"/>
      <c r="F97" s="1"/>
      <c r="G97" s="1"/>
      <c r="H97" s="1"/>
      <c r="I97" s="1"/>
      <c r="J97" s="1"/>
    </row>
    <row r="98" spans="1:10" ht="15" x14ac:dyDescent="0.25">
      <c r="A98" s="26"/>
      <c r="B98" s="23"/>
      <c r="C98" s="1"/>
      <c r="D98" s="1"/>
      <c r="E98" s="1"/>
      <c r="F98" s="1"/>
      <c r="G98" s="1"/>
      <c r="H98" s="1"/>
      <c r="I98" s="1"/>
      <c r="J98" s="1"/>
    </row>
    <row r="99" spans="1:10" ht="15" x14ac:dyDescent="0.25">
      <c r="A99" s="26"/>
      <c r="B99" s="23"/>
      <c r="C99" s="1"/>
      <c r="D99" s="21"/>
      <c r="E99" s="1"/>
      <c r="F99" s="1"/>
      <c r="G99" s="1"/>
      <c r="H99" s="1"/>
      <c r="I99" s="1"/>
      <c r="J99" s="1"/>
    </row>
  </sheetData>
  <mergeCells count="24">
    <mergeCell ref="A22:B22"/>
    <mergeCell ref="A26:A28"/>
    <mergeCell ref="A33:A38"/>
    <mergeCell ref="B8:B11"/>
    <mergeCell ref="C8:C10"/>
    <mergeCell ref="D8:D10"/>
    <mergeCell ref="A19:B19"/>
    <mergeCell ref="A21:B21"/>
    <mergeCell ref="A1:E1"/>
    <mergeCell ref="C90:D90"/>
    <mergeCell ref="A81:B81"/>
    <mergeCell ref="A82:B82"/>
    <mergeCell ref="A85:B85"/>
    <mergeCell ref="A44:A47"/>
    <mergeCell ref="A48:B48"/>
    <mergeCell ref="A66:B66"/>
    <mergeCell ref="A70:A71"/>
    <mergeCell ref="A73:A77"/>
    <mergeCell ref="A80:B80"/>
    <mergeCell ref="A41:A42"/>
    <mergeCell ref="A3:E3"/>
    <mergeCell ref="A4:E4"/>
    <mergeCell ref="A5:E6"/>
    <mergeCell ref="A8:A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dcterms:created xsi:type="dcterms:W3CDTF">2022-08-11T07:17:14Z</dcterms:created>
  <dcterms:modified xsi:type="dcterms:W3CDTF">2025-07-28T10:59:08Z</dcterms:modified>
</cp:coreProperties>
</file>