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76AA885D-94F1-4D07-BACE-DE1CF18D7C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78-ELIGIBIL" sheetId="1" r:id="rId1"/>
    <sheet name="78-NEELIGIBIL" sheetId="6" r:id="rId2"/>
    <sheet name="78-DEVIZ GENERAL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5" i="6" l="1"/>
  <c r="E105" i="6"/>
  <c r="F105" i="6"/>
  <c r="G105" i="6"/>
  <c r="H105" i="6"/>
  <c r="I105" i="6"/>
  <c r="J105" i="6"/>
  <c r="K105" i="6"/>
  <c r="L105" i="6"/>
  <c r="M105" i="6"/>
  <c r="N105" i="6"/>
  <c r="D44" i="6"/>
  <c r="E44" i="6"/>
  <c r="F44" i="6"/>
  <c r="G44" i="6"/>
  <c r="H44" i="6"/>
  <c r="I44" i="6"/>
  <c r="J44" i="6"/>
  <c r="K44" i="6"/>
  <c r="L44" i="6"/>
  <c r="L44" i="7" s="1"/>
  <c r="M44" i="6"/>
  <c r="N44" i="6"/>
  <c r="D105" i="1"/>
  <c r="E105" i="1"/>
  <c r="F105" i="1"/>
  <c r="G105" i="1"/>
  <c r="H105" i="1"/>
  <c r="I105" i="1"/>
  <c r="J105" i="1"/>
  <c r="K105" i="1"/>
  <c r="L105" i="1"/>
  <c r="M105" i="1"/>
  <c r="N105" i="1"/>
  <c r="D44" i="1"/>
  <c r="E44" i="1"/>
  <c r="E44" i="7" s="1"/>
  <c r="F44" i="1"/>
  <c r="G44" i="1"/>
  <c r="H44" i="1"/>
  <c r="I44" i="1"/>
  <c r="J44" i="1"/>
  <c r="K44" i="1"/>
  <c r="K44" i="7" s="1"/>
  <c r="L44" i="1"/>
  <c r="M44" i="1"/>
  <c r="N44" i="1"/>
  <c r="D104" i="7"/>
  <c r="E104" i="7"/>
  <c r="F104" i="7"/>
  <c r="G104" i="7"/>
  <c r="H104" i="7"/>
  <c r="I104" i="7"/>
  <c r="J104" i="7"/>
  <c r="K104" i="7"/>
  <c r="L104" i="7"/>
  <c r="M104" i="7"/>
  <c r="N104" i="7"/>
  <c r="C104" i="7"/>
  <c r="D103" i="7"/>
  <c r="E103" i="7"/>
  <c r="F103" i="7"/>
  <c r="G103" i="7"/>
  <c r="H103" i="7"/>
  <c r="I103" i="7"/>
  <c r="J103" i="7"/>
  <c r="K103" i="7"/>
  <c r="L103" i="7"/>
  <c r="M103" i="7"/>
  <c r="N103" i="7"/>
  <c r="C103" i="7"/>
  <c r="D96" i="7"/>
  <c r="E96" i="7"/>
  <c r="F96" i="7"/>
  <c r="G96" i="7"/>
  <c r="H96" i="7"/>
  <c r="I96" i="7"/>
  <c r="J96" i="7"/>
  <c r="K96" i="7"/>
  <c r="L96" i="7"/>
  <c r="M96" i="7"/>
  <c r="N96" i="7"/>
  <c r="C96" i="7"/>
  <c r="D95" i="7"/>
  <c r="E95" i="7"/>
  <c r="F95" i="7"/>
  <c r="G95" i="7"/>
  <c r="H95" i="7"/>
  <c r="I95" i="7"/>
  <c r="J95" i="7"/>
  <c r="K95" i="7"/>
  <c r="L95" i="7"/>
  <c r="M95" i="7"/>
  <c r="N95" i="7"/>
  <c r="C95" i="7"/>
  <c r="D94" i="7"/>
  <c r="E94" i="7"/>
  <c r="F94" i="7"/>
  <c r="G94" i="7"/>
  <c r="H94" i="7"/>
  <c r="I94" i="7"/>
  <c r="J94" i="7"/>
  <c r="K94" i="7"/>
  <c r="L94" i="7"/>
  <c r="M94" i="7"/>
  <c r="N94" i="7"/>
  <c r="C94" i="7"/>
  <c r="D89" i="7"/>
  <c r="E89" i="7"/>
  <c r="F89" i="7"/>
  <c r="G89" i="7"/>
  <c r="H89" i="7"/>
  <c r="I89" i="7"/>
  <c r="J89" i="7"/>
  <c r="K89" i="7"/>
  <c r="L89" i="7"/>
  <c r="M89" i="7"/>
  <c r="N89" i="7"/>
  <c r="C89" i="7"/>
  <c r="F88" i="7"/>
  <c r="C88" i="7"/>
  <c r="D87" i="7"/>
  <c r="E87" i="7"/>
  <c r="F87" i="7"/>
  <c r="G87" i="7"/>
  <c r="H87" i="7"/>
  <c r="I87" i="7"/>
  <c r="J87" i="7"/>
  <c r="K87" i="7"/>
  <c r="L87" i="7"/>
  <c r="M87" i="7"/>
  <c r="N87" i="7"/>
  <c r="C87" i="7"/>
  <c r="D85" i="7"/>
  <c r="E85" i="7"/>
  <c r="F85" i="7"/>
  <c r="G85" i="7"/>
  <c r="I85" i="7"/>
  <c r="J85" i="7"/>
  <c r="K85" i="7"/>
  <c r="L85" i="7"/>
  <c r="M85" i="7"/>
  <c r="C85" i="7"/>
  <c r="F84" i="7"/>
  <c r="C84" i="7"/>
  <c r="D83" i="7"/>
  <c r="E83" i="7"/>
  <c r="F83" i="7"/>
  <c r="G83" i="7"/>
  <c r="H83" i="7"/>
  <c r="I83" i="7"/>
  <c r="J83" i="7"/>
  <c r="K83" i="7"/>
  <c r="L83" i="7"/>
  <c r="M83" i="7"/>
  <c r="N83" i="7"/>
  <c r="C83" i="7"/>
  <c r="D82" i="7"/>
  <c r="E82" i="7"/>
  <c r="F82" i="7"/>
  <c r="G82" i="7"/>
  <c r="H82" i="7"/>
  <c r="I82" i="7"/>
  <c r="J82" i="7"/>
  <c r="K82" i="7"/>
  <c r="L82" i="7"/>
  <c r="M82" i="7"/>
  <c r="N82" i="7"/>
  <c r="C82" i="7"/>
  <c r="D81" i="7"/>
  <c r="E81" i="7"/>
  <c r="F81" i="7"/>
  <c r="G81" i="7"/>
  <c r="H81" i="7"/>
  <c r="I81" i="7"/>
  <c r="J81" i="7"/>
  <c r="K81" i="7"/>
  <c r="L81" i="7"/>
  <c r="M81" i="7"/>
  <c r="N81" i="7"/>
  <c r="C81" i="7"/>
  <c r="D80" i="7"/>
  <c r="E80" i="7"/>
  <c r="F80" i="7"/>
  <c r="G80" i="7"/>
  <c r="H80" i="7"/>
  <c r="I80" i="7"/>
  <c r="J80" i="7"/>
  <c r="K80" i="7"/>
  <c r="L80" i="7"/>
  <c r="M80" i="7"/>
  <c r="N80" i="7"/>
  <c r="C80" i="7"/>
  <c r="D79" i="7"/>
  <c r="E79" i="7"/>
  <c r="F79" i="7"/>
  <c r="G79" i="7"/>
  <c r="H79" i="7"/>
  <c r="I79" i="7"/>
  <c r="J79" i="7"/>
  <c r="K79" i="7"/>
  <c r="L79" i="7"/>
  <c r="M79" i="7"/>
  <c r="N79" i="7"/>
  <c r="C79" i="7"/>
  <c r="D78" i="7"/>
  <c r="E78" i="7"/>
  <c r="F78" i="7"/>
  <c r="G78" i="7"/>
  <c r="H78" i="7"/>
  <c r="I78" i="7"/>
  <c r="J78" i="7"/>
  <c r="K78" i="7"/>
  <c r="L78" i="7"/>
  <c r="M78" i="7"/>
  <c r="N78" i="7"/>
  <c r="C78" i="7"/>
  <c r="D77" i="7"/>
  <c r="E77" i="7"/>
  <c r="F77" i="7"/>
  <c r="G77" i="7"/>
  <c r="H77" i="7"/>
  <c r="I77" i="7"/>
  <c r="J77" i="7"/>
  <c r="K77" i="7"/>
  <c r="L77" i="7"/>
  <c r="M77" i="7"/>
  <c r="N77" i="7"/>
  <c r="C77" i="7"/>
  <c r="D76" i="7"/>
  <c r="E76" i="7"/>
  <c r="F76" i="7"/>
  <c r="G76" i="7"/>
  <c r="H76" i="7"/>
  <c r="I76" i="7"/>
  <c r="J76" i="7"/>
  <c r="K76" i="7"/>
  <c r="L76" i="7"/>
  <c r="M76" i="7"/>
  <c r="N76" i="7"/>
  <c r="C76" i="7"/>
  <c r="D75" i="7"/>
  <c r="E75" i="7"/>
  <c r="F75" i="7"/>
  <c r="G75" i="7"/>
  <c r="H75" i="7"/>
  <c r="I75" i="7"/>
  <c r="J75" i="7"/>
  <c r="K75" i="7"/>
  <c r="L75" i="7"/>
  <c r="M75" i="7"/>
  <c r="N75" i="7"/>
  <c r="C75" i="7"/>
  <c r="D74" i="7"/>
  <c r="E74" i="7"/>
  <c r="F74" i="7"/>
  <c r="I74" i="7"/>
  <c r="C74" i="7"/>
  <c r="D73" i="7"/>
  <c r="E73" i="7"/>
  <c r="F73" i="7"/>
  <c r="G73" i="7"/>
  <c r="H73" i="7"/>
  <c r="I73" i="7"/>
  <c r="J73" i="7"/>
  <c r="K73" i="7"/>
  <c r="L73" i="7"/>
  <c r="M73" i="7"/>
  <c r="N73" i="7"/>
  <c r="C73" i="7"/>
  <c r="D72" i="7"/>
  <c r="E72" i="7"/>
  <c r="F72" i="7"/>
  <c r="G72" i="7"/>
  <c r="H72" i="7"/>
  <c r="I72" i="7"/>
  <c r="J72" i="7"/>
  <c r="K72" i="7"/>
  <c r="L72" i="7"/>
  <c r="M72" i="7"/>
  <c r="N72" i="7"/>
  <c r="C72" i="7"/>
  <c r="D71" i="7"/>
  <c r="E71" i="7"/>
  <c r="F71" i="7"/>
  <c r="G71" i="7"/>
  <c r="H71" i="7"/>
  <c r="I71" i="7"/>
  <c r="J71" i="7"/>
  <c r="K71" i="7"/>
  <c r="L71" i="7"/>
  <c r="M71" i="7"/>
  <c r="N71" i="7"/>
  <c r="C71" i="7"/>
  <c r="D70" i="7"/>
  <c r="E70" i="7"/>
  <c r="F70" i="7"/>
  <c r="G70" i="7"/>
  <c r="H70" i="7"/>
  <c r="I70" i="7"/>
  <c r="J70" i="7"/>
  <c r="K70" i="7"/>
  <c r="L70" i="7"/>
  <c r="M70" i="7"/>
  <c r="N70" i="7"/>
  <c r="C70" i="7"/>
  <c r="D69" i="7"/>
  <c r="E69" i="7"/>
  <c r="F69" i="7"/>
  <c r="G69" i="7"/>
  <c r="H69" i="7"/>
  <c r="I69" i="7"/>
  <c r="J69" i="7"/>
  <c r="K69" i="7"/>
  <c r="L69" i="7"/>
  <c r="M69" i="7"/>
  <c r="N69" i="7"/>
  <c r="C69" i="7"/>
  <c r="D68" i="7"/>
  <c r="E68" i="7"/>
  <c r="F68" i="7"/>
  <c r="G68" i="7"/>
  <c r="H68" i="7"/>
  <c r="I68" i="7"/>
  <c r="J68" i="7"/>
  <c r="K68" i="7"/>
  <c r="L68" i="7"/>
  <c r="M68" i="7"/>
  <c r="N68" i="7"/>
  <c r="C68" i="7"/>
  <c r="D67" i="7"/>
  <c r="E67" i="7"/>
  <c r="F67" i="7"/>
  <c r="G67" i="7"/>
  <c r="H67" i="7"/>
  <c r="I67" i="7"/>
  <c r="J67" i="7"/>
  <c r="K67" i="7"/>
  <c r="L67" i="7"/>
  <c r="M67" i="7"/>
  <c r="N67" i="7"/>
  <c r="C67" i="7"/>
  <c r="D66" i="7"/>
  <c r="E66" i="7"/>
  <c r="F66" i="7"/>
  <c r="G66" i="7"/>
  <c r="H66" i="7"/>
  <c r="I66" i="7"/>
  <c r="J66" i="7"/>
  <c r="K66" i="7"/>
  <c r="L66" i="7"/>
  <c r="M66" i="7"/>
  <c r="N66" i="7"/>
  <c r="C66" i="7"/>
  <c r="D65" i="7"/>
  <c r="E65" i="7"/>
  <c r="F65" i="7"/>
  <c r="C65" i="7"/>
  <c r="D64" i="7"/>
  <c r="E64" i="7"/>
  <c r="F64" i="7"/>
  <c r="G64" i="7"/>
  <c r="H64" i="7"/>
  <c r="I64" i="7"/>
  <c r="J64" i="7"/>
  <c r="K64" i="7"/>
  <c r="L64" i="7"/>
  <c r="M64" i="7"/>
  <c r="N64" i="7"/>
  <c r="C64" i="7"/>
  <c r="D63" i="7"/>
  <c r="E63" i="7"/>
  <c r="F63" i="7"/>
  <c r="G63" i="7"/>
  <c r="H63" i="7"/>
  <c r="I63" i="7"/>
  <c r="J63" i="7"/>
  <c r="K63" i="7"/>
  <c r="L63" i="7"/>
  <c r="M63" i="7"/>
  <c r="N63" i="7"/>
  <c r="C63" i="7"/>
  <c r="D62" i="7"/>
  <c r="E62" i="7"/>
  <c r="F62" i="7"/>
  <c r="G62" i="7"/>
  <c r="H62" i="7"/>
  <c r="I62" i="7"/>
  <c r="J62" i="7"/>
  <c r="K62" i="7"/>
  <c r="L62" i="7"/>
  <c r="M62" i="7"/>
  <c r="N62" i="7"/>
  <c r="C62" i="7"/>
  <c r="D61" i="7"/>
  <c r="E61" i="7"/>
  <c r="F61" i="7"/>
  <c r="G61" i="7"/>
  <c r="H61" i="7"/>
  <c r="I61" i="7"/>
  <c r="J61" i="7"/>
  <c r="K61" i="7"/>
  <c r="L61" i="7"/>
  <c r="M61" i="7"/>
  <c r="N61" i="7"/>
  <c r="C61" i="7"/>
  <c r="D60" i="7"/>
  <c r="E60" i="7"/>
  <c r="F60" i="7"/>
  <c r="G60" i="7"/>
  <c r="H60" i="7"/>
  <c r="I60" i="7"/>
  <c r="J60" i="7"/>
  <c r="K60" i="7"/>
  <c r="L60" i="7"/>
  <c r="M60" i="7"/>
  <c r="N60" i="7"/>
  <c r="C60" i="7"/>
  <c r="D59" i="7"/>
  <c r="E59" i="7"/>
  <c r="F59" i="7"/>
  <c r="G59" i="7"/>
  <c r="H59" i="7"/>
  <c r="I59" i="7"/>
  <c r="J59" i="7"/>
  <c r="K59" i="7"/>
  <c r="L59" i="7"/>
  <c r="M59" i="7"/>
  <c r="N59" i="7"/>
  <c r="C59" i="7"/>
  <c r="D58" i="7"/>
  <c r="E58" i="7"/>
  <c r="F58" i="7"/>
  <c r="G58" i="7"/>
  <c r="H58" i="7"/>
  <c r="I58" i="7"/>
  <c r="J58" i="7"/>
  <c r="K58" i="7"/>
  <c r="L58" i="7"/>
  <c r="M58" i="7"/>
  <c r="N58" i="7"/>
  <c r="C58" i="7"/>
  <c r="D57" i="7"/>
  <c r="E57" i="7"/>
  <c r="F57" i="7"/>
  <c r="G57" i="7"/>
  <c r="H57" i="7"/>
  <c r="I57" i="7"/>
  <c r="J57" i="7"/>
  <c r="K57" i="7"/>
  <c r="L57" i="7"/>
  <c r="M57" i="7"/>
  <c r="N57" i="7"/>
  <c r="C57" i="7"/>
  <c r="D56" i="7"/>
  <c r="E56" i="7"/>
  <c r="F56" i="7"/>
  <c r="C56" i="7"/>
  <c r="D55" i="7"/>
  <c r="E55" i="7"/>
  <c r="F55" i="7"/>
  <c r="G55" i="7"/>
  <c r="H55" i="7"/>
  <c r="I55" i="7"/>
  <c r="J55" i="7"/>
  <c r="K55" i="7"/>
  <c r="L55" i="7"/>
  <c r="M55" i="7"/>
  <c r="N55" i="7"/>
  <c r="C55" i="7"/>
  <c r="D54" i="7"/>
  <c r="E54" i="7"/>
  <c r="F54" i="7"/>
  <c r="G54" i="7"/>
  <c r="H54" i="7"/>
  <c r="I54" i="7"/>
  <c r="J54" i="7"/>
  <c r="K54" i="7"/>
  <c r="L54" i="7"/>
  <c r="M54" i="7"/>
  <c r="N54" i="7"/>
  <c r="C54" i="7"/>
  <c r="D53" i="7"/>
  <c r="E53" i="7"/>
  <c r="F53" i="7"/>
  <c r="G53" i="7"/>
  <c r="H53" i="7"/>
  <c r="I53" i="7"/>
  <c r="J53" i="7"/>
  <c r="K53" i="7"/>
  <c r="L53" i="7"/>
  <c r="M53" i="7"/>
  <c r="N53" i="7"/>
  <c r="C53" i="7"/>
  <c r="D52" i="7"/>
  <c r="E52" i="7"/>
  <c r="F52" i="7"/>
  <c r="G52" i="7"/>
  <c r="H52" i="7"/>
  <c r="I52" i="7"/>
  <c r="J52" i="7"/>
  <c r="K52" i="7"/>
  <c r="L52" i="7"/>
  <c r="M52" i="7"/>
  <c r="N52" i="7"/>
  <c r="C52" i="7"/>
  <c r="D51" i="7"/>
  <c r="E51" i="7"/>
  <c r="F51" i="7"/>
  <c r="G51" i="7"/>
  <c r="H51" i="7"/>
  <c r="I51" i="7"/>
  <c r="J51" i="7"/>
  <c r="K51" i="7"/>
  <c r="L51" i="7"/>
  <c r="M51" i="7"/>
  <c r="N51" i="7"/>
  <c r="C51" i="7"/>
  <c r="D50" i="7"/>
  <c r="E50" i="7"/>
  <c r="F50" i="7"/>
  <c r="G50" i="7"/>
  <c r="H50" i="7"/>
  <c r="I50" i="7"/>
  <c r="J50" i="7"/>
  <c r="K50" i="7"/>
  <c r="L50" i="7"/>
  <c r="M50" i="7"/>
  <c r="N50" i="7"/>
  <c r="C50" i="7"/>
  <c r="D49" i="7"/>
  <c r="E49" i="7"/>
  <c r="F49" i="7"/>
  <c r="G49" i="7"/>
  <c r="H49" i="7"/>
  <c r="I49" i="7"/>
  <c r="J49" i="7"/>
  <c r="K49" i="7"/>
  <c r="L49" i="7"/>
  <c r="M49" i="7"/>
  <c r="N49" i="7"/>
  <c r="C49" i="7"/>
  <c r="D48" i="7"/>
  <c r="E48" i="7"/>
  <c r="F48" i="7"/>
  <c r="G48" i="7"/>
  <c r="H48" i="7"/>
  <c r="I48" i="7"/>
  <c r="J48" i="7"/>
  <c r="K48" i="7"/>
  <c r="L48" i="7"/>
  <c r="M48" i="7"/>
  <c r="N48" i="7"/>
  <c r="C48" i="7"/>
  <c r="D47" i="7"/>
  <c r="E47" i="7"/>
  <c r="C47" i="7"/>
  <c r="D44" i="7"/>
  <c r="F44" i="7"/>
  <c r="H44" i="7"/>
  <c r="J44" i="7"/>
  <c r="N44" i="7"/>
  <c r="C44" i="7"/>
  <c r="D43" i="7"/>
  <c r="E43" i="7"/>
  <c r="F43" i="7"/>
  <c r="G43" i="7"/>
  <c r="H43" i="7"/>
  <c r="I43" i="7"/>
  <c r="J43" i="7"/>
  <c r="K43" i="7"/>
  <c r="L43" i="7"/>
  <c r="M43" i="7"/>
  <c r="N43" i="7"/>
  <c r="C43" i="7"/>
  <c r="D42" i="7"/>
  <c r="E42" i="7"/>
  <c r="F42" i="7"/>
  <c r="G42" i="7"/>
  <c r="H42" i="7"/>
  <c r="I42" i="7"/>
  <c r="J42" i="7"/>
  <c r="K42" i="7"/>
  <c r="L42" i="7"/>
  <c r="M42" i="7"/>
  <c r="N42" i="7"/>
  <c r="C42" i="7"/>
  <c r="D41" i="7"/>
  <c r="E41" i="7"/>
  <c r="F41" i="7"/>
  <c r="G41" i="7"/>
  <c r="H41" i="7"/>
  <c r="I41" i="7"/>
  <c r="J41" i="7"/>
  <c r="K41" i="7"/>
  <c r="L41" i="7"/>
  <c r="M41" i="7"/>
  <c r="N41" i="7"/>
  <c r="C41" i="7"/>
  <c r="D40" i="7"/>
  <c r="E40" i="7"/>
  <c r="F40" i="7"/>
  <c r="G40" i="7"/>
  <c r="H40" i="7"/>
  <c r="I40" i="7"/>
  <c r="J40" i="7"/>
  <c r="K40" i="7"/>
  <c r="L40" i="7"/>
  <c r="M40" i="7"/>
  <c r="N40" i="7"/>
  <c r="C40" i="7"/>
  <c r="D39" i="7"/>
  <c r="E39" i="7"/>
  <c r="F39" i="7"/>
  <c r="G39" i="7"/>
  <c r="H39" i="7"/>
  <c r="I39" i="7"/>
  <c r="J39" i="7"/>
  <c r="K39" i="7"/>
  <c r="L39" i="7"/>
  <c r="M39" i="7"/>
  <c r="N39" i="7"/>
  <c r="C39" i="7"/>
  <c r="D38" i="7"/>
  <c r="E38" i="7"/>
  <c r="F38" i="7"/>
  <c r="G38" i="7"/>
  <c r="H38" i="7"/>
  <c r="I38" i="7"/>
  <c r="J38" i="7"/>
  <c r="K38" i="7"/>
  <c r="L38" i="7"/>
  <c r="M38" i="7"/>
  <c r="N38" i="7"/>
  <c r="C38" i="7"/>
  <c r="D37" i="7"/>
  <c r="E37" i="7"/>
  <c r="F37" i="7"/>
  <c r="G37" i="7"/>
  <c r="H37" i="7"/>
  <c r="I37" i="7"/>
  <c r="J37" i="7"/>
  <c r="K37" i="7"/>
  <c r="L37" i="7"/>
  <c r="M37" i="7"/>
  <c r="N37" i="7"/>
  <c r="C37" i="7"/>
  <c r="D36" i="7"/>
  <c r="E36" i="7"/>
  <c r="F36" i="7"/>
  <c r="G36" i="7"/>
  <c r="H36" i="7"/>
  <c r="I36" i="7"/>
  <c r="J36" i="7"/>
  <c r="K36" i="7"/>
  <c r="L36" i="7"/>
  <c r="M36" i="7"/>
  <c r="N36" i="7"/>
  <c r="C36" i="7"/>
  <c r="D35" i="7"/>
  <c r="E35" i="7"/>
  <c r="F35" i="7"/>
  <c r="G35" i="7"/>
  <c r="H35" i="7"/>
  <c r="I35" i="7"/>
  <c r="J35" i="7"/>
  <c r="K35" i="7"/>
  <c r="L35" i="7"/>
  <c r="M35" i="7"/>
  <c r="N35" i="7"/>
  <c r="C35" i="7"/>
  <c r="D34" i="7"/>
  <c r="E34" i="7"/>
  <c r="F34" i="7"/>
  <c r="G34" i="7"/>
  <c r="H34" i="7"/>
  <c r="I34" i="7"/>
  <c r="J34" i="7"/>
  <c r="K34" i="7"/>
  <c r="L34" i="7"/>
  <c r="M34" i="7"/>
  <c r="N34" i="7"/>
  <c r="C34" i="7"/>
  <c r="D33" i="7"/>
  <c r="E33" i="7"/>
  <c r="F33" i="7"/>
  <c r="G33" i="7"/>
  <c r="H33" i="7"/>
  <c r="I33" i="7"/>
  <c r="J33" i="7"/>
  <c r="K33" i="7"/>
  <c r="L33" i="7"/>
  <c r="M33" i="7"/>
  <c r="N33" i="7"/>
  <c r="C33" i="7"/>
  <c r="D32" i="7"/>
  <c r="E32" i="7"/>
  <c r="F32" i="7"/>
  <c r="G32" i="7"/>
  <c r="H32" i="7"/>
  <c r="I32" i="7"/>
  <c r="J32" i="7"/>
  <c r="K32" i="7"/>
  <c r="L32" i="7"/>
  <c r="M32" i="7"/>
  <c r="N32" i="7"/>
  <c r="C32" i="7"/>
  <c r="D31" i="7"/>
  <c r="E31" i="7"/>
  <c r="F31" i="7"/>
  <c r="G31" i="7"/>
  <c r="H31" i="7"/>
  <c r="I31" i="7"/>
  <c r="J31" i="7"/>
  <c r="K31" i="7"/>
  <c r="L31" i="7"/>
  <c r="M31" i="7"/>
  <c r="N31" i="7"/>
  <c r="C31" i="7"/>
  <c r="D30" i="7"/>
  <c r="E30" i="7"/>
  <c r="F30" i="7"/>
  <c r="G30" i="7"/>
  <c r="H30" i="7"/>
  <c r="I30" i="7"/>
  <c r="J30" i="7"/>
  <c r="K30" i="7"/>
  <c r="L30" i="7"/>
  <c r="M30" i="7"/>
  <c r="N30" i="7"/>
  <c r="C30" i="7"/>
  <c r="D29" i="7"/>
  <c r="E29" i="7"/>
  <c r="F29" i="7"/>
  <c r="G29" i="7"/>
  <c r="H29" i="7"/>
  <c r="I29" i="7"/>
  <c r="J29" i="7"/>
  <c r="K29" i="7"/>
  <c r="L29" i="7"/>
  <c r="M29" i="7"/>
  <c r="N29" i="7"/>
  <c r="C29" i="7"/>
  <c r="D28" i="7"/>
  <c r="E28" i="7"/>
  <c r="F28" i="7"/>
  <c r="G28" i="7"/>
  <c r="H28" i="7"/>
  <c r="I28" i="7"/>
  <c r="J28" i="7"/>
  <c r="K28" i="7"/>
  <c r="L28" i="7"/>
  <c r="M28" i="7"/>
  <c r="N28" i="7"/>
  <c r="C28" i="7"/>
  <c r="D27" i="7"/>
  <c r="E27" i="7"/>
  <c r="F27" i="7"/>
  <c r="G27" i="7"/>
  <c r="H27" i="7"/>
  <c r="I27" i="7"/>
  <c r="J27" i="7"/>
  <c r="K27" i="7"/>
  <c r="L27" i="7"/>
  <c r="M27" i="7"/>
  <c r="N27" i="7"/>
  <c r="C27" i="7"/>
  <c r="D26" i="7"/>
  <c r="E26" i="7"/>
  <c r="F26" i="7"/>
  <c r="G26" i="7"/>
  <c r="H26" i="7"/>
  <c r="I26" i="7"/>
  <c r="J26" i="7"/>
  <c r="K26" i="7"/>
  <c r="L26" i="7"/>
  <c r="M26" i="7"/>
  <c r="N26" i="7"/>
  <c r="C26" i="7"/>
  <c r="D25" i="7"/>
  <c r="E25" i="7"/>
  <c r="F25" i="7"/>
  <c r="G25" i="7"/>
  <c r="H25" i="7"/>
  <c r="I25" i="7"/>
  <c r="J25" i="7"/>
  <c r="K25" i="7"/>
  <c r="L25" i="7"/>
  <c r="M25" i="7"/>
  <c r="N25" i="7"/>
  <c r="C25" i="7"/>
  <c r="D24" i="7"/>
  <c r="E24" i="7"/>
  <c r="F24" i="7"/>
  <c r="G24" i="7"/>
  <c r="H24" i="7"/>
  <c r="I24" i="7"/>
  <c r="J24" i="7"/>
  <c r="K24" i="7"/>
  <c r="L24" i="7"/>
  <c r="M24" i="7"/>
  <c r="N24" i="7"/>
  <c r="C24" i="7"/>
  <c r="D23" i="7"/>
  <c r="E23" i="7"/>
  <c r="F23" i="7"/>
  <c r="G23" i="7"/>
  <c r="H23" i="7"/>
  <c r="I23" i="7"/>
  <c r="J23" i="7"/>
  <c r="K23" i="7"/>
  <c r="L23" i="7"/>
  <c r="M23" i="7"/>
  <c r="N23" i="7"/>
  <c r="C23" i="7"/>
  <c r="D22" i="7"/>
  <c r="E22" i="7"/>
  <c r="F22" i="7"/>
  <c r="G22" i="7"/>
  <c r="H22" i="7"/>
  <c r="I22" i="7"/>
  <c r="J22" i="7"/>
  <c r="K22" i="7"/>
  <c r="L22" i="7"/>
  <c r="M22" i="7"/>
  <c r="N22" i="7"/>
  <c r="C22" i="7"/>
  <c r="D21" i="7"/>
  <c r="E21" i="7"/>
  <c r="F21" i="7"/>
  <c r="G21" i="7"/>
  <c r="H21" i="7"/>
  <c r="I21" i="7"/>
  <c r="J21" i="7"/>
  <c r="K21" i="7"/>
  <c r="L21" i="7"/>
  <c r="M21" i="7"/>
  <c r="N21" i="7"/>
  <c r="C21" i="7"/>
  <c r="F95" i="1"/>
  <c r="C84" i="6"/>
  <c r="I84" i="6" s="1"/>
  <c r="C74" i="1"/>
  <c r="J74" i="1" s="1"/>
  <c r="J74" i="7" s="1"/>
  <c r="C68" i="1"/>
  <c r="C65" i="1"/>
  <c r="C59" i="1"/>
  <c r="C56" i="1"/>
  <c r="C50" i="1"/>
  <c r="F49" i="1"/>
  <c r="G109" i="7"/>
  <c r="F109" i="7"/>
  <c r="C109" i="7"/>
  <c r="L108" i="7"/>
  <c r="I108" i="7"/>
  <c r="G108" i="7"/>
  <c r="E108" i="7"/>
  <c r="D108" i="7"/>
  <c r="K107" i="7"/>
  <c r="J107" i="7"/>
  <c r="I107" i="7"/>
  <c r="L107" i="7" s="1"/>
  <c r="L109" i="7" s="1"/>
  <c r="G107" i="7"/>
  <c r="D107" i="7"/>
  <c r="M102" i="7"/>
  <c r="K102" i="7"/>
  <c r="J102" i="7"/>
  <c r="I102" i="7"/>
  <c r="L102" i="7" s="1"/>
  <c r="H102" i="7"/>
  <c r="E102" i="7"/>
  <c r="L101" i="7"/>
  <c r="I101" i="7"/>
  <c r="H101" i="7"/>
  <c r="E101" i="7"/>
  <c r="I100" i="7"/>
  <c r="H100" i="7"/>
  <c r="E100" i="7"/>
  <c r="M99" i="7"/>
  <c r="J99" i="7"/>
  <c r="K99" i="7" s="1"/>
  <c r="I99" i="7"/>
  <c r="L99" i="7" s="1"/>
  <c r="H99" i="7"/>
  <c r="E99" i="7"/>
  <c r="I98" i="7"/>
  <c r="H98" i="7"/>
  <c r="E98" i="7"/>
  <c r="H97" i="7"/>
  <c r="G97" i="7"/>
  <c r="F97" i="7"/>
  <c r="F105" i="7" s="1"/>
  <c r="E97" i="7"/>
  <c r="D97" i="7"/>
  <c r="C97" i="7"/>
  <c r="J91" i="7"/>
  <c r="K91" i="7" s="1"/>
  <c r="I91" i="7"/>
  <c r="L91" i="7" s="1"/>
  <c r="G91" i="7"/>
  <c r="H91" i="7" s="1"/>
  <c r="D91" i="7"/>
  <c r="E91" i="7" s="1"/>
  <c r="I90" i="7"/>
  <c r="H90" i="7"/>
  <c r="G90" i="7"/>
  <c r="D90" i="7"/>
  <c r="E90" i="7" s="1"/>
  <c r="J19" i="7"/>
  <c r="K19" i="7" s="1"/>
  <c r="I19" i="7"/>
  <c r="F17" i="7"/>
  <c r="C17" i="7"/>
  <c r="L16" i="7"/>
  <c r="K16" i="7"/>
  <c r="J16" i="7"/>
  <c r="I16" i="7"/>
  <c r="H16" i="7"/>
  <c r="N16" i="7" s="1"/>
  <c r="G16" i="7"/>
  <c r="M16" i="7" s="1"/>
  <c r="D16" i="7"/>
  <c r="E16" i="7" s="1"/>
  <c r="I15" i="7"/>
  <c r="J15" i="7" s="1"/>
  <c r="H15" i="7"/>
  <c r="G15" i="7"/>
  <c r="E15" i="7"/>
  <c r="E17" i="7" s="1"/>
  <c r="D15" i="7"/>
  <c r="L14" i="7"/>
  <c r="J14" i="7"/>
  <c r="I14" i="7"/>
  <c r="G14" i="7"/>
  <c r="H14" i="7" s="1"/>
  <c r="E14" i="7"/>
  <c r="D14" i="7"/>
  <c r="L13" i="7"/>
  <c r="K13" i="7"/>
  <c r="J13" i="7"/>
  <c r="I13" i="7"/>
  <c r="H13" i="7"/>
  <c r="N13" i="7" s="1"/>
  <c r="G13" i="7"/>
  <c r="G17" i="7" s="1"/>
  <c r="D13" i="7"/>
  <c r="E13" i="7" s="1"/>
  <c r="F109" i="6"/>
  <c r="C109" i="6"/>
  <c r="I108" i="6"/>
  <c r="I109" i="6" s="1"/>
  <c r="G108" i="6"/>
  <c r="H108" i="6" s="1"/>
  <c r="E108" i="6"/>
  <c r="D108" i="6"/>
  <c r="M107" i="6"/>
  <c r="J107" i="6"/>
  <c r="I107" i="6"/>
  <c r="L107" i="6" s="1"/>
  <c r="G107" i="6"/>
  <c r="D107" i="6"/>
  <c r="D109" i="6" s="1"/>
  <c r="I104" i="6"/>
  <c r="L104" i="6" s="1"/>
  <c r="H104" i="6"/>
  <c r="G104" i="6"/>
  <c r="D104" i="6"/>
  <c r="E104" i="6" s="1"/>
  <c r="I103" i="6"/>
  <c r="G103" i="6"/>
  <c r="H103" i="6" s="1"/>
  <c r="D103" i="6"/>
  <c r="E103" i="6" s="1"/>
  <c r="M102" i="6"/>
  <c r="J102" i="6"/>
  <c r="K102" i="6" s="1"/>
  <c r="I102" i="6"/>
  <c r="L102" i="6" s="1"/>
  <c r="H102" i="6"/>
  <c r="N102" i="6" s="1"/>
  <c r="E102" i="6"/>
  <c r="I101" i="6"/>
  <c r="L101" i="6" s="1"/>
  <c r="H101" i="6"/>
  <c r="E101" i="6"/>
  <c r="I100" i="6"/>
  <c r="L100" i="6" s="1"/>
  <c r="H100" i="6"/>
  <c r="H97" i="6" s="1"/>
  <c r="E100" i="6"/>
  <c r="J99" i="6"/>
  <c r="K99" i="6" s="1"/>
  <c r="I99" i="6"/>
  <c r="L99" i="6" s="1"/>
  <c r="H99" i="6"/>
  <c r="E99" i="6"/>
  <c r="E97" i="6" s="1"/>
  <c r="I98" i="6"/>
  <c r="H98" i="6"/>
  <c r="E98" i="6"/>
  <c r="G97" i="6"/>
  <c r="F97" i="6"/>
  <c r="D97" i="6"/>
  <c r="C97" i="6"/>
  <c r="I97" i="6" s="1"/>
  <c r="J97" i="6" s="1"/>
  <c r="I96" i="6"/>
  <c r="L96" i="6" s="1"/>
  <c r="H96" i="6"/>
  <c r="G96" i="6"/>
  <c r="D96" i="6"/>
  <c r="E95" i="6"/>
  <c r="D95" i="6"/>
  <c r="C94" i="6"/>
  <c r="N91" i="6"/>
  <c r="L91" i="6"/>
  <c r="K91" i="6"/>
  <c r="J91" i="6"/>
  <c r="I91" i="6"/>
  <c r="H91" i="6"/>
  <c r="G91" i="6"/>
  <c r="M91" i="6" s="1"/>
  <c r="D91" i="6"/>
  <c r="E91" i="6" s="1"/>
  <c r="I90" i="6"/>
  <c r="H90" i="6"/>
  <c r="G90" i="6"/>
  <c r="E90" i="6"/>
  <c r="D90" i="6"/>
  <c r="L89" i="6"/>
  <c r="J89" i="6"/>
  <c r="I89" i="6"/>
  <c r="K89" i="6" s="1"/>
  <c r="G89" i="6"/>
  <c r="H89" i="6" s="1"/>
  <c r="N89" i="6" s="1"/>
  <c r="E89" i="6"/>
  <c r="D89" i="6"/>
  <c r="G88" i="6"/>
  <c r="H88" i="6" s="1"/>
  <c r="D88" i="6"/>
  <c r="I88" i="6"/>
  <c r="I87" i="6"/>
  <c r="L87" i="6" s="1"/>
  <c r="G87" i="6"/>
  <c r="D87" i="6"/>
  <c r="E87" i="6" s="1"/>
  <c r="F86" i="6"/>
  <c r="C86" i="6"/>
  <c r="I85" i="6"/>
  <c r="L85" i="6" s="1"/>
  <c r="H85" i="6"/>
  <c r="G85" i="6"/>
  <c r="D85" i="6"/>
  <c r="E85" i="6" s="1"/>
  <c r="G84" i="6"/>
  <c r="H84" i="6" s="1"/>
  <c r="D84" i="6"/>
  <c r="E84" i="6" s="1"/>
  <c r="I83" i="6"/>
  <c r="L83" i="6" s="1"/>
  <c r="G83" i="6"/>
  <c r="H83" i="6" s="1"/>
  <c r="D83" i="6"/>
  <c r="E83" i="6" s="1"/>
  <c r="I82" i="6"/>
  <c r="L82" i="6" s="1"/>
  <c r="H82" i="6"/>
  <c r="G82" i="6"/>
  <c r="D82" i="6"/>
  <c r="E82" i="6" s="1"/>
  <c r="I81" i="6"/>
  <c r="L81" i="6" s="1"/>
  <c r="G81" i="6"/>
  <c r="H81" i="6" s="1"/>
  <c r="D81" i="6"/>
  <c r="E81" i="6" s="1"/>
  <c r="I80" i="6"/>
  <c r="L80" i="6" s="1"/>
  <c r="G80" i="6"/>
  <c r="H80" i="6" s="1"/>
  <c r="D80" i="6"/>
  <c r="E80" i="6" s="1"/>
  <c r="I79" i="6"/>
  <c r="L79" i="6" s="1"/>
  <c r="G79" i="6"/>
  <c r="H79" i="6" s="1"/>
  <c r="D79" i="6"/>
  <c r="E79" i="6" s="1"/>
  <c r="I78" i="6"/>
  <c r="G78" i="6"/>
  <c r="H78" i="6" s="1"/>
  <c r="D78" i="6"/>
  <c r="E78" i="6" s="1"/>
  <c r="I77" i="6"/>
  <c r="L77" i="6" s="1"/>
  <c r="G77" i="6"/>
  <c r="H77" i="6" s="1"/>
  <c r="D77" i="6"/>
  <c r="E77" i="6" s="1"/>
  <c r="I76" i="6"/>
  <c r="L76" i="6" s="1"/>
  <c r="H76" i="6"/>
  <c r="G76" i="6"/>
  <c r="D76" i="6"/>
  <c r="E76" i="6" s="1"/>
  <c r="I75" i="6"/>
  <c r="L75" i="6" s="1"/>
  <c r="G75" i="6"/>
  <c r="H75" i="6" s="1"/>
  <c r="D75" i="6"/>
  <c r="E75" i="6" s="1"/>
  <c r="I74" i="6"/>
  <c r="L74" i="6" s="1"/>
  <c r="G74" i="6"/>
  <c r="H74" i="6" s="1"/>
  <c r="D74" i="6"/>
  <c r="E74" i="6" s="1"/>
  <c r="I73" i="6"/>
  <c r="L73" i="6" s="1"/>
  <c r="H73" i="6"/>
  <c r="G73" i="6"/>
  <c r="D73" i="6"/>
  <c r="E73" i="6" s="1"/>
  <c r="I72" i="6"/>
  <c r="L72" i="6" s="1"/>
  <c r="G72" i="6"/>
  <c r="H72" i="6" s="1"/>
  <c r="D72" i="6"/>
  <c r="E72" i="6" s="1"/>
  <c r="I71" i="6"/>
  <c r="L71" i="6" s="1"/>
  <c r="G71" i="6"/>
  <c r="H71" i="6" s="1"/>
  <c r="D71" i="6"/>
  <c r="E71" i="6" s="1"/>
  <c r="I70" i="6"/>
  <c r="L70" i="6" s="1"/>
  <c r="G70" i="6"/>
  <c r="H70" i="6" s="1"/>
  <c r="D70" i="6"/>
  <c r="E70" i="6" s="1"/>
  <c r="I69" i="6"/>
  <c r="G69" i="6"/>
  <c r="H69" i="6" s="1"/>
  <c r="D69" i="6"/>
  <c r="E69" i="6" s="1"/>
  <c r="I68" i="6"/>
  <c r="L68" i="6" s="1"/>
  <c r="G68" i="6"/>
  <c r="H68" i="6" s="1"/>
  <c r="D68" i="6"/>
  <c r="E68" i="6" s="1"/>
  <c r="I67" i="6"/>
  <c r="L67" i="6" s="1"/>
  <c r="G67" i="6"/>
  <c r="H67" i="6" s="1"/>
  <c r="D67" i="6"/>
  <c r="E67" i="6" s="1"/>
  <c r="I66" i="6"/>
  <c r="L66" i="6" s="1"/>
  <c r="G66" i="6"/>
  <c r="H66" i="6" s="1"/>
  <c r="D66" i="6"/>
  <c r="E66" i="6" s="1"/>
  <c r="I65" i="6"/>
  <c r="L65" i="6" s="1"/>
  <c r="G65" i="6"/>
  <c r="H65" i="6" s="1"/>
  <c r="D65" i="6"/>
  <c r="E65" i="6" s="1"/>
  <c r="I64" i="6"/>
  <c r="L64" i="6" s="1"/>
  <c r="H64" i="6"/>
  <c r="G64" i="6"/>
  <c r="D64" i="6"/>
  <c r="E64" i="6" s="1"/>
  <c r="I63" i="6"/>
  <c r="L63" i="6" s="1"/>
  <c r="G63" i="6"/>
  <c r="H63" i="6" s="1"/>
  <c r="D63" i="6"/>
  <c r="E63" i="6" s="1"/>
  <c r="I62" i="6"/>
  <c r="L62" i="6" s="1"/>
  <c r="G62" i="6"/>
  <c r="H62" i="6" s="1"/>
  <c r="D62" i="6"/>
  <c r="E62" i="6" s="1"/>
  <c r="I61" i="6"/>
  <c r="G61" i="6"/>
  <c r="H61" i="6" s="1"/>
  <c r="D61" i="6"/>
  <c r="E61" i="6" s="1"/>
  <c r="I60" i="6"/>
  <c r="L60" i="6" s="1"/>
  <c r="G60" i="6"/>
  <c r="H60" i="6" s="1"/>
  <c r="E60" i="6"/>
  <c r="D60" i="6"/>
  <c r="I59" i="6"/>
  <c r="L59" i="6" s="1"/>
  <c r="G59" i="6"/>
  <c r="H59" i="6" s="1"/>
  <c r="D59" i="6"/>
  <c r="E59" i="6" s="1"/>
  <c r="I58" i="6"/>
  <c r="G58" i="6"/>
  <c r="D58" i="6"/>
  <c r="E58" i="6" s="1"/>
  <c r="I57" i="6"/>
  <c r="J57" i="6" s="1"/>
  <c r="G57" i="6"/>
  <c r="H57" i="6" s="1"/>
  <c r="D57" i="6"/>
  <c r="E57" i="6" s="1"/>
  <c r="I56" i="6"/>
  <c r="L56" i="6" s="1"/>
  <c r="G56" i="6"/>
  <c r="H56" i="6" s="1"/>
  <c r="D56" i="6"/>
  <c r="E56" i="6" s="1"/>
  <c r="I55" i="6"/>
  <c r="L55" i="6" s="1"/>
  <c r="G55" i="6"/>
  <c r="H55" i="6" s="1"/>
  <c r="D55" i="6"/>
  <c r="E55" i="6" s="1"/>
  <c r="I54" i="6"/>
  <c r="G54" i="6"/>
  <c r="H54" i="6" s="1"/>
  <c r="D54" i="6"/>
  <c r="E54" i="6" s="1"/>
  <c r="I53" i="6"/>
  <c r="L53" i="6" s="1"/>
  <c r="G53" i="6"/>
  <c r="D53" i="6"/>
  <c r="E53" i="6" s="1"/>
  <c r="I52" i="6"/>
  <c r="L52" i="6" s="1"/>
  <c r="G52" i="6"/>
  <c r="H52" i="6" s="1"/>
  <c r="D52" i="6"/>
  <c r="I51" i="6"/>
  <c r="G51" i="6"/>
  <c r="H51" i="6" s="1"/>
  <c r="D51" i="6"/>
  <c r="E51" i="6" s="1"/>
  <c r="J50" i="6"/>
  <c r="K50" i="6" s="1"/>
  <c r="I50" i="6"/>
  <c r="L50" i="6" s="1"/>
  <c r="G50" i="6"/>
  <c r="H50" i="6" s="1"/>
  <c r="D50" i="6"/>
  <c r="E50" i="6" s="1"/>
  <c r="I49" i="6"/>
  <c r="J49" i="6" s="1"/>
  <c r="G49" i="6"/>
  <c r="M49" i="6" s="1"/>
  <c r="L49" i="6"/>
  <c r="D49" i="6"/>
  <c r="E49" i="6" s="1"/>
  <c r="L48" i="6"/>
  <c r="I48" i="6"/>
  <c r="J48" i="6" s="1"/>
  <c r="G48" i="6"/>
  <c r="H48" i="6" s="1"/>
  <c r="E48" i="6"/>
  <c r="D48" i="6"/>
  <c r="F47" i="6"/>
  <c r="G47" i="6" s="1"/>
  <c r="H47" i="6" s="1"/>
  <c r="C47" i="6"/>
  <c r="L43" i="6"/>
  <c r="J43" i="6"/>
  <c r="I43" i="6"/>
  <c r="H43" i="6"/>
  <c r="G43" i="6"/>
  <c r="D43" i="6"/>
  <c r="I42" i="6"/>
  <c r="H42" i="6"/>
  <c r="G42" i="6"/>
  <c r="E42" i="6"/>
  <c r="D42" i="6"/>
  <c r="L41" i="6"/>
  <c r="I41" i="6"/>
  <c r="G41" i="6"/>
  <c r="D41" i="6"/>
  <c r="D40" i="6" s="1"/>
  <c r="K40" i="6"/>
  <c r="F40" i="6"/>
  <c r="C40" i="6"/>
  <c r="I40" i="6" s="1"/>
  <c r="J40" i="6" s="1"/>
  <c r="F39" i="6"/>
  <c r="N38" i="6"/>
  <c r="L38" i="6"/>
  <c r="K38" i="6"/>
  <c r="J38" i="6"/>
  <c r="I38" i="6"/>
  <c r="H38" i="6"/>
  <c r="G38" i="6"/>
  <c r="M38" i="6" s="1"/>
  <c r="D38" i="6"/>
  <c r="E38" i="6" s="1"/>
  <c r="I37" i="6"/>
  <c r="H37" i="6"/>
  <c r="G37" i="6"/>
  <c r="G36" i="6" s="1"/>
  <c r="D37" i="6"/>
  <c r="E37" i="6" s="1"/>
  <c r="F36" i="6"/>
  <c r="C36" i="6"/>
  <c r="I35" i="6"/>
  <c r="L35" i="6" s="1"/>
  <c r="G35" i="6"/>
  <c r="H35" i="6" s="1"/>
  <c r="D35" i="6"/>
  <c r="E35" i="6" s="1"/>
  <c r="L34" i="6"/>
  <c r="J34" i="6"/>
  <c r="I34" i="6"/>
  <c r="K34" i="6" s="1"/>
  <c r="N34" i="6" s="1"/>
  <c r="H34" i="6"/>
  <c r="G34" i="6"/>
  <c r="D34" i="6"/>
  <c r="E34" i="6" s="1"/>
  <c r="I33" i="6"/>
  <c r="L33" i="6" s="1"/>
  <c r="H33" i="6"/>
  <c r="G33" i="6"/>
  <c r="D33" i="6"/>
  <c r="E33" i="6" s="1"/>
  <c r="I32" i="6"/>
  <c r="J32" i="6" s="1"/>
  <c r="G32" i="6"/>
  <c r="H32" i="6" s="1"/>
  <c r="D32" i="6"/>
  <c r="E32" i="6" s="1"/>
  <c r="I31" i="6"/>
  <c r="L31" i="6" s="1"/>
  <c r="G31" i="6"/>
  <c r="H31" i="6" s="1"/>
  <c r="D31" i="6"/>
  <c r="I30" i="6"/>
  <c r="H30" i="6"/>
  <c r="G30" i="6"/>
  <c r="E30" i="6"/>
  <c r="D30" i="6"/>
  <c r="L29" i="6"/>
  <c r="J29" i="6"/>
  <c r="I29" i="6"/>
  <c r="K29" i="6" s="1"/>
  <c r="G29" i="6"/>
  <c r="E29" i="6"/>
  <c r="D29" i="6"/>
  <c r="F28" i="6"/>
  <c r="C28" i="6"/>
  <c r="L27" i="6"/>
  <c r="I27" i="6"/>
  <c r="H27" i="6"/>
  <c r="G27" i="6"/>
  <c r="D27" i="6"/>
  <c r="E27" i="6" s="1"/>
  <c r="I26" i="6"/>
  <c r="G26" i="6"/>
  <c r="H26" i="6" s="1"/>
  <c r="D26" i="6"/>
  <c r="E26" i="6" s="1"/>
  <c r="L25" i="6"/>
  <c r="J25" i="6"/>
  <c r="K25" i="6" s="1"/>
  <c r="I25" i="6"/>
  <c r="G25" i="6"/>
  <c r="H25" i="6" s="1"/>
  <c r="E25" i="6"/>
  <c r="D25" i="6"/>
  <c r="N24" i="6"/>
  <c r="L24" i="6"/>
  <c r="K24" i="6"/>
  <c r="J24" i="6"/>
  <c r="I24" i="6"/>
  <c r="H24" i="6"/>
  <c r="G24" i="6"/>
  <c r="M24" i="6" s="1"/>
  <c r="D24" i="6"/>
  <c r="I23" i="6"/>
  <c r="H23" i="6"/>
  <c r="G23" i="6"/>
  <c r="E23" i="6"/>
  <c r="D23" i="6"/>
  <c r="L22" i="6"/>
  <c r="J22" i="6"/>
  <c r="K22" i="6" s="1"/>
  <c r="I22" i="6"/>
  <c r="G22" i="6"/>
  <c r="E22" i="6"/>
  <c r="D22" i="6"/>
  <c r="F21" i="6"/>
  <c r="C21" i="6"/>
  <c r="K19" i="6"/>
  <c r="I19" i="6"/>
  <c r="J19" i="6" s="1"/>
  <c r="F17" i="6"/>
  <c r="C17" i="6"/>
  <c r="I17" i="6" s="1"/>
  <c r="I16" i="6"/>
  <c r="L16" i="6" s="1"/>
  <c r="H16" i="6"/>
  <c r="G16" i="6"/>
  <c r="D16" i="6"/>
  <c r="E16" i="6" s="1"/>
  <c r="I15" i="6"/>
  <c r="L15" i="6" s="1"/>
  <c r="G15" i="6"/>
  <c r="H15" i="6" s="1"/>
  <c r="E15" i="6"/>
  <c r="D15" i="6"/>
  <c r="J14" i="6"/>
  <c r="I14" i="6"/>
  <c r="L14" i="6" s="1"/>
  <c r="G14" i="6"/>
  <c r="D14" i="6"/>
  <c r="I13" i="6"/>
  <c r="L13" i="6" s="1"/>
  <c r="H13" i="6"/>
  <c r="G13" i="6"/>
  <c r="G17" i="6" s="1"/>
  <c r="D13" i="6"/>
  <c r="N108" i="1"/>
  <c r="N109" i="1" s="1"/>
  <c r="N107" i="1"/>
  <c r="M108" i="1"/>
  <c r="M107" i="1"/>
  <c r="L108" i="1"/>
  <c r="L107" i="1"/>
  <c r="L109" i="1" s="1"/>
  <c r="N96" i="1"/>
  <c r="N97" i="1"/>
  <c r="N98" i="1"/>
  <c r="N99" i="1"/>
  <c r="N100" i="1"/>
  <c r="N101" i="1"/>
  <c r="N102" i="1"/>
  <c r="N103" i="1"/>
  <c r="N104" i="1"/>
  <c r="M96" i="1"/>
  <c r="M97" i="1"/>
  <c r="M98" i="1"/>
  <c r="M99" i="1"/>
  <c r="M100" i="1"/>
  <c r="M101" i="1"/>
  <c r="M102" i="1"/>
  <c r="M103" i="1"/>
  <c r="M104" i="1"/>
  <c r="L96" i="1"/>
  <c r="L97" i="1"/>
  <c r="L98" i="1"/>
  <c r="L99" i="1"/>
  <c r="L100" i="1"/>
  <c r="L101" i="1"/>
  <c r="L102" i="1"/>
  <c r="L103" i="1"/>
  <c r="L104" i="1"/>
  <c r="N48" i="1"/>
  <c r="N89" i="1"/>
  <c r="N90" i="1"/>
  <c r="N91" i="1"/>
  <c r="M48" i="1"/>
  <c r="M85" i="1"/>
  <c r="M89" i="1"/>
  <c r="M90" i="1"/>
  <c r="M91" i="1"/>
  <c r="L48" i="1"/>
  <c r="L61" i="1"/>
  <c r="L63" i="1"/>
  <c r="L64" i="1"/>
  <c r="L71" i="1"/>
  <c r="L72" i="1"/>
  <c r="L73" i="1"/>
  <c r="L78" i="1"/>
  <c r="L80" i="1"/>
  <c r="L85" i="1"/>
  <c r="L89" i="1"/>
  <c r="L90" i="1"/>
  <c r="L91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2" i="1"/>
  <c r="N21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22" i="1"/>
  <c r="M21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22" i="1"/>
  <c r="L21" i="1"/>
  <c r="N14" i="1"/>
  <c r="N15" i="1"/>
  <c r="N16" i="1"/>
  <c r="N17" i="1"/>
  <c r="N13" i="1"/>
  <c r="M14" i="1"/>
  <c r="M15" i="1"/>
  <c r="M16" i="1"/>
  <c r="M17" i="1"/>
  <c r="M13" i="1"/>
  <c r="L14" i="1"/>
  <c r="L15" i="1"/>
  <c r="L16" i="1"/>
  <c r="L17" i="1"/>
  <c r="L13" i="1"/>
  <c r="K108" i="1"/>
  <c r="K107" i="1"/>
  <c r="J108" i="1"/>
  <c r="J107" i="1"/>
  <c r="J109" i="1" s="1"/>
  <c r="G109" i="1"/>
  <c r="H109" i="1"/>
  <c r="I109" i="1"/>
  <c r="K109" i="1"/>
  <c r="M109" i="1"/>
  <c r="I108" i="1"/>
  <c r="I107" i="1"/>
  <c r="K96" i="1"/>
  <c r="K97" i="1"/>
  <c r="K98" i="1"/>
  <c r="K99" i="1"/>
  <c r="K100" i="1"/>
  <c r="K101" i="1"/>
  <c r="K102" i="1"/>
  <c r="K103" i="1"/>
  <c r="K104" i="1"/>
  <c r="J96" i="1"/>
  <c r="J97" i="1"/>
  <c r="J98" i="1"/>
  <c r="J99" i="1"/>
  <c r="J100" i="1"/>
  <c r="J101" i="1"/>
  <c r="J102" i="1"/>
  <c r="J103" i="1"/>
  <c r="J104" i="1"/>
  <c r="I95" i="1"/>
  <c r="L95" i="1" s="1"/>
  <c r="I96" i="1"/>
  <c r="I97" i="1"/>
  <c r="I98" i="1"/>
  <c r="I99" i="1"/>
  <c r="I100" i="1"/>
  <c r="I101" i="1"/>
  <c r="I102" i="1"/>
  <c r="I103" i="1"/>
  <c r="I104" i="1"/>
  <c r="K48" i="1"/>
  <c r="K85" i="1"/>
  <c r="K89" i="1"/>
  <c r="K90" i="1"/>
  <c r="K91" i="1"/>
  <c r="J48" i="1"/>
  <c r="J56" i="1"/>
  <c r="J56" i="7" s="1"/>
  <c r="J57" i="1"/>
  <c r="K57" i="1" s="1"/>
  <c r="J64" i="1"/>
  <c r="J66" i="1"/>
  <c r="K66" i="1" s="1"/>
  <c r="J82" i="1"/>
  <c r="J84" i="1"/>
  <c r="J85" i="1"/>
  <c r="J87" i="1"/>
  <c r="J89" i="1"/>
  <c r="J90" i="1"/>
  <c r="J91" i="1"/>
  <c r="I48" i="1"/>
  <c r="I49" i="1"/>
  <c r="L49" i="1" s="1"/>
  <c r="I50" i="1"/>
  <c r="J50" i="1" s="1"/>
  <c r="I51" i="1"/>
  <c r="I52" i="1"/>
  <c r="I53" i="1"/>
  <c r="J53" i="1" s="1"/>
  <c r="I54" i="1"/>
  <c r="L54" i="1" s="1"/>
  <c r="I55" i="1"/>
  <c r="L55" i="1" s="1"/>
  <c r="L56" i="1"/>
  <c r="L56" i="7" s="1"/>
  <c r="I57" i="1"/>
  <c r="L57" i="1" s="1"/>
  <c r="I58" i="1"/>
  <c r="L58" i="1" s="1"/>
  <c r="I59" i="1"/>
  <c r="I60" i="1"/>
  <c r="J60" i="1" s="1"/>
  <c r="I61" i="1"/>
  <c r="J61" i="1" s="1"/>
  <c r="K61" i="1" s="1"/>
  <c r="I62" i="1"/>
  <c r="L62" i="1" s="1"/>
  <c r="I63" i="1"/>
  <c r="J63" i="1" s="1"/>
  <c r="I64" i="1"/>
  <c r="K64" i="1" s="1"/>
  <c r="J65" i="1"/>
  <c r="K65" i="1" s="1"/>
  <c r="K65" i="7" s="1"/>
  <c r="I66" i="1"/>
  <c r="L66" i="1" s="1"/>
  <c r="I67" i="1"/>
  <c r="J67" i="1" s="1"/>
  <c r="I68" i="1"/>
  <c r="J68" i="1" s="1"/>
  <c r="I69" i="1"/>
  <c r="L69" i="1" s="1"/>
  <c r="I70" i="1"/>
  <c r="L70" i="1" s="1"/>
  <c r="I71" i="1"/>
  <c r="J71" i="1" s="1"/>
  <c r="K71" i="1" s="1"/>
  <c r="I72" i="1"/>
  <c r="I73" i="1"/>
  <c r="I75" i="1"/>
  <c r="J75" i="1" s="1"/>
  <c r="I76" i="1"/>
  <c r="L76" i="1" s="1"/>
  <c r="I77" i="1"/>
  <c r="L77" i="1" s="1"/>
  <c r="I78" i="1"/>
  <c r="J78" i="1" s="1"/>
  <c r="K78" i="1" s="1"/>
  <c r="I79" i="1"/>
  <c r="L79" i="1" s="1"/>
  <c r="I80" i="1"/>
  <c r="I81" i="1"/>
  <c r="J81" i="1" s="1"/>
  <c r="K81" i="1" s="1"/>
  <c r="I82" i="1"/>
  <c r="L82" i="1" s="1"/>
  <c r="I83" i="1"/>
  <c r="I84" i="1"/>
  <c r="K84" i="1" s="1"/>
  <c r="I85" i="1"/>
  <c r="I87" i="1"/>
  <c r="K87" i="1" s="1"/>
  <c r="I88" i="1"/>
  <c r="L88" i="1" s="1"/>
  <c r="I89" i="1"/>
  <c r="I90" i="1"/>
  <c r="I91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K25" i="1"/>
  <c r="J25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J22" i="1"/>
  <c r="I23" i="1"/>
  <c r="I24" i="1"/>
  <c r="J24" i="1" s="1"/>
  <c r="I22" i="1"/>
  <c r="K22" i="1" s="1"/>
  <c r="I19" i="1"/>
  <c r="J19" i="1" s="1"/>
  <c r="K19" i="1" s="1"/>
  <c r="I14" i="1"/>
  <c r="J14" i="1" s="1"/>
  <c r="I15" i="1"/>
  <c r="J15" i="1" s="1"/>
  <c r="I16" i="1"/>
  <c r="J16" i="1" s="1"/>
  <c r="K16" i="1" s="1"/>
  <c r="I13" i="1"/>
  <c r="L88" i="7" l="1"/>
  <c r="J84" i="7"/>
  <c r="K84" i="7"/>
  <c r="I88" i="7"/>
  <c r="I84" i="7"/>
  <c r="L84" i="1"/>
  <c r="L84" i="7" s="1"/>
  <c r="I65" i="7"/>
  <c r="J65" i="7"/>
  <c r="I56" i="7"/>
  <c r="M44" i="7"/>
  <c r="G44" i="7"/>
  <c r="I44" i="7"/>
  <c r="D105" i="7"/>
  <c r="C105" i="7"/>
  <c r="E105" i="7"/>
  <c r="J95" i="1"/>
  <c r="K95" i="1" s="1"/>
  <c r="K43" i="6"/>
  <c r="H36" i="6"/>
  <c r="I36" i="6"/>
  <c r="J88" i="1"/>
  <c r="L87" i="1"/>
  <c r="J83" i="1"/>
  <c r="K83" i="1" s="1"/>
  <c r="L83" i="1"/>
  <c r="K82" i="1"/>
  <c r="L81" i="1"/>
  <c r="J80" i="1"/>
  <c r="K80" i="1" s="1"/>
  <c r="J79" i="1"/>
  <c r="K79" i="1"/>
  <c r="J77" i="1"/>
  <c r="K77" i="1" s="1"/>
  <c r="J76" i="1"/>
  <c r="K76" i="1" s="1"/>
  <c r="L75" i="1"/>
  <c r="K75" i="1"/>
  <c r="L74" i="1"/>
  <c r="L74" i="7" s="1"/>
  <c r="K74" i="1"/>
  <c r="K74" i="7" s="1"/>
  <c r="K73" i="1"/>
  <c r="J73" i="1"/>
  <c r="J72" i="1"/>
  <c r="K72" i="1" s="1"/>
  <c r="J70" i="1"/>
  <c r="K70" i="1"/>
  <c r="J69" i="1"/>
  <c r="K69" i="1"/>
  <c r="K68" i="1"/>
  <c r="L68" i="1"/>
  <c r="K67" i="1"/>
  <c r="L67" i="1"/>
  <c r="L65" i="1"/>
  <c r="L65" i="7" s="1"/>
  <c r="K63" i="1"/>
  <c r="J62" i="1"/>
  <c r="K62" i="1" s="1"/>
  <c r="L60" i="1"/>
  <c r="K60" i="1"/>
  <c r="L59" i="1"/>
  <c r="J59" i="1"/>
  <c r="J58" i="1"/>
  <c r="K58" i="1"/>
  <c r="K56" i="1"/>
  <c r="K56" i="7" s="1"/>
  <c r="J55" i="1"/>
  <c r="K55" i="1" s="1"/>
  <c r="J54" i="1"/>
  <c r="K54" i="1"/>
  <c r="K53" i="1"/>
  <c r="L53" i="1"/>
  <c r="L52" i="1"/>
  <c r="J52" i="1"/>
  <c r="K52" i="1" s="1"/>
  <c r="K51" i="1"/>
  <c r="J51" i="1"/>
  <c r="L51" i="1"/>
  <c r="K50" i="1"/>
  <c r="L50" i="1"/>
  <c r="J49" i="1"/>
  <c r="K49" i="1" s="1"/>
  <c r="M43" i="6"/>
  <c r="N43" i="6"/>
  <c r="C39" i="6"/>
  <c r="I39" i="6" s="1"/>
  <c r="J41" i="6"/>
  <c r="M41" i="6" s="1"/>
  <c r="E41" i="6"/>
  <c r="E40" i="6" s="1"/>
  <c r="J35" i="6"/>
  <c r="K35" i="6" s="1"/>
  <c r="N35" i="6"/>
  <c r="M34" i="6"/>
  <c r="M14" i="7"/>
  <c r="K15" i="7"/>
  <c r="N15" i="7" s="1"/>
  <c r="L90" i="7"/>
  <c r="J90" i="7"/>
  <c r="K90" i="7" s="1"/>
  <c r="N90" i="7" s="1"/>
  <c r="L15" i="7"/>
  <c r="D17" i="7"/>
  <c r="H17" i="7"/>
  <c r="N14" i="7"/>
  <c r="L100" i="7"/>
  <c r="J100" i="7"/>
  <c r="M100" i="7" s="1"/>
  <c r="K100" i="7"/>
  <c r="N100" i="7" s="1"/>
  <c r="K14" i="7"/>
  <c r="M15" i="7"/>
  <c r="H107" i="7"/>
  <c r="M107" i="7"/>
  <c r="H108" i="7"/>
  <c r="N102" i="7"/>
  <c r="M13" i="7"/>
  <c r="I17" i="7"/>
  <c r="M91" i="7"/>
  <c r="N99" i="7"/>
  <c r="K101" i="7"/>
  <c r="N101" i="7" s="1"/>
  <c r="J101" i="7"/>
  <c r="M101" i="7" s="1"/>
  <c r="J108" i="7"/>
  <c r="J109" i="7" s="1"/>
  <c r="I109" i="7"/>
  <c r="M90" i="7"/>
  <c r="N91" i="7"/>
  <c r="K98" i="7"/>
  <c r="N98" i="7" s="1"/>
  <c r="J98" i="7"/>
  <c r="M98" i="7" s="1"/>
  <c r="I97" i="7"/>
  <c r="I105" i="7" s="1"/>
  <c r="L98" i="7"/>
  <c r="D109" i="7"/>
  <c r="E107" i="7"/>
  <c r="E109" i="7" s="1"/>
  <c r="N50" i="6"/>
  <c r="H49" i="6"/>
  <c r="N49" i="6" s="1"/>
  <c r="F46" i="6"/>
  <c r="I47" i="6"/>
  <c r="J47" i="6" s="1"/>
  <c r="K47" i="6" s="1"/>
  <c r="N47" i="6" s="1"/>
  <c r="I86" i="6"/>
  <c r="J86" i="6" s="1"/>
  <c r="J87" i="6"/>
  <c r="M87" i="6" s="1"/>
  <c r="J83" i="6"/>
  <c r="M83" i="6" s="1"/>
  <c r="J77" i="6"/>
  <c r="J80" i="6"/>
  <c r="M80" i="6" s="1"/>
  <c r="J74" i="6"/>
  <c r="J71" i="6"/>
  <c r="K71" i="6" s="1"/>
  <c r="N71" i="6" s="1"/>
  <c r="J68" i="6"/>
  <c r="J65" i="6"/>
  <c r="J62" i="6"/>
  <c r="M62" i="6" s="1"/>
  <c r="K57" i="6"/>
  <c r="J53" i="6"/>
  <c r="K53" i="6" s="1"/>
  <c r="C46" i="6"/>
  <c r="C92" i="6" s="1"/>
  <c r="K49" i="6"/>
  <c r="K48" i="6"/>
  <c r="N48" i="6"/>
  <c r="I28" i="6"/>
  <c r="J28" i="6" s="1"/>
  <c r="M32" i="6"/>
  <c r="J31" i="6"/>
  <c r="K31" i="6" s="1"/>
  <c r="N31" i="6" s="1"/>
  <c r="M31" i="6"/>
  <c r="L32" i="6"/>
  <c r="C44" i="6"/>
  <c r="L28" i="6"/>
  <c r="J27" i="6"/>
  <c r="K27" i="6" s="1"/>
  <c r="N27" i="6" s="1"/>
  <c r="M27" i="6"/>
  <c r="H46" i="6"/>
  <c r="H14" i="6"/>
  <c r="D21" i="6"/>
  <c r="E24" i="6"/>
  <c r="E21" i="6" s="1"/>
  <c r="G21" i="6"/>
  <c r="H22" i="6"/>
  <c r="J26" i="6"/>
  <c r="M26" i="6" s="1"/>
  <c r="K14" i="6"/>
  <c r="M25" i="6"/>
  <c r="L26" i="6"/>
  <c r="M30" i="6"/>
  <c r="L36" i="6"/>
  <c r="M37" i="6"/>
  <c r="J42" i="6"/>
  <c r="K42" i="6" s="1"/>
  <c r="N42" i="6" s="1"/>
  <c r="D47" i="6"/>
  <c r="D46" i="6" s="1"/>
  <c r="E52" i="6"/>
  <c r="E47" i="6" s="1"/>
  <c r="E46" i="6" s="1"/>
  <c r="M53" i="6"/>
  <c r="H53" i="6"/>
  <c r="N53" i="6" s="1"/>
  <c r="D28" i="6"/>
  <c r="E31" i="6"/>
  <c r="E28" i="6" s="1"/>
  <c r="D36" i="6"/>
  <c r="M14" i="6"/>
  <c r="J17" i="6"/>
  <c r="M17" i="6" s="1"/>
  <c r="L42" i="6"/>
  <c r="M50" i="6"/>
  <c r="G46" i="6"/>
  <c r="J23" i="6"/>
  <c r="M23" i="6" s="1"/>
  <c r="N25" i="6"/>
  <c r="K30" i="6"/>
  <c r="N30" i="6" s="1"/>
  <c r="J30" i="6"/>
  <c r="J36" i="6"/>
  <c r="M36" i="6" s="1"/>
  <c r="J37" i="6"/>
  <c r="K37" i="6" s="1"/>
  <c r="N37" i="6" s="1"/>
  <c r="L39" i="6"/>
  <c r="D39" i="6"/>
  <c r="E43" i="6"/>
  <c r="K15" i="6"/>
  <c r="N15" i="6" s="1"/>
  <c r="J15" i="6"/>
  <c r="G28" i="6"/>
  <c r="H29" i="6"/>
  <c r="J33" i="6"/>
  <c r="K33" i="6" s="1"/>
  <c r="N33" i="6" s="1"/>
  <c r="E36" i="6"/>
  <c r="J51" i="6"/>
  <c r="K51" i="6" s="1"/>
  <c r="N51" i="6" s="1"/>
  <c r="L51" i="6"/>
  <c r="E13" i="6"/>
  <c r="E17" i="6" s="1"/>
  <c r="D17" i="6"/>
  <c r="M22" i="6"/>
  <c r="L23" i="6"/>
  <c r="M29" i="6"/>
  <c r="L30" i="6"/>
  <c r="K32" i="6"/>
  <c r="N32" i="6" s="1"/>
  <c r="L37" i="6"/>
  <c r="L40" i="6"/>
  <c r="G40" i="6"/>
  <c r="H41" i="6"/>
  <c r="M42" i="6"/>
  <c r="M48" i="6"/>
  <c r="L54" i="6"/>
  <c r="G95" i="6"/>
  <c r="F94" i="6"/>
  <c r="L97" i="6"/>
  <c r="N98" i="6"/>
  <c r="M15" i="6"/>
  <c r="J55" i="6"/>
  <c r="M55" i="6" s="1"/>
  <c r="N57" i="6"/>
  <c r="J69" i="6"/>
  <c r="M69" i="6" s="1"/>
  <c r="J78" i="6"/>
  <c r="K78" i="6" s="1"/>
  <c r="N78" i="6" s="1"/>
  <c r="M90" i="6"/>
  <c r="I95" i="6"/>
  <c r="L95" i="6" s="1"/>
  <c r="M97" i="6"/>
  <c r="K98" i="6"/>
  <c r="J98" i="6"/>
  <c r="M98" i="6" s="1"/>
  <c r="M99" i="6"/>
  <c r="J103" i="6"/>
  <c r="M103" i="6" s="1"/>
  <c r="G86" i="6"/>
  <c r="M86" i="6" s="1"/>
  <c r="H87" i="6"/>
  <c r="J13" i="6"/>
  <c r="K13" i="6" s="1"/>
  <c r="N13" i="6" s="1"/>
  <c r="E14" i="6"/>
  <c r="J16" i="6"/>
  <c r="K16" i="6" s="1"/>
  <c r="N16" i="6" s="1"/>
  <c r="J52" i="6"/>
  <c r="K52" i="6" s="1"/>
  <c r="N52" i="6" s="1"/>
  <c r="J56" i="6"/>
  <c r="K56" i="6" s="1"/>
  <c r="N56" i="6" s="1"/>
  <c r="H58" i="6"/>
  <c r="L69" i="6"/>
  <c r="L78" i="6"/>
  <c r="L98" i="6"/>
  <c r="L103" i="6"/>
  <c r="H107" i="6"/>
  <c r="G109" i="6"/>
  <c r="L58" i="6"/>
  <c r="J58" i="6"/>
  <c r="M58" i="6" s="1"/>
  <c r="J84" i="6"/>
  <c r="K84" i="6" s="1"/>
  <c r="N84" i="6" s="1"/>
  <c r="J90" i="6"/>
  <c r="K90" i="6" s="1"/>
  <c r="N90" i="6" s="1"/>
  <c r="D94" i="6"/>
  <c r="E96" i="6"/>
  <c r="E94" i="6" s="1"/>
  <c r="K97" i="6"/>
  <c r="N97" i="6" s="1"/>
  <c r="J108" i="6"/>
  <c r="K108" i="6" s="1"/>
  <c r="N108" i="6" s="1"/>
  <c r="L17" i="6"/>
  <c r="I21" i="6"/>
  <c r="L21" i="6" s="1"/>
  <c r="J54" i="6"/>
  <c r="K54" i="6" s="1"/>
  <c r="N54" i="6" s="1"/>
  <c r="L57" i="6"/>
  <c r="J59" i="6"/>
  <c r="M59" i="6" s="1"/>
  <c r="K60" i="6"/>
  <c r="N60" i="6" s="1"/>
  <c r="J60" i="6"/>
  <c r="M60" i="6" s="1"/>
  <c r="L61" i="6"/>
  <c r="J61" i="6"/>
  <c r="K61" i="6" s="1"/>
  <c r="N61" i="6" s="1"/>
  <c r="J63" i="6"/>
  <c r="M63" i="6" s="1"/>
  <c r="L84" i="6"/>
  <c r="J88" i="6"/>
  <c r="K88" i="6" s="1"/>
  <c r="N88" i="6" s="1"/>
  <c r="L88" i="6"/>
  <c r="M89" i="6"/>
  <c r="L90" i="6"/>
  <c r="M96" i="6"/>
  <c r="N99" i="6"/>
  <c r="J109" i="6"/>
  <c r="L108" i="6"/>
  <c r="L109" i="6" s="1"/>
  <c r="J66" i="6"/>
  <c r="K66" i="6" s="1"/>
  <c r="N66" i="6" s="1"/>
  <c r="J75" i="6"/>
  <c r="K75" i="6" s="1"/>
  <c r="N75" i="6" s="1"/>
  <c r="J101" i="6"/>
  <c r="M101" i="6" s="1"/>
  <c r="M57" i="6"/>
  <c r="J72" i="6"/>
  <c r="K72" i="6" s="1"/>
  <c r="N72" i="6" s="1"/>
  <c r="J81" i="6"/>
  <c r="M81" i="6" s="1"/>
  <c r="I94" i="6"/>
  <c r="M75" i="6"/>
  <c r="K83" i="6"/>
  <c r="N83" i="6" s="1"/>
  <c r="K87" i="6"/>
  <c r="E88" i="6"/>
  <c r="E86" i="6" s="1"/>
  <c r="C105" i="6"/>
  <c r="K107" i="6"/>
  <c r="M108" i="6"/>
  <c r="M109" i="6" s="1"/>
  <c r="J64" i="6"/>
  <c r="K64" i="6" s="1"/>
  <c r="N64" i="6" s="1"/>
  <c r="J67" i="6"/>
  <c r="K67" i="6" s="1"/>
  <c r="N67" i="6" s="1"/>
  <c r="J70" i="6"/>
  <c r="K70" i="6" s="1"/>
  <c r="N70" i="6" s="1"/>
  <c r="J73" i="6"/>
  <c r="K73" i="6" s="1"/>
  <c r="N73" i="6" s="1"/>
  <c r="J76" i="6"/>
  <c r="K76" i="6" s="1"/>
  <c r="N76" i="6" s="1"/>
  <c r="J79" i="6"/>
  <c r="K79" i="6" s="1"/>
  <c r="N79" i="6" s="1"/>
  <c r="J82" i="6"/>
  <c r="K82" i="6" s="1"/>
  <c r="N82" i="6" s="1"/>
  <c r="J85" i="6"/>
  <c r="K85" i="6" s="1"/>
  <c r="N85" i="6" s="1"/>
  <c r="D86" i="6"/>
  <c r="J96" i="6"/>
  <c r="K96" i="6" s="1"/>
  <c r="N96" i="6" s="1"/>
  <c r="J100" i="6"/>
  <c r="J104" i="6"/>
  <c r="K104" i="6" s="1"/>
  <c r="N104" i="6" s="1"/>
  <c r="E107" i="6"/>
  <c r="E109" i="6" s="1"/>
  <c r="K23" i="1"/>
  <c r="J23" i="1"/>
  <c r="K24" i="1"/>
  <c r="K15" i="1"/>
  <c r="K14" i="1"/>
  <c r="J13" i="1"/>
  <c r="K13" i="1" s="1"/>
  <c r="D111" i="6" l="1"/>
  <c r="D92" i="6"/>
  <c r="D110" i="6" s="1"/>
  <c r="H111" i="6"/>
  <c r="G92" i="6"/>
  <c r="G110" i="6" s="1"/>
  <c r="G111" i="6"/>
  <c r="E111" i="6"/>
  <c r="E92" i="6"/>
  <c r="E110" i="6" s="1"/>
  <c r="F111" i="6"/>
  <c r="F92" i="6"/>
  <c r="F110" i="6" s="1"/>
  <c r="K88" i="1"/>
  <c r="K88" i="7" s="1"/>
  <c r="J88" i="7"/>
  <c r="K59" i="1"/>
  <c r="M84" i="6"/>
  <c r="J39" i="6"/>
  <c r="K39" i="6"/>
  <c r="K41" i="6"/>
  <c r="E39" i="6"/>
  <c r="K36" i="6"/>
  <c r="N36" i="6" s="1"/>
  <c r="M35" i="6"/>
  <c r="K28" i="6"/>
  <c r="J17" i="7"/>
  <c r="M108" i="7"/>
  <c r="K108" i="7"/>
  <c r="K109" i="7" s="1"/>
  <c r="L17" i="7"/>
  <c r="J105" i="7"/>
  <c r="K105" i="7"/>
  <c r="J97" i="7"/>
  <c r="M97" i="7" s="1"/>
  <c r="K97" i="7"/>
  <c r="N97" i="7" s="1"/>
  <c r="M109" i="7"/>
  <c r="L97" i="7"/>
  <c r="L105" i="7" s="1"/>
  <c r="N107" i="7"/>
  <c r="H109" i="7"/>
  <c r="M105" i="7"/>
  <c r="G105" i="7"/>
  <c r="M78" i="6"/>
  <c r="M72" i="6"/>
  <c r="K55" i="6"/>
  <c r="N55" i="6" s="1"/>
  <c r="L47" i="6"/>
  <c r="L86" i="6"/>
  <c r="K86" i="6"/>
  <c r="M88" i="6"/>
  <c r="K80" i="6"/>
  <c r="N80" i="6" s="1"/>
  <c r="K77" i="6"/>
  <c r="N77" i="6" s="1"/>
  <c r="M77" i="6"/>
  <c r="M71" i="6"/>
  <c r="K62" i="6"/>
  <c r="N62" i="6" s="1"/>
  <c r="K74" i="6"/>
  <c r="N74" i="6" s="1"/>
  <c r="M74" i="6"/>
  <c r="M70" i="6"/>
  <c r="K68" i="6"/>
  <c r="N68" i="6" s="1"/>
  <c r="M68" i="6"/>
  <c r="K65" i="6"/>
  <c r="N65" i="6" s="1"/>
  <c r="M65" i="6"/>
  <c r="C110" i="6"/>
  <c r="I46" i="6"/>
  <c r="C111" i="6"/>
  <c r="M52" i="6"/>
  <c r="M51" i="6"/>
  <c r="M28" i="6"/>
  <c r="K26" i="6"/>
  <c r="N26" i="6" s="1"/>
  <c r="J94" i="6"/>
  <c r="N14" i="6"/>
  <c r="H17" i="6"/>
  <c r="K63" i="6"/>
  <c r="N63" i="6" s="1"/>
  <c r="M82" i="6"/>
  <c r="M64" i="6"/>
  <c r="N87" i="6"/>
  <c r="H86" i="6"/>
  <c r="N86" i="6" s="1"/>
  <c r="M76" i="6"/>
  <c r="M33" i="6"/>
  <c r="N29" i="6"/>
  <c r="H28" i="6"/>
  <c r="M21" i="6"/>
  <c r="N107" i="6"/>
  <c r="N109" i="6" s="1"/>
  <c r="H109" i="6"/>
  <c r="K58" i="6"/>
  <c r="N58" i="6" s="1"/>
  <c r="K109" i="6"/>
  <c r="K101" i="6"/>
  <c r="N101" i="6" s="1"/>
  <c r="M79" i="6"/>
  <c r="L94" i="6"/>
  <c r="N41" i="6"/>
  <c r="H40" i="6"/>
  <c r="K23" i="6"/>
  <c r="N23" i="6" s="1"/>
  <c r="K17" i="6"/>
  <c r="M13" i="6"/>
  <c r="K103" i="6"/>
  <c r="N103" i="6" s="1"/>
  <c r="N22" i="6"/>
  <c r="H21" i="6"/>
  <c r="K81" i="6"/>
  <c r="N81" i="6" s="1"/>
  <c r="M100" i="6"/>
  <c r="K100" i="6"/>
  <c r="N100" i="6" s="1"/>
  <c r="M66" i="6"/>
  <c r="M56" i="6"/>
  <c r="M61" i="6"/>
  <c r="M54" i="6"/>
  <c r="G94" i="6"/>
  <c r="M67" i="6"/>
  <c r="M40" i="6"/>
  <c r="G39" i="6"/>
  <c r="M16" i="6"/>
  <c r="J95" i="6"/>
  <c r="M95" i="6" s="1"/>
  <c r="M85" i="6"/>
  <c r="J21" i="6"/>
  <c r="K21" i="6"/>
  <c r="K69" i="6"/>
  <c r="N69" i="6" s="1"/>
  <c r="M47" i="6"/>
  <c r="K59" i="6"/>
  <c r="N59" i="6" s="1"/>
  <c r="M104" i="6"/>
  <c r="M73" i="6"/>
  <c r="H95" i="6"/>
  <c r="H92" i="6" l="1"/>
  <c r="H110" i="6" s="1"/>
  <c r="L46" i="6"/>
  <c r="I92" i="6"/>
  <c r="I110" i="6" s="1"/>
  <c r="I111" i="6"/>
  <c r="M39" i="6"/>
  <c r="N28" i="6"/>
  <c r="N105" i="7"/>
  <c r="H105" i="7"/>
  <c r="N108" i="7"/>
  <c r="M17" i="7"/>
  <c r="N109" i="7"/>
  <c r="K17" i="7"/>
  <c r="J46" i="6"/>
  <c r="H39" i="6"/>
  <c r="N39" i="6" s="1"/>
  <c r="N40" i="6"/>
  <c r="N17" i="6"/>
  <c r="K95" i="6"/>
  <c r="N21" i="6"/>
  <c r="H94" i="6"/>
  <c r="M94" i="6"/>
  <c r="K94" i="6"/>
  <c r="K46" i="6" l="1"/>
  <c r="J111" i="6"/>
  <c r="J92" i="6"/>
  <c r="J110" i="6" s="1"/>
  <c r="L111" i="6"/>
  <c r="L92" i="6"/>
  <c r="L110" i="6" s="1"/>
  <c r="N17" i="7"/>
  <c r="N46" i="6"/>
  <c r="M46" i="6"/>
  <c r="N94" i="6"/>
  <c r="N95" i="6"/>
  <c r="M92" i="6" l="1"/>
  <c r="M110" i="6" s="1"/>
  <c r="M111" i="6"/>
  <c r="N92" i="6"/>
  <c r="N110" i="6" s="1"/>
  <c r="N111" i="6"/>
  <c r="K111" i="6"/>
  <c r="K92" i="6"/>
  <c r="K110" i="6" s="1"/>
  <c r="C88" i="1"/>
  <c r="D56" i="1" l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48" i="1"/>
  <c r="E48" i="1" s="1"/>
  <c r="G49" i="1"/>
  <c r="G78" i="1"/>
  <c r="G79" i="1"/>
  <c r="G80" i="1"/>
  <c r="G81" i="1"/>
  <c r="G82" i="1"/>
  <c r="G83" i="1"/>
  <c r="G50" i="1"/>
  <c r="G51" i="1"/>
  <c r="G52" i="1"/>
  <c r="G53" i="1"/>
  <c r="G54" i="1"/>
  <c r="G55" i="1"/>
  <c r="G56" i="1"/>
  <c r="G56" i="7" s="1"/>
  <c r="G57" i="1"/>
  <c r="G58" i="1"/>
  <c r="G59" i="1"/>
  <c r="G60" i="1"/>
  <c r="G61" i="1"/>
  <c r="G62" i="1"/>
  <c r="G63" i="1"/>
  <c r="G64" i="1"/>
  <c r="G65" i="1"/>
  <c r="G65" i="7" s="1"/>
  <c r="G66" i="1"/>
  <c r="G67" i="1"/>
  <c r="G68" i="1"/>
  <c r="G69" i="1"/>
  <c r="G70" i="1"/>
  <c r="G71" i="1"/>
  <c r="G72" i="1"/>
  <c r="G73" i="1"/>
  <c r="G74" i="1"/>
  <c r="G74" i="7" s="1"/>
  <c r="G75" i="1"/>
  <c r="G76" i="1"/>
  <c r="G77" i="1"/>
  <c r="G48" i="1"/>
  <c r="H48" i="1" s="1"/>
  <c r="C47" i="1"/>
  <c r="H83" i="1" l="1"/>
  <c r="N83" i="1" s="1"/>
  <c r="M83" i="1"/>
  <c r="H82" i="1"/>
  <c r="N82" i="1" s="1"/>
  <c r="M82" i="1"/>
  <c r="H81" i="1"/>
  <c r="N81" i="1" s="1"/>
  <c r="M81" i="1"/>
  <c r="H80" i="1"/>
  <c r="N80" i="1" s="1"/>
  <c r="M80" i="1"/>
  <c r="H79" i="1"/>
  <c r="N79" i="1" s="1"/>
  <c r="M79" i="1"/>
  <c r="H78" i="1"/>
  <c r="N78" i="1" s="1"/>
  <c r="M78" i="1"/>
  <c r="H77" i="1"/>
  <c r="N77" i="1" s="1"/>
  <c r="M77" i="1"/>
  <c r="H76" i="1"/>
  <c r="N76" i="1" s="1"/>
  <c r="M76" i="1"/>
  <c r="H75" i="1"/>
  <c r="N75" i="1" s="1"/>
  <c r="M75" i="1"/>
  <c r="H74" i="1"/>
  <c r="M74" i="1"/>
  <c r="M74" i="7" s="1"/>
  <c r="H73" i="1"/>
  <c r="N73" i="1" s="1"/>
  <c r="M73" i="1"/>
  <c r="H72" i="1"/>
  <c r="N72" i="1" s="1"/>
  <c r="M72" i="1"/>
  <c r="H71" i="1"/>
  <c r="N71" i="1" s="1"/>
  <c r="M71" i="1"/>
  <c r="H70" i="1"/>
  <c r="N70" i="1" s="1"/>
  <c r="M70" i="1"/>
  <c r="H69" i="1"/>
  <c r="N69" i="1" s="1"/>
  <c r="M69" i="1"/>
  <c r="H68" i="1"/>
  <c r="N68" i="1" s="1"/>
  <c r="M68" i="1"/>
  <c r="H67" i="1"/>
  <c r="N67" i="1" s="1"/>
  <c r="M67" i="1"/>
  <c r="H66" i="1"/>
  <c r="N66" i="1" s="1"/>
  <c r="M66" i="1"/>
  <c r="H65" i="1"/>
  <c r="M65" i="1"/>
  <c r="M65" i="7" s="1"/>
  <c r="H64" i="1"/>
  <c r="N64" i="1" s="1"/>
  <c r="M64" i="1"/>
  <c r="H63" i="1"/>
  <c r="N63" i="1" s="1"/>
  <c r="M63" i="1"/>
  <c r="H62" i="1"/>
  <c r="N62" i="1" s="1"/>
  <c r="M62" i="1"/>
  <c r="H61" i="1"/>
  <c r="N61" i="1" s="1"/>
  <c r="M61" i="1"/>
  <c r="H60" i="1"/>
  <c r="N60" i="1" s="1"/>
  <c r="M60" i="1"/>
  <c r="H59" i="1"/>
  <c r="N59" i="1" s="1"/>
  <c r="M59" i="1"/>
  <c r="H58" i="1"/>
  <c r="N58" i="1" s="1"/>
  <c r="M58" i="1"/>
  <c r="H57" i="1"/>
  <c r="N57" i="1" s="1"/>
  <c r="M57" i="1"/>
  <c r="H56" i="1"/>
  <c r="M56" i="1"/>
  <c r="M56" i="7" s="1"/>
  <c r="H55" i="1"/>
  <c r="N55" i="1" s="1"/>
  <c r="M55" i="1"/>
  <c r="H54" i="1"/>
  <c r="N54" i="1" s="1"/>
  <c r="M54" i="1"/>
  <c r="H53" i="1"/>
  <c r="N53" i="1" s="1"/>
  <c r="M53" i="1"/>
  <c r="H52" i="1"/>
  <c r="N52" i="1" s="1"/>
  <c r="M52" i="1"/>
  <c r="H51" i="1"/>
  <c r="N51" i="1" s="1"/>
  <c r="M51" i="1"/>
  <c r="H50" i="1"/>
  <c r="N50" i="1" s="1"/>
  <c r="M50" i="1"/>
  <c r="H49" i="1"/>
  <c r="N49" i="1" s="1"/>
  <c r="M49" i="1"/>
  <c r="F47" i="1"/>
  <c r="F47" i="7" s="1"/>
  <c r="D47" i="1"/>
  <c r="E47" i="1"/>
  <c r="N74" i="1" l="1"/>
  <c r="N74" i="7" s="1"/>
  <c r="H74" i="7"/>
  <c r="N65" i="1"/>
  <c r="N65" i="7" s="1"/>
  <c r="H65" i="7"/>
  <c r="N56" i="1"/>
  <c r="N56" i="7" s="1"/>
  <c r="H56" i="7"/>
  <c r="G47" i="1"/>
  <c r="G47" i="7" s="1"/>
  <c r="I47" i="1"/>
  <c r="L47" i="1" l="1"/>
  <c r="L47" i="7" s="1"/>
  <c r="I47" i="7"/>
  <c r="J47" i="1"/>
  <c r="H47" i="1"/>
  <c r="H47" i="7" s="1"/>
  <c r="K47" i="1" l="1"/>
  <c r="K47" i="7" s="1"/>
  <c r="J47" i="7"/>
  <c r="M47" i="1"/>
  <c r="M47" i="7" s="1"/>
  <c r="F109" i="1"/>
  <c r="G108" i="1"/>
  <c r="G107" i="1"/>
  <c r="H107" i="1" s="1"/>
  <c r="G104" i="1"/>
  <c r="H104" i="1" s="1"/>
  <c r="G103" i="1"/>
  <c r="H103" i="1" s="1"/>
  <c r="H102" i="1"/>
  <c r="H101" i="1"/>
  <c r="H100" i="1"/>
  <c r="H99" i="1"/>
  <c r="H98" i="1"/>
  <c r="G97" i="1"/>
  <c r="F97" i="1"/>
  <c r="G96" i="1"/>
  <c r="H96" i="1" s="1"/>
  <c r="G95" i="1"/>
  <c r="F94" i="1"/>
  <c r="G91" i="1"/>
  <c r="H91" i="1" s="1"/>
  <c r="G90" i="1"/>
  <c r="H90" i="1" s="1"/>
  <c r="G89" i="1"/>
  <c r="H89" i="1" s="1"/>
  <c r="G88" i="1"/>
  <c r="G88" i="7" s="1"/>
  <c r="G87" i="1"/>
  <c r="M87" i="1" s="1"/>
  <c r="F86" i="1"/>
  <c r="F86" i="7" s="1"/>
  <c r="G85" i="1"/>
  <c r="H85" i="1" s="1"/>
  <c r="G84" i="1"/>
  <c r="F46" i="1"/>
  <c r="G43" i="1"/>
  <c r="H43" i="1" s="1"/>
  <c r="G42" i="1"/>
  <c r="H42" i="1" s="1"/>
  <c r="G41" i="1"/>
  <c r="H41" i="1" s="1"/>
  <c r="F40" i="1"/>
  <c r="F39" i="1" s="1"/>
  <c r="G38" i="1"/>
  <c r="H38" i="1" s="1"/>
  <c r="G37" i="1"/>
  <c r="H37" i="1" s="1"/>
  <c r="F36" i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F28" i="1"/>
  <c r="G27" i="1"/>
  <c r="H27" i="1" s="1"/>
  <c r="G26" i="1"/>
  <c r="H26" i="1" s="1"/>
  <c r="G25" i="1"/>
  <c r="H25" i="1" s="1"/>
  <c r="G24" i="1"/>
  <c r="G23" i="1"/>
  <c r="H23" i="1" s="1"/>
  <c r="G22" i="1"/>
  <c r="H22" i="1" s="1"/>
  <c r="F21" i="1"/>
  <c r="F17" i="1"/>
  <c r="G16" i="1"/>
  <c r="G15" i="1"/>
  <c r="H15" i="1" s="1"/>
  <c r="G14" i="1"/>
  <c r="G13" i="1"/>
  <c r="H13" i="1" s="1"/>
  <c r="C109" i="1"/>
  <c r="D108" i="1"/>
  <c r="E108" i="1" s="1"/>
  <c r="D107" i="1"/>
  <c r="E107" i="1" s="1"/>
  <c r="D104" i="1"/>
  <c r="E104" i="1" s="1"/>
  <c r="D103" i="1"/>
  <c r="E103" i="1" s="1"/>
  <c r="E102" i="1"/>
  <c r="E101" i="1"/>
  <c r="E100" i="1"/>
  <c r="E99" i="1"/>
  <c r="E98" i="1"/>
  <c r="D97" i="1"/>
  <c r="C97" i="1"/>
  <c r="D96" i="1"/>
  <c r="E96" i="1" s="1"/>
  <c r="D95" i="1"/>
  <c r="E95" i="1" s="1"/>
  <c r="C94" i="1"/>
  <c r="D91" i="1"/>
  <c r="E91" i="1" s="1"/>
  <c r="D90" i="1"/>
  <c r="E90" i="1" s="1"/>
  <c r="D89" i="1"/>
  <c r="E89" i="1" s="1"/>
  <c r="D88" i="1"/>
  <c r="D87" i="1"/>
  <c r="C86" i="1"/>
  <c r="C86" i="7" s="1"/>
  <c r="D85" i="1"/>
  <c r="E85" i="1" s="1"/>
  <c r="D84" i="1"/>
  <c r="C46" i="1"/>
  <c r="C46" i="7" s="1"/>
  <c r="D43" i="1"/>
  <c r="E43" i="1" s="1"/>
  <c r="D42" i="1"/>
  <c r="E42" i="1" s="1"/>
  <c r="D41" i="1"/>
  <c r="E41" i="1" s="1"/>
  <c r="C40" i="1"/>
  <c r="D38" i="1"/>
  <c r="E38" i="1" s="1"/>
  <c r="D37" i="1"/>
  <c r="E37" i="1" s="1"/>
  <c r="C36" i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C28" i="1"/>
  <c r="D27" i="1"/>
  <c r="E27" i="1" s="1"/>
  <c r="D26" i="1"/>
  <c r="E26" i="1" s="1"/>
  <c r="D25" i="1"/>
  <c r="E25" i="1" s="1"/>
  <c r="D24" i="1"/>
  <c r="D23" i="1"/>
  <c r="E23" i="1" s="1"/>
  <c r="D22" i="1"/>
  <c r="E22" i="1" s="1"/>
  <c r="C21" i="1"/>
  <c r="I21" i="1" s="1"/>
  <c r="C17" i="1"/>
  <c r="I17" i="1" s="1"/>
  <c r="D16" i="1"/>
  <c r="D15" i="1"/>
  <c r="E15" i="1" s="1"/>
  <c r="D14" i="1"/>
  <c r="D13" i="1"/>
  <c r="E13" i="1" s="1"/>
  <c r="E88" i="1" l="1"/>
  <c r="E88" i="7" s="1"/>
  <c r="D88" i="7"/>
  <c r="C111" i="7"/>
  <c r="C92" i="7"/>
  <c r="C110" i="7" s="1"/>
  <c r="H84" i="1"/>
  <c r="H46" i="1" s="1"/>
  <c r="M84" i="1"/>
  <c r="M84" i="7" s="1"/>
  <c r="G84" i="7"/>
  <c r="E84" i="1"/>
  <c r="E84" i="7" s="1"/>
  <c r="D84" i="7"/>
  <c r="N85" i="1"/>
  <c r="N85" i="7" s="1"/>
  <c r="H85" i="7"/>
  <c r="N47" i="1"/>
  <c r="N47" i="7" s="1"/>
  <c r="F46" i="7"/>
  <c r="F111" i="1"/>
  <c r="F92" i="1"/>
  <c r="F110" i="1" s="1"/>
  <c r="H95" i="1"/>
  <c r="N95" i="1" s="1"/>
  <c r="M95" i="1"/>
  <c r="I94" i="1"/>
  <c r="H88" i="1"/>
  <c r="M88" i="1"/>
  <c r="M88" i="7" s="1"/>
  <c r="I86" i="1"/>
  <c r="I46" i="1"/>
  <c r="J21" i="1"/>
  <c r="C39" i="1"/>
  <c r="J17" i="1"/>
  <c r="K17" i="1"/>
  <c r="G40" i="1"/>
  <c r="G39" i="1" s="1"/>
  <c r="H40" i="1"/>
  <c r="H39" i="1" s="1"/>
  <c r="G86" i="1"/>
  <c r="G86" i="7" s="1"/>
  <c r="G28" i="1"/>
  <c r="C92" i="1"/>
  <c r="H97" i="1"/>
  <c r="G17" i="1"/>
  <c r="D46" i="1"/>
  <c r="E46" i="1"/>
  <c r="G36" i="1"/>
  <c r="D36" i="1"/>
  <c r="G21" i="1"/>
  <c r="G46" i="1"/>
  <c r="G94" i="1"/>
  <c r="H14" i="1"/>
  <c r="H36" i="1"/>
  <c r="H108" i="1"/>
  <c r="H29" i="1"/>
  <c r="H28" i="1" s="1"/>
  <c r="H16" i="1"/>
  <c r="H24" i="1"/>
  <c r="H21" i="1" s="1"/>
  <c r="H87" i="1"/>
  <c r="C105" i="1"/>
  <c r="E94" i="1"/>
  <c r="D86" i="1"/>
  <c r="D86" i="7" s="1"/>
  <c r="E40" i="1"/>
  <c r="E39" i="1" s="1"/>
  <c r="D94" i="1"/>
  <c r="E109" i="1"/>
  <c r="D28" i="1"/>
  <c r="D40" i="1"/>
  <c r="D39" i="1" s="1"/>
  <c r="D17" i="1"/>
  <c r="E36" i="1"/>
  <c r="E29" i="1"/>
  <c r="E28" i="1" s="1"/>
  <c r="E97" i="1"/>
  <c r="E87" i="1"/>
  <c r="D21" i="1"/>
  <c r="D109" i="1"/>
  <c r="E16" i="1"/>
  <c r="E24" i="1"/>
  <c r="E21" i="1" s="1"/>
  <c r="C111" i="1"/>
  <c r="E14" i="1"/>
  <c r="N88" i="1" l="1"/>
  <c r="N88" i="7" s="1"/>
  <c r="H88" i="7"/>
  <c r="E86" i="1"/>
  <c r="E86" i="7" s="1"/>
  <c r="L86" i="1"/>
  <c r="L86" i="7" s="1"/>
  <c r="I86" i="7"/>
  <c r="E111" i="1"/>
  <c r="E92" i="1"/>
  <c r="E110" i="1" s="1"/>
  <c r="E46" i="7"/>
  <c r="N84" i="1"/>
  <c r="N84" i="7" s="1"/>
  <c r="H84" i="7"/>
  <c r="D111" i="1"/>
  <c r="D46" i="7"/>
  <c r="D92" i="1"/>
  <c r="D110" i="1" s="1"/>
  <c r="G111" i="1"/>
  <c r="G46" i="7"/>
  <c r="G92" i="1"/>
  <c r="G110" i="1" s="1"/>
  <c r="L46" i="1"/>
  <c r="I92" i="1"/>
  <c r="I110" i="1" s="1"/>
  <c r="I111" i="1"/>
  <c r="I46" i="7"/>
  <c r="H111" i="1"/>
  <c r="H46" i="7"/>
  <c r="F92" i="7"/>
  <c r="F110" i="7" s="1"/>
  <c r="F111" i="7"/>
  <c r="H94" i="1"/>
  <c r="J94" i="1"/>
  <c r="K94" i="1"/>
  <c r="L94" i="1"/>
  <c r="H86" i="1"/>
  <c r="H86" i="7" s="1"/>
  <c r="N87" i="1"/>
  <c r="J86" i="1"/>
  <c r="J46" i="1"/>
  <c r="C44" i="1"/>
  <c r="C110" i="1" s="1"/>
  <c r="K21" i="1"/>
  <c r="H17" i="1"/>
  <c r="E17" i="1"/>
  <c r="H92" i="1" l="1"/>
  <c r="H110" i="1" s="1"/>
  <c r="M86" i="1"/>
  <c r="M86" i="7" s="1"/>
  <c r="J86" i="7"/>
  <c r="D92" i="7"/>
  <c r="D110" i="7" s="1"/>
  <c r="D111" i="7"/>
  <c r="E111" i="7"/>
  <c r="E92" i="7"/>
  <c r="E110" i="7" s="1"/>
  <c r="L46" i="7"/>
  <c r="L92" i="1"/>
  <c r="L110" i="1" s="1"/>
  <c r="L111" i="1"/>
  <c r="H111" i="7"/>
  <c r="H92" i="7"/>
  <c r="H110" i="7" s="1"/>
  <c r="G111" i="7"/>
  <c r="G92" i="7"/>
  <c r="G110" i="7" s="1"/>
  <c r="J92" i="1"/>
  <c r="J110" i="1" s="1"/>
  <c r="J46" i="7"/>
  <c r="J111" i="1"/>
  <c r="I111" i="7"/>
  <c r="I92" i="7"/>
  <c r="I110" i="7" s="1"/>
  <c r="N94" i="1"/>
  <c r="M94" i="1"/>
  <c r="K86" i="1"/>
  <c r="K46" i="1"/>
  <c r="M46" i="1"/>
  <c r="N86" i="1" l="1"/>
  <c r="N86" i="7" s="1"/>
  <c r="K86" i="7"/>
  <c r="M111" i="1"/>
  <c r="M46" i="7"/>
  <c r="M92" i="1"/>
  <c r="M110" i="1" s="1"/>
  <c r="K92" i="1"/>
  <c r="K110" i="1" s="1"/>
  <c r="K46" i="7"/>
  <c r="K111" i="1"/>
  <c r="J92" i="7"/>
  <c r="J110" i="7" s="1"/>
  <c r="J111" i="7"/>
  <c r="L92" i="7"/>
  <c r="L111" i="7"/>
  <c r="N46" i="1"/>
  <c r="L110" i="7" l="1"/>
  <c r="M92" i="7"/>
  <c r="M111" i="7"/>
  <c r="N111" i="1"/>
  <c r="N92" i="1"/>
  <c r="N110" i="1" s="1"/>
  <c r="N46" i="7"/>
  <c r="K111" i="7"/>
  <c r="K92" i="7"/>
  <c r="K110" i="7" s="1"/>
  <c r="M110" i="7" l="1"/>
  <c r="N92" i="7"/>
  <c r="N111" i="7"/>
  <c r="N110" i="7" l="1"/>
</calcChain>
</file>

<file path=xl/sharedStrings.xml><?xml version="1.0" encoding="utf-8"?>
<sst xmlns="http://schemas.openxmlformats.org/spreadsheetml/2006/main" count="540" uniqueCount="153">
  <si>
    <t>OBIECTIV: REABILITARE ENERGETICĂ APROFUNDATĂ A CLĂDIRILOR REZIDENȚIALE MULTIFAMILIALE DIN COMUNA SARMASAG - 2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</si>
  <si>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</si>
  <si>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</si>
  <si>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</si>
  <si>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</si>
  <si>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</si>
  <si>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- 2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</si>
  <si>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</si>
  <si>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</si>
  <si>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</si>
  <si>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</si>
  <si>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</si>
  <si>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</si>
  <si>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</si>
  <si>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</si>
  <si>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</si>
  <si>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</si>
  <si>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</si>
  <si>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</si>
  <si>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</si>
  <si>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</si>
  <si>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</si>
  <si>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</si>
  <si>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</si>
  <si>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</si>
  <si>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</si>
  <si>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</si>
  <si>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</si>
  <si>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</si>
  <si>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</si>
  <si>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</si>
  <si>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</si>
  <si>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</si>
  <si>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</si>
  <si>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</si>
  <si>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</si>
  <si>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</si>
  <si>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</si>
  <si>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</si>
  <si>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</si>
  <si>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</si>
  <si>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</si>
  <si>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</si>
  <si>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</si>
  <si>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</si>
  <si>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</si>
  <si>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 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</si>
  <si>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</si>
  <si>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</si>
  <si>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</si>
  <si>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</si>
  <si>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</si>
  <si>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</si>
  <si>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</si>
  <si>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</si>
  <si>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</si>
  <si>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</si>
  <si>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</si>
  <si>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</si>
  <si>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</si>
  <si>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</si>
  <si>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</si>
  <si>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</si>
  <si>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</si>
  <si>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</si>
  <si>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</si>
  <si>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</si>
  <si>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</si>
  <si>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</si>
  <si>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</si>
  <si>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</si>
  <si>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</si>
  <si>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</si>
  <si>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</si>
  <si>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</si>
  <si>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</si>
  <si>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</si>
  <si>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</si>
  <si>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</si>
  <si>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</si>
  <si>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</si>
  <si>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</si>
  <si>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</si>
  <si>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</si>
  <si>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</si>
  <si>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</si>
  <si>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</si>
  <si>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</si>
  <si>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</si>
  <si>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</si>
  <si>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</si>
  <si>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</si>
  <si>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</si>
  <si>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</si>
  <si>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</si>
  <si>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</si>
  <si>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</si>
  <si>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</si>
  <si>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</si>
  <si>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</si>
  <si>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</si>
  <si>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</si>
  <si>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</si>
  <si>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</si>
  <si>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</si>
  <si>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</si>
  <si>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</si>
  <si>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</si>
  <si>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</si>
  <si>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</si>
  <si>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</si>
  <si>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Tamplarie interioara si exterioara Minerilor 10</t>
  </si>
  <si>
    <t>Interventii si termoizolatii la fatada Minerilor 10</t>
  </si>
  <si>
    <t>Acoperis Minerilor 10</t>
  </si>
  <si>
    <t>Instalatii iluminat Minerilor 10</t>
  </si>
  <si>
    <t>Sisteme alternative de producere a energiei Minerilor 10</t>
  </si>
  <si>
    <t>Repararea trotuarelor de protectie Minerilor 10</t>
  </si>
  <si>
    <t>Ventilare naturala Minerilor 10</t>
  </si>
  <si>
    <t>Desfaceri si desfintari Minerilor 10</t>
  </si>
  <si>
    <t>Lucrari necesare suplimentare fata de DALI Minerilor 10</t>
  </si>
  <si>
    <t>Tamplarie interioara si exterioara Minerilor 12</t>
  </si>
  <si>
    <t>Interventii si termoizolatii la fatada Minerilor 12</t>
  </si>
  <si>
    <t>Acoperis Minerilor 12</t>
  </si>
  <si>
    <t>Instalatii iluminat Minerilor 12</t>
  </si>
  <si>
    <t>Sisteme alternative de producere a energiei Minerilor 12</t>
  </si>
  <si>
    <t>Repararea trotuarelor de protectie Minerilor 12</t>
  </si>
  <si>
    <t>Ventilare naturala Minerilor 12</t>
  </si>
  <si>
    <t>Desfaceri si desfintari Minerilor 12</t>
  </si>
  <si>
    <t>Lucrari necesare suplimentare fata de DALI Minerilor 12</t>
  </si>
  <si>
    <t>Tamplarie interioara si exterioara Minerilor 13</t>
  </si>
  <si>
    <t>Interventii si termoizolatii la fatada Minerilor 13</t>
  </si>
  <si>
    <t>Acoperis Minerilor 13</t>
  </si>
  <si>
    <t>Instalatii iluminat Minerilor 13</t>
  </si>
  <si>
    <t>Sisteme alternative de producere a energiei Minerilor 13</t>
  </si>
  <si>
    <t>Repararea trotuarelor de protectie Minerilor 13</t>
  </si>
  <si>
    <t>Ventilare naturala Minerilor 13</t>
  </si>
  <si>
    <t>Desfaceri si desfintari Minerilor 13</t>
  </si>
  <si>
    <t>Lucrari necesare suplimentare fata de DALI Minerilor 13</t>
  </si>
  <si>
    <t>Tamplarie interioara si exterioara Albinei 8</t>
  </si>
  <si>
    <t>Interventii si termoizolatii la fatada Albinei 8</t>
  </si>
  <si>
    <t>Acoperis Albinei 8</t>
  </si>
  <si>
    <t>Instalatii iluminat Albinei 8</t>
  </si>
  <si>
    <t>Sisteme alternative de producere a energiei Albinei 8</t>
  </si>
  <si>
    <t>Repararea trotuarelor de protectie Albinei 8</t>
  </si>
  <si>
    <t>Ventilare naturala Albinei 8</t>
  </si>
  <si>
    <t>Lucrari necesare suplimentare fata de DALI Albinei 8</t>
  </si>
  <si>
    <t>4.1.1. Construcţii şi instalaţii conform oferta DALI</t>
  </si>
  <si>
    <t>Desfaceri si desfintari Albinei 8</t>
  </si>
  <si>
    <t>Valoare rest de executat la data de 01.08.2025 cu TVA 21%</t>
  </si>
  <si>
    <t>Valoare totală actualizata</t>
  </si>
  <si>
    <t>Valoare executată până la data de 31.07.2025 cu TVA 19%</t>
  </si>
  <si>
    <t>DEVIZ GENERAL - NEELIGIBIL</t>
  </si>
  <si>
    <t xml:space="preserve">DEVIZ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</si>
</sst>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58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3" xfId="0" quotePrefix="1" applyFont="1" applyBorder="1" applyAlignment="1">
      <alignment vertical="center"/>
    </xf>
    <xf numFmtId="0" fontId="10" fillId="0" borderId="14" xfId="0" applyFont="1" applyBorder="1"/>
    <xf numFmtId="4" fontId="10" fillId="0" borderId="14" xfId="2" applyNumberFormat="1" applyFont="1" applyFill="1" applyBorder="1"/>
    <xf numFmtId="4" fontId="10" fillId="0" borderId="14" xfId="0" applyNumberFormat="1" applyFont="1" applyBorder="1"/>
    <xf numFmtId="0" fontId="10" fillId="0" borderId="16" xfId="0" quotePrefix="1" applyFont="1" applyBorder="1" applyAlignment="1">
      <alignment vertical="center"/>
    </xf>
    <xf numFmtId="0" fontId="10" fillId="0" borderId="17" xfId="0" applyFont="1" applyBorder="1"/>
    <xf numFmtId="4" fontId="10" fillId="0" borderId="17" xfId="2" applyNumberFormat="1" applyFont="1" applyFill="1" applyBorder="1"/>
    <xf numFmtId="4" fontId="10" fillId="0" borderId="17" xfId="0" applyNumberFormat="1" applyFont="1" applyBorder="1"/>
    <xf numFmtId="0" fontId="10" fillId="0" borderId="17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4" xfId="0" quotePrefix="1" applyFont="1" applyBorder="1" applyAlignment="1">
      <alignment vertical="center"/>
    </xf>
    <xf numFmtId="0" fontId="10" fillId="0" borderId="25" xfId="0" applyFont="1" applyBorder="1"/>
    <xf numFmtId="4" fontId="10" fillId="0" borderId="25" xfId="2" applyNumberFormat="1" applyFont="1" applyFill="1" applyBorder="1"/>
    <xf numFmtId="4" fontId="10" fillId="0" borderId="25" xfId="0" applyNumberFormat="1" applyFont="1" applyBorder="1"/>
    <xf numFmtId="0" fontId="10" fillId="0" borderId="25" xfId="0" applyFont="1" applyBorder="1" applyAlignment="1">
      <alignment wrapText="1"/>
    </xf>
    <xf numFmtId="0" fontId="10" fillId="4" borderId="24" xfId="0" quotePrefix="1" applyFont="1" applyFill="1" applyBorder="1" applyAlignment="1">
      <alignment vertical="center"/>
    </xf>
    <xf numFmtId="0" fontId="10" fillId="4" borderId="25" xfId="0" applyFont="1" applyFill="1" applyBorder="1" applyAlignment="1">
      <alignment wrapText="1"/>
    </xf>
    <xf numFmtId="4" fontId="10" fillId="4" borderId="25" xfId="2" applyNumberFormat="1" applyFont="1" applyFill="1" applyBorder="1"/>
    <xf numFmtId="4" fontId="10" fillId="4" borderId="25" xfId="0" applyNumberFormat="1" applyFont="1" applyFill="1" applyBorder="1"/>
    <xf numFmtId="0" fontId="10" fillId="4" borderId="13" xfId="0" quotePrefix="1" applyFont="1" applyFill="1" applyBorder="1" applyAlignment="1">
      <alignment vertical="center"/>
    </xf>
    <xf numFmtId="0" fontId="10" fillId="4" borderId="14" xfId="0" applyFont="1" applyFill="1" applyBorder="1" applyAlignment="1">
      <alignment wrapText="1"/>
    </xf>
    <xf numFmtId="4" fontId="10" fillId="4" borderId="14" xfId="2" applyNumberFormat="1" applyFont="1" applyFill="1" applyBorder="1"/>
    <xf numFmtId="4" fontId="10" fillId="4" borderId="14" xfId="0" applyNumberFormat="1" applyFont="1" applyFill="1" applyBorder="1"/>
    <xf numFmtId="0" fontId="10" fillId="4" borderId="16" xfId="0" quotePrefix="1" applyFont="1" applyFill="1" applyBorder="1" applyAlignment="1">
      <alignment vertical="center"/>
    </xf>
    <xf numFmtId="0" fontId="10" fillId="4" borderId="17" xfId="0" applyFont="1" applyFill="1" applyBorder="1" applyAlignment="1">
      <alignment wrapText="1"/>
    </xf>
    <xf numFmtId="4" fontId="10" fillId="4" borderId="17" xfId="2" applyNumberFormat="1" applyFont="1" applyFill="1" applyBorder="1"/>
    <xf numFmtId="4" fontId="10" fillId="4" borderId="17" xfId="0" applyNumberFormat="1" applyFont="1" applyFill="1" applyBorder="1"/>
    <xf numFmtId="0" fontId="10" fillId="4" borderId="25" xfId="0" applyFont="1" applyFill="1" applyBorder="1"/>
    <xf numFmtId="4" fontId="9" fillId="4" borderId="25" xfId="0" applyNumberFormat="1" applyFont="1" applyFill="1" applyBorder="1"/>
    <xf numFmtId="0" fontId="10" fillId="0" borderId="14" xfId="0" applyFont="1" applyBorder="1" applyAlignment="1">
      <alignment wrapText="1"/>
    </xf>
    <xf numFmtId="0" fontId="10" fillId="0" borderId="0" xfId="0" applyFont="1"/>
    <xf numFmtId="4" fontId="11" fillId="0" borderId="25" xfId="2" applyNumberFormat="1" applyFont="1" applyFill="1" applyBorder="1"/>
    <xf numFmtId="0" fontId="10" fillId="0" borderId="25" xfId="0" applyFont="1" applyBorder="1" applyAlignment="1">
      <alignment vertical="top" wrapText="1"/>
    </xf>
    <xf numFmtId="4" fontId="10" fillId="0" borderId="25" xfId="1" applyNumberFormat="1" applyFont="1" applyFill="1" applyBorder="1"/>
    <xf numFmtId="4" fontId="10" fillId="0" borderId="14" xfId="1" applyNumberFormat="1" applyFont="1" applyFill="1" applyBorder="1"/>
    <xf numFmtId="0" fontId="10" fillId="0" borderId="0" xfId="0" applyFont="1" applyAlignment="1">
      <alignment wrapText="1"/>
    </xf>
    <xf numFmtId="4" fontId="9" fillId="0" borderId="32" xfId="0" applyNumberFormat="1" applyFont="1" applyBorder="1"/>
    <xf numFmtId="0" fontId="12" fillId="0" borderId="0" xfId="0" applyFont="1"/>
    <xf numFmtId="0" fontId="5" fillId="0" borderId="0" xfId="0" applyFont="1"/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4" fontId="10" fillId="5" borderId="14" xfId="2" applyNumberFormat="1" applyFont="1" applyFill="1" applyBorder="1"/>
    <xf numFmtId="4" fontId="10" fillId="5" borderId="14" xfId="0" applyNumberFormat="1" applyFont="1" applyFill="1" applyBorder="1"/>
    <xf numFmtId="4" fontId="10" fillId="5" borderId="15" xfId="0" applyNumberFormat="1" applyFont="1" applyFill="1" applyBorder="1"/>
    <xf numFmtId="4" fontId="10" fillId="5" borderId="17" xfId="2" applyNumberFormat="1" applyFont="1" applyFill="1" applyBorder="1"/>
    <xf numFmtId="4" fontId="10" fillId="5" borderId="17" xfId="0" applyNumberFormat="1" applyFont="1" applyFill="1" applyBorder="1"/>
    <xf numFmtId="4" fontId="10" fillId="5" borderId="18" xfId="0" applyNumberFormat="1" applyFont="1" applyFill="1" applyBorder="1"/>
    <xf numFmtId="4" fontId="9" fillId="5" borderId="6" xfId="0" applyNumberFormat="1" applyFont="1" applyFill="1" applyBorder="1"/>
    <xf numFmtId="4" fontId="9" fillId="5" borderId="21" xfId="0" applyNumberFormat="1" applyFont="1" applyFill="1" applyBorder="1"/>
    <xf numFmtId="4" fontId="9" fillId="5" borderId="7" xfId="0" applyNumberFormat="1" applyFont="1" applyFill="1" applyBorder="1"/>
    <xf numFmtId="4" fontId="9" fillId="5" borderId="8" xfId="0" applyNumberFormat="1" applyFont="1" applyFill="1" applyBorder="1"/>
    <xf numFmtId="4" fontId="9" fillId="5" borderId="25" xfId="0" applyNumberFormat="1" applyFont="1" applyFill="1" applyBorder="1"/>
    <xf numFmtId="4" fontId="9" fillId="5" borderId="26" xfId="0" applyNumberFormat="1" applyFont="1" applyFill="1" applyBorder="1"/>
    <xf numFmtId="4" fontId="10" fillId="5" borderId="25" xfId="2" applyNumberFormat="1" applyFont="1" applyFill="1" applyBorder="1"/>
    <xf numFmtId="4" fontId="10" fillId="5" borderId="25" xfId="0" applyNumberFormat="1" applyFont="1" applyFill="1" applyBorder="1"/>
    <xf numFmtId="4" fontId="10" fillId="5" borderId="26" xfId="0" applyNumberFormat="1" applyFont="1" applyFill="1" applyBorder="1"/>
    <xf numFmtId="4" fontId="11" fillId="5" borderId="25" xfId="2" applyNumberFormat="1" applyFont="1" applyFill="1" applyBorder="1"/>
    <xf numFmtId="4" fontId="10" fillId="5" borderId="25" xfId="1" applyNumberFormat="1" applyFont="1" applyFill="1" applyBorder="1"/>
    <xf numFmtId="4" fontId="10" fillId="5" borderId="14" xfId="1" applyNumberFormat="1" applyFont="1" applyFill="1" applyBorder="1"/>
    <xf numFmtId="4" fontId="9" fillId="5" borderId="32" xfId="0" applyNumberFormat="1" applyFont="1" applyFill="1" applyBorder="1"/>
    <xf numFmtId="0" fontId="13" fillId="4" borderId="25" xfId="0" applyFont="1" applyFill="1" applyBorder="1"/>
    <xf numFmtId="0" fontId="11" fillId="0" borderId="25" xfId="0" applyFont="1" applyBorder="1"/>
    <xf numFmtId="4" fontId="11" fillId="0" borderId="25" xfId="0" applyNumberFormat="1" applyFont="1" applyBorder="1"/>
    <xf numFmtId="4" fontId="11" fillId="5" borderId="25" xfId="0" applyNumberFormat="1" applyFont="1" applyFill="1" applyBorder="1"/>
    <xf numFmtId="4" fontId="11" fillId="5" borderId="26" xfId="0" applyNumberFormat="1" applyFont="1" applyFill="1" applyBorder="1"/>
    <xf numFmtId="4" fontId="3" fillId="0" borderId="0" xfId="0" applyNumberFormat="1" applyFont="1"/>
    <xf numFmtId="4" fontId="0" fillId="0" borderId="0" xfId="0" applyNumberFormat="1"/>
    <xf numFmtId="0" fontId="10" fillId="0" borderId="50" xfId="0" quotePrefix="1" applyFont="1" applyBorder="1" applyAlignment="1">
      <alignment vertical="center"/>
    </xf>
    <xf numFmtId="0" fontId="10" fillId="0" borderId="51" xfId="0" applyFont="1" applyBorder="1" applyAlignment="1">
      <alignment wrapText="1"/>
    </xf>
    <xf numFmtId="4" fontId="10" fillId="0" borderId="51" xfId="2" applyNumberFormat="1" applyFont="1" applyFill="1" applyBorder="1"/>
    <xf numFmtId="4" fontId="10" fillId="0" borderId="51" xfId="0" applyNumberFormat="1" applyFont="1" applyBorder="1"/>
    <xf numFmtId="4" fontId="10" fillId="5" borderId="51" xfId="2" applyNumberFormat="1" applyFont="1" applyFill="1" applyBorder="1"/>
    <xf numFmtId="4" fontId="10" fillId="5" borderId="51" xfId="0" applyNumberFormat="1" applyFont="1" applyFill="1" applyBorder="1"/>
    <xf numFmtId="4" fontId="9" fillId="5" borderId="45" xfId="0" applyNumberFormat="1" applyFont="1" applyFill="1" applyBorder="1"/>
    <xf numFmtId="0" fontId="10" fillId="0" borderId="57" xfId="0" quotePrefix="1" applyFont="1" applyBorder="1" applyAlignment="1">
      <alignment vertical="center"/>
    </xf>
    <xf numFmtId="0" fontId="10" fillId="0" borderId="58" xfId="0" applyFont="1" applyBorder="1"/>
    <xf numFmtId="4" fontId="10" fillId="0" borderId="58" xfId="2" applyNumberFormat="1" applyFont="1" applyFill="1" applyBorder="1"/>
    <xf numFmtId="4" fontId="10" fillId="0" borderId="58" xfId="0" applyNumberFormat="1" applyFont="1" applyBorder="1"/>
    <xf numFmtId="4" fontId="10" fillId="5" borderId="58" xfId="0" applyNumberFormat="1" applyFont="1" applyFill="1" applyBorder="1"/>
    <xf numFmtId="4" fontId="10" fillId="5" borderId="59" xfId="0" applyNumberFormat="1" applyFont="1" applyFill="1" applyBorder="1"/>
    <xf numFmtId="4" fontId="11" fillId="0" borderId="32" xfId="0" applyNumberFormat="1" applyFont="1" applyBorder="1"/>
    <xf numFmtId="4" fontId="11" fillId="5" borderId="32" xfId="0" applyNumberFormat="1" applyFont="1" applyFill="1" applyBorder="1"/>
    <xf numFmtId="4" fontId="11" fillId="5" borderId="45" xfId="0" applyNumberFormat="1" applyFont="1" applyFill="1" applyBorder="1"/>
    <xf numFmtId="0" fontId="9" fillId="6" borderId="38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4" fontId="10" fillId="6" borderId="13" xfId="2" applyNumberFormat="1" applyFont="1" applyFill="1" applyBorder="1"/>
    <xf numFmtId="4" fontId="10" fillId="6" borderId="14" xfId="0" applyNumberFormat="1" applyFont="1" applyFill="1" applyBorder="1"/>
    <xf numFmtId="4" fontId="10" fillId="6" borderId="15" xfId="0" applyNumberFormat="1" applyFont="1" applyFill="1" applyBorder="1"/>
    <xf numFmtId="4" fontId="10" fillId="6" borderId="50" xfId="2" applyNumberFormat="1" applyFont="1" applyFill="1" applyBorder="1"/>
    <xf numFmtId="4" fontId="10" fillId="6" borderId="51" xfId="0" applyNumberFormat="1" applyFont="1" applyFill="1" applyBorder="1"/>
    <xf numFmtId="4" fontId="10" fillId="6" borderId="52" xfId="0" applyNumberFormat="1" applyFont="1" applyFill="1" applyBorder="1"/>
    <xf numFmtId="4" fontId="11" fillId="6" borderId="31" xfId="2" applyNumberFormat="1" applyFont="1" applyFill="1" applyBorder="1"/>
    <xf numFmtId="4" fontId="11" fillId="6" borderId="32" xfId="0" applyNumberFormat="1" applyFont="1" applyFill="1" applyBorder="1"/>
    <xf numFmtId="4" fontId="11" fillId="6" borderId="45" xfId="0" applyNumberFormat="1" applyFont="1" applyFill="1" applyBorder="1"/>
    <xf numFmtId="0" fontId="0" fillId="6" borderId="42" xfId="0" applyFill="1" applyBorder="1"/>
    <xf numFmtId="0" fontId="0" fillId="6" borderId="0" xfId="0" applyFill="1"/>
    <xf numFmtId="0" fontId="0" fillId="6" borderId="43" xfId="0" applyFill="1" applyBorder="1"/>
    <xf numFmtId="4" fontId="9" fillId="6" borderId="31" xfId="0" applyNumberFormat="1" applyFont="1" applyFill="1" applyBorder="1"/>
    <xf numFmtId="4" fontId="9" fillId="6" borderId="32" xfId="0" applyNumberFormat="1" applyFont="1" applyFill="1" applyBorder="1"/>
    <xf numFmtId="4" fontId="9" fillId="6" borderId="45" xfId="0" applyNumberFormat="1" applyFont="1" applyFill="1" applyBorder="1"/>
    <xf numFmtId="4" fontId="9" fillId="6" borderId="25" xfId="0" applyNumberFormat="1" applyFont="1" applyFill="1" applyBorder="1"/>
    <xf numFmtId="4" fontId="10" fillId="6" borderId="24" xfId="2" applyNumberFormat="1" applyFont="1" applyFill="1" applyBorder="1"/>
    <xf numFmtId="4" fontId="10" fillId="6" borderId="25" xfId="0" applyNumberFormat="1" applyFont="1" applyFill="1" applyBorder="1"/>
    <xf numFmtId="4" fontId="10" fillId="6" borderId="26" xfId="0" applyNumberFormat="1" applyFont="1" applyFill="1" applyBorder="1"/>
    <xf numFmtId="4" fontId="13" fillId="6" borderId="50" xfId="2" applyNumberFormat="1" applyFont="1" applyFill="1" applyBorder="1"/>
    <xf numFmtId="4" fontId="12" fillId="6" borderId="44" xfId="0" applyNumberFormat="1" applyFont="1" applyFill="1" applyBorder="1"/>
    <xf numFmtId="4" fontId="12" fillId="6" borderId="53" xfId="0" applyNumberFormat="1" applyFont="1" applyFill="1" applyBorder="1"/>
    <xf numFmtId="4" fontId="12" fillId="6" borderId="9" xfId="0" applyNumberFormat="1" applyFont="1" applyFill="1" applyBorder="1"/>
    <xf numFmtId="4" fontId="12" fillId="6" borderId="41" xfId="0" applyNumberFormat="1" applyFont="1" applyFill="1" applyBorder="1"/>
    <xf numFmtId="4" fontId="12" fillId="6" borderId="24" xfId="0" applyNumberFormat="1" applyFont="1" applyFill="1" applyBorder="1"/>
    <xf numFmtId="4" fontId="12" fillId="6" borderId="25" xfId="0" applyNumberFormat="1" applyFont="1" applyFill="1" applyBorder="1"/>
    <xf numFmtId="4" fontId="12" fillId="6" borderId="26" xfId="0" applyNumberFormat="1" applyFont="1" applyFill="1" applyBorder="1"/>
    <xf numFmtId="4" fontId="9" fillId="6" borderId="7" xfId="0" applyNumberFormat="1" applyFont="1" applyFill="1" applyBorder="1"/>
    <xf numFmtId="4" fontId="9" fillId="6" borderId="6" xfId="0" applyNumberFormat="1" applyFont="1" applyFill="1" applyBorder="1"/>
    <xf numFmtId="0" fontId="9" fillId="7" borderId="3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4" fontId="10" fillId="7" borderId="13" xfId="2" applyNumberFormat="1" applyFont="1" applyFill="1" applyBorder="1"/>
    <xf numFmtId="4" fontId="10" fillId="7" borderId="14" xfId="0" applyNumberFormat="1" applyFont="1" applyFill="1" applyBorder="1"/>
    <xf numFmtId="4" fontId="10" fillId="7" borderId="15" xfId="0" applyNumberFormat="1" applyFont="1" applyFill="1" applyBorder="1"/>
    <xf numFmtId="4" fontId="10" fillId="7" borderId="50" xfId="2" applyNumberFormat="1" applyFont="1" applyFill="1" applyBorder="1"/>
    <xf numFmtId="4" fontId="10" fillId="7" borderId="51" xfId="0" applyNumberFormat="1" applyFont="1" applyFill="1" applyBorder="1"/>
    <xf numFmtId="4" fontId="10" fillId="7" borderId="52" xfId="0" applyNumberFormat="1" applyFont="1" applyFill="1" applyBorder="1"/>
    <xf numFmtId="4" fontId="11" fillId="7" borderId="31" xfId="2" applyNumberFormat="1" applyFont="1" applyFill="1" applyBorder="1"/>
    <xf numFmtId="4" fontId="11" fillId="7" borderId="32" xfId="0" applyNumberFormat="1" applyFont="1" applyFill="1" applyBorder="1"/>
    <xf numFmtId="4" fontId="11" fillId="7" borderId="45" xfId="0" applyNumberFormat="1" applyFont="1" applyFill="1" applyBorder="1"/>
    <xf numFmtId="0" fontId="0" fillId="7" borderId="42" xfId="0" applyFill="1" applyBorder="1"/>
    <xf numFmtId="0" fontId="0" fillId="7" borderId="0" xfId="0" applyFill="1"/>
    <xf numFmtId="0" fontId="0" fillId="7" borderId="43" xfId="0" applyFill="1" applyBorder="1"/>
    <xf numFmtId="4" fontId="9" fillId="7" borderId="31" xfId="0" applyNumberFormat="1" applyFont="1" applyFill="1" applyBorder="1"/>
    <xf numFmtId="4" fontId="9" fillId="7" borderId="32" xfId="0" applyNumberFormat="1" applyFont="1" applyFill="1" applyBorder="1"/>
    <xf numFmtId="4" fontId="9" fillId="7" borderId="45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9" fillId="7" borderId="26" xfId="0" applyNumberFormat="1" applyFont="1" applyFill="1" applyBorder="1"/>
    <xf numFmtId="4" fontId="10" fillId="7" borderId="24" xfId="2" applyNumberFormat="1" applyFont="1" applyFill="1" applyBorder="1"/>
    <xf numFmtId="4" fontId="10" fillId="7" borderId="25" xfId="0" applyNumberFormat="1" applyFont="1" applyFill="1" applyBorder="1"/>
    <xf numFmtId="4" fontId="10" fillId="7" borderId="26" xfId="0" applyNumberFormat="1" applyFont="1" applyFill="1" applyBorder="1"/>
    <xf numFmtId="4" fontId="12" fillId="7" borderId="24" xfId="0" applyNumberFormat="1" applyFont="1" applyFill="1" applyBorder="1"/>
    <xf numFmtId="4" fontId="12" fillId="7" borderId="25" xfId="0" applyNumberFormat="1" applyFont="1" applyFill="1" applyBorder="1"/>
    <xf numFmtId="4" fontId="12" fillId="7" borderId="26" xfId="0" applyNumberFormat="1" applyFont="1" applyFill="1" applyBorder="1"/>
    <xf numFmtId="4" fontId="9" fillId="7" borderId="7" xfId="0" applyNumberFormat="1" applyFont="1" applyFill="1" applyBorder="1"/>
    <xf numFmtId="4" fontId="9" fillId="7" borderId="6" xfId="0" applyNumberFormat="1" applyFont="1" applyFill="1" applyBorder="1"/>
    <xf numFmtId="4" fontId="5" fillId="6" borderId="24" xfId="0" applyNumberFormat="1" applyFont="1" applyFill="1" applyBorder="1"/>
    <xf numFmtId="4" fontId="5" fillId="6" borderId="25" xfId="0" applyNumberFormat="1" applyFont="1" applyFill="1" applyBorder="1"/>
    <xf numFmtId="4" fontId="5" fillId="6" borderId="26" xfId="0" applyNumberFormat="1" applyFont="1" applyFill="1" applyBorder="1"/>
    <xf numFmtId="4" fontId="5" fillId="7" borderId="24" xfId="0" applyNumberFormat="1" applyFont="1" applyFill="1" applyBorder="1"/>
    <xf numFmtId="4" fontId="5" fillId="7" borderId="25" xfId="0" applyNumberFormat="1" applyFont="1" applyFill="1" applyBorder="1"/>
    <xf numFmtId="4" fontId="5" fillId="7" borderId="26" xfId="0" applyNumberFormat="1" applyFont="1" applyFill="1" applyBorder="1"/>
    <xf numFmtId="4" fontId="11" fillId="6" borderId="50" xfId="2" applyNumberFormat="1" applyFont="1" applyFill="1" applyBorder="1"/>
    <xf numFmtId="4" fontId="5" fillId="6" borderId="44" xfId="0" applyNumberFormat="1" applyFont="1" applyFill="1" applyBorder="1"/>
    <xf numFmtId="4" fontId="5" fillId="6" borderId="53" xfId="0" applyNumberFormat="1" applyFont="1" applyFill="1" applyBorder="1"/>
    <xf numFmtId="4" fontId="11" fillId="7" borderId="24" xfId="2" applyNumberFormat="1" applyFont="1" applyFill="1" applyBorder="1"/>
    <xf numFmtId="4" fontId="11" fillId="7" borderId="25" xfId="0" applyNumberFormat="1" applyFont="1" applyFill="1" applyBorder="1"/>
    <xf numFmtId="4" fontId="11" fillId="7" borderId="26" xfId="0" applyNumberFormat="1" applyFont="1" applyFill="1" applyBorder="1"/>
    <xf numFmtId="4" fontId="12" fillId="6" borderId="51" xfId="0" applyNumberFormat="1" applyFont="1" applyFill="1" applyBorder="1"/>
    <xf numFmtId="4" fontId="12" fillId="7" borderId="50" xfId="0" applyNumberFormat="1" applyFont="1" applyFill="1" applyBorder="1"/>
    <xf numFmtId="4" fontId="12" fillId="7" borderId="51" xfId="0" applyNumberFormat="1" applyFont="1" applyFill="1" applyBorder="1"/>
    <xf numFmtId="4" fontId="12" fillId="7" borderId="52" xfId="0" applyNumberFormat="1" applyFont="1" applyFill="1" applyBorder="1"/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10" fillId="0" borderId="62" xfId="0" quotePrefix="1" applyFont="1" applyBorder="1" applyAlignment="1">
      <alignment horizontal="center" vertical="center"/>
    </xf>
    <xf numFmtId="4" fontId="10" fillId="0" borderId="49" xfId="0" applyNumberFormat="1" applyFont="1" applyBorder="1"/>
    <xf numFmtId="4" fontId="10" fillId="0" borderId="46" xfId="0" applyNumberFormat="1" applyFont="1" applyBorder="1"/>
    <xf numFmtId="4" fontId="10" fillId="0" borderId="63" xfId="0" applyNumberFormat="1" applyFont="1" applyBorder="1"/>
    <xf numFmtId="4" fontId="11" fillId="0" borderId="64" xfId="0" applyNumberFormat="1" applyFont="1" applyBorder="1"/>
    <xf numFmtId="4" fontId="9" fillId="0" borderId="64" xfId="0" applyNumberFormat="1" applyFont="1" applyBorder="1"/>
    <xf numFmtId="4" fontId="10" fillId="0" borderId="48" xfId="0" applyNumberFormat="1" applyFont="1" applyBorder="1"/>
    <xf numFmtId="4" fontId="10" fillId="4" borderId="48" xfId="0" applyNumberFormat="1" applyFont="1" applyFill="1" applyBorder="1"/>
    <xf numFmtId="4" fontId="10" fillId="4" borderId="49" xfId="0" applyNumberFormat="1" applyFont="1" applyFill="1" applyBorder="1"/>
    <xf numFmtId="4" fontId="10" fillId="4" borderId="46" xfId="0" applyNumberFormat="1" applyFont="1" applyFill="1" applyBorder="1"/>
    <xf numFmtId="4" fontId="9" fillId="4" borderId="48" xfId="0" applyNumberFormat="1" applyFont="1" applyFill="1" applyBorder="1"/>
    <xf numFmtId="4" fontId="10" fillId="0" borderId="54" xfId="0" applyNumberFormat="1" applyFont="1" applyBorder="1"/>
    <xf numFmtId="4" fontId="11" fillId="0" borderId="48" xfId="2" applyNumberFormat="1" applyFont="1" applyFill="1" applyBorder="1"/>
    <xf numFmtId="4" fontId="11" fillId="0" borderId="48" xfId="0" applyNumberFormat="1" applyFont="1" applyBorder="1"/>
    <xf numFmtId="4" fontId="9" fillId="0" borderId="61" xfId="0" applyNumberFormat="1" applyFont="1" applyBorder="1"/>
    <xf numFmtId="0" fontId="9" fillId="6" borderId="65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4" fontId="10" fillId="6" borderId="67" xfId="2" applyNumberFormat="1" applyFont="1" applyFill="1" applyBorder="1"/>
    <xf numFmtId="4" fontId="10" fillId="6" borderId="68" xfId="2" applyNumberFormat="1" applyFont="1" applyFill="1" applyBorder="1"/>
    <xf numFmtId="4" fontId="11" fillId="6" borderId="56" xfId="2" applyNumberFormat="1" applyFont="1" applyFill="1" applyBorder="1"/>
    <xf numFmtId="4" fontId="9" fillId="6" borderId="56" xfId="0" applyNumberFormat="1" applyFont="1" applyFill="1" applyBorder="1"/>
    <xf numFmtId="4" fontId="9" fillId="6" borderId="69" xfId="0" applyNumberFormat="1" applyFont="1" applyFill="1" applyBorder="1"/>
    <xf numFmtId="4" fontId="10" fillId="6" borderId="69" xfId="2" applyNumberFormat="1" applyFont="1" applyFill="1" applyBorder="1"/>
    <xf numFmtId="4" fontId="13" fillId="6" borderId="68" xfId="2" applyNumberFormat="1" applyFont="1" applyFill="1" applyBorder="1"/>
    <xf numFmtId="4" fontId="11" fillId="6" borderId="68" xfId="2" applyNumberFormat="1" applyFont="1" applyFill="1" applyBorder="1"/>
    <xf numFmtId="4" fontId="5" fillId="6" borderId="69" xfId="0" applyNumberFormat="1" applyFont="1" applyFill="1" applyBorder="1"/>
    <xf numFmtId="4" fontId="12" fillId="6" borderId="69" xfId="0" applyNumberFormat="1" applyFont="1" applyFill="1" applyBorder="1"/>
    <xf numFmtId="4" fontId="12" fillId="6" borderId="68" xfId="0" applyNumberFormat="1" applyFont="1" applyFill="1" applyBorder="1"/>
    <xf numFmtId="4" fontId="9" fillId="6" borderId="23" xfId="0" applyNumberFormat="1" applyFont="1" applyFill="1" applyBorder="1"/>
    <xf numFmtId="0" fontId="9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4" fontId="10" fillId="5" borderId="13" xfId="2" applyNumberFormat="1" applyFont="1" applyFill="1" applyBorder="1"/>
    <xf numFmtId="4" fontId="10" fillId="5" borderId="16" xfId="2" applyNumberFormat="1" applyFont="1" applyFill="1" applyBorder="1"/>
    <xf numFmtId="4" fontId="10" fillId="5" borderId="57" xfId="2" applyNumberFormat="1" applyFont="1" applyFill="1" applyBorder="1"/>
    <xf numFmtId="4" fontId="11" fillId="5" borderId="31" xfId="0" applyNumberFormat="1" applyFont="1" applyFill="1" applyBorder="1"/>
    <xf numFmtId="4" fontId="9" fillId="5" borderId="31" xfId="0" applyNumberFormat="1" applyFont="1" applyFill="1" applyBorder="1"/>
    <xf numFmtId="4" fontId="9" fillId="5" borderId="24" xfId="0" applyNumberFormat="1" applyFont="1" applyFill="1" applyBorder="1"/>
    <xf numFmtId="4" fontId="10" fillId="5" borderId="24" xfId="2" applyNumberFormat="1" applyFont="1" applyFill="1" applyBorder="1"/>
    <xf numFmtId="4" fontId="10" fillId="5" borderId="50" xfId="2" applyNumberFormat="1" applyFont="1" applyFill="1" applyBorder="1"/>
    <xf numFmtId="4" fontId="10" fillId="5" borderId="52" xfId="0" applyNumberFormat="1" applyFont="1" applyFill="1" applyBorder="1"/>
    <xf numFmtId="4" fontId="11" fillId="5" borderId="24" xfId="2" applyNumberFormat="1" applyFont="1" applyFill="1" applyBorder="1"/>
    <xf numFmtId="4" fontId="11" fillId="5" borderId="26" xfId="2" applyNumberFormat="1" applyFont="1" applyFill="1" applyBorder="1"/>
    <xf numFmtId="4" fontId="9" fillId="5" borderId="39" xfId="0" applyNumberFormat="1" applyFont="1" applyFill="1" applyBorder="1"/>
    <xf numFmtId="0" fontId="9" fillId="6" borderId="60" xfId="0" applyFont="1" applyFill="1" applyBorder="1" applyAlignment="1">
      <alignment horizontal="center" vertical="center" wrapText="1"/>
    </xf>
    <xf numFmtId="0" fontId="9" fillId="6" borderId="61" xfId="0" applyFont="1" applyFill="1" applyBorder="1" applyAlignment="1">
      <alignment horizontal="center" vertical="center" wrapText="1"/>
    </xf>
    <xf numFmtId="4" fontId="10" fillId="6" borderId="49" xfId="0" applyNumberFormat="1" applyFont="1" applyFill="1" applyBorder="1"/>
    <xf numFmtId="4" fontId="10" fillId="6" borderId="54" xfId="0" applyNumberFormat="1" applyFont="1" applyFill="1" applyBorder="1"/>
    <xf numFmtId="4" fontId="11" fillId="6" borderId="64" xfId="0" applyNumberFormat="1" applyFont="1" applyFill="1" applyBorder="1"/>
    <xf numFmtId="4" fontId="9" fillId="6" borderId="64" xfId="0" applyNumberFormat="1" applyFont="1" applyFill="1" applyBorder="1"/>
    <xf numFmtId="4" fontId="9" fillId="6" borderId="48" xfId="0" applyNumberFormat="1" applyFont="1" applyFill="1" applyBorder="1"/>
    <xf numFmtId="4" fontId="10" fillId="6" borderId="48" xfId="0" applyNumberFormat="1" applyFont="1" applyFill="1" applyBorder="1"/>
    <xf numFmtId="4" fontId="12" fillId="6" borderId="70" xfId="0" applyNumberFormat="1" applyFont="1" applyFill="1" applyBorder="1"/>
    <xf numFmtId="4" fontId="5" fillId="6" borderId="70" xfId="0" applyNumberFormat="1" applyFont="1" applyFill="1" applyBorder="1"/>
    <xf numFmtId="4" fontId="12" fillId="6" borderId="62" xfId="0" applyNumberFormat="1" applyFont="1" applyFill="1" applyBorder="1"/>
    <xf numFmtId="4" fontId="5" fillId="6" borderId="48" xfId="0" applyNumberFormat="1" applyFont="1" applyFill="1" applyBorder="1"/>
    <xf numFmtId="4" fontId="12" fillId="6" borderId="48" xfId="0" applyNumberFormat="1" applyFont="1" applyFill="1" applyBorder="1"/>
    <xf numFmtId="4" fontId="12" fillId="6" borderId="54" xfId="0" applyNumberFormat="1" applyFont="1" applyFill="1" applyBorder="1"/>
    <xf numFmtId="4" fontId="9" fillId="6" borderId="61" xfId="0" applyNumberFormat="1" applyFont="1" applyFill="1" applyBorder="1"/>
    <xf numFmtId="4" fontId="9" fillId="7" borderId="39" xfId="0" applyNumberFormat="1" applyFont="1" applyFill="1" applyBorder="1"/>
    <xf numFmtId="4" fontId="9" fillId="7" borderId="8" xfId="0" applyNumberFormat="1" applyFont="1" applyFill="1" applyBorder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0" fillId="6" borderId="17" xfId="2" applyNumberFormat="1" applyFont="1" applyFill="1" applyBorder="1"/>
    <xf numFmtId="4" fontId="10" fillId="6" borderId="51" xfId="2" applyNumberFormat="1" applyFont="1" applyFill="1" applyBorder="1"/>
    <xf numFmtId="4" fontId="11" fillId="6" borderId="25" xfId="2" applyNumberFormat="1" applyFont="1" applyFill="1" applyBorder="1"/>
    <xf numFmtId="4" fontId="10" fillId="7" borderId="25" xfId="2" applyNumberFormat="1" applyFont="1" applyFill="1" applyBorder="1"/>
    <xf numFmtId="4" fontId="10" fillId="7" borderId="14" xfId="2" applyNumberFormat="1" applyFont="1" applyFill="1" applyBorder="1"/>
    <xf numFmtId="4" fontId="10" fillId="7" borderId="17" xfId="2" applyNumberFormat="1" applyFont="1" applyFill="1" applyBorder="1"/>
    <xf numFmtId="4" fontId="10" fillId="7" borderId="51" xfId="2" applyNumberFormat="1" applyFont="1" applyFill="1" applyBorder="1"/>
    <xf numFmtId="4" fontId="11" fillId="7" borderId="25" xfId="2" applyNumberFormat="1" applyFont="1" applyFill="1" applyBorder="1"/>
    <xf numFmtId="4" fontId="10" fillId="0" borderId="48" xfId="2" applyNumberFormat="1" applyFont="1" applyFill="1" applyBorder="1"/>
    <xf numFmtId="4" fontId="10" fillId="0" borderId="49" xfId="2" applyNumberFormat="1" applyFont="1" applyFill="1" applyBorder="1"/>
    <xf numFmtId="4" fontId="10" fillId="0" borderId="46" xfId="2" applyNumberFormat="1" applyFont="1" applyFill="1" applyBorder="1"/>
    <xf numFmtId="4" fontId="10" fillId="4" borderId="48" xfId="2" applyNumberFormat="1" applyFont="1" applyFill="1" applyBorder="1"/>
    <xf numFmtId="4" fontId="10" fillId="4" borderId="49" xfId="2" applyNumberFormat="1" applyFont="1" applyFill="1" applyBorder="1"/>
    <xf numFmtId="4" fontId="10" fillId="4" borderId="46" xfId="2" applyNumberFormat="1" applyFont="1" applyFill="1" applyBorder="1"/>
    <xf numFmtId="4" fontId="10" fillId="0" borderId="54" xfId="2" applyNumberFormat="1" applyFont="1" applyFill="1" applyBorder="1"/>
    <xf numFmtId="4" fontId="9" fillId="0" borderId="71" xfId="0" applyNumberFormat="1" applyFont="1" applyBorder="1"/>
    <xf numFmtId="4" fontId="10" fillId="6" borderId="72" xfId="2" applyNumberFormat="1" applyFont="1" applyFill="1" applyBorder="1"/>
    <xf numFmtId="4" fontId="11" fillId="6" borderId="69" xfId="2" applyNumberFormat="1" applyFont="1" applyFill="1" applyBorder="1"/>
    <xf numFmtId="4" fontId="9" fillId="6" borderId="20" xfId="0" applyNumberFormat="1" applyFont="1" applyFill="1" applyBorder="1"/>
    <xf numFmtId="4" fontId="10" fillId="5" borderId="26" xfId="2" applyNumberFormat="1" applyFont="1" applyFill="1" applyBorder="1"/>
    <xf numFmtId="4" fontId="10" fillId="5" borderId="15" xfId="2" applyNumberFormat="1" applyFont="1" applyFill="1" applyBorder="1"/>
    <xf numFmtId="4" fontId="10" fillId="5" borderId="18" xfId="2" applyNumberFormat="1" applyFont="1" applyFill="1" applyBorder="1"/>
    <xf numFmtId="4" fontId="10" fillId="5" borderId="52" xfId="2" applyNumberFormat="1" applyFont="1" applyFill="1" applyBorder="1"/>
    <xf numFmtId="4" fontId="9" fillId="5" borderId="5" xfId="0" applyNumberFormat="1" applyFont="1" applyFill="1" applyBorder="1"/>
    <xf numFmtId="4" fontId="10" fillId="6" borderId="48" xfId="2" applyNumberFormat="1" applyFont="1" applyFill="1" applyBorder="1"/>
    <xf numFmtId="4" fontId="10" fillId="6" borderId="49" xfId="2" applyNumberFormat="1" applyFont="1" applyFill="1" applyBorder="1"/>
    <xf numFmtId="4" fontId="10" fillId="6" borderId="46" xfId="2" applyNumberFormat="1" applyFont="1" applyFill="1" applyBorder="1"/>
    <xf numFmtId="4" fontId="10" fillId="6" borderId="54" xfId="2" applyNumberFormat="1" applyFont="1" applyFill="1" applyBorder="1"/>
    <xf numFmtId="4" fontId="11" fillId="6" borderId="48" xfId="2" applyNumberFormat="1" applyFont="1" applyFill="1" applyBorder="1"/>
    <xf numFmtId="4" fontId="9" fillId="6" borderId="71" xfId="0" applyNumberFormat="1" applyFont="1" applyFill="1" applyBorder="1"/>
    <xf numFmtId="4" fontId="10" fillId="7" borderId="26" xfId="2" applyNumberFormat="1" applyFont="1" applyFill="1" applyBorder="1"/>
    <xf numFmtId="4" fontId="10" fillId="7" borderId="15" xfId="2" applyNumberFormat="1" applyFont="1" applyFill="1" applyBorder="1"/>
    <xf numFmtId="4" fontId="10" fillId="7" borderId="16" xfId="2" applyNumberFormat="1" applyFont="1" applyFill="1" applyBorder="1"/>
    <xf numFmtId="4" fontId="10" fillId="7" borderId="18" xfId="2" applyNumberFormat="1" applyFont="1" applyFill="1" applyBorder="1"/>
    <xf numFmtId="4" fontId="10" fillId="7" borderId="52" xfId="2" applyNumberFormat="1" applyFont="1" applyFill="1" applyBorder="1"/>
    <xf numFmtId="4" fontId="11" fillId="7" borderId="26" xfId="2" applyNumberFormat="1" applyFont="1" applyFill="1" applyBorder="1"/>
    <xf numFmtId="4" fontId="9" fillId="7" borderId="5" xfId="0" applyNumberFormat="1" applyFont="1" applyFill="1" applyBorder="1"/>
    <xf numFmtId="4" fontId="9" fillId="7" borderId="21" xfId="0" applyNumberFormat="1" applyFont="1" applyFill="1" applyBorder="1"/>
    <xf numFmtId="4" fontId="13" fillId="6" borderId="13" xfId="2" applyNumberFormat="1" applyFont="1" applyFill="1" applyBorder="1"/>
    <xf numFmtId="4" fontId="12" fillId="6" borderId="14" xfId="0" applyNumberFormat="1" applyFont="1" applyFill="1" applyBorder="1"/>
    <xf numFmtId="4" fontId="12" fillId="6" borderId="49" xfId="0" applyNumberFormat="1" applyFont="1" applyFill="1" applyBorder="1"/>
    <xf numFmtId="4" fontId="11" fillId="6" borderId="66" xfId="2" applyNumberFormat="1" applyFont="1" applyFill="1" applyBorder="1"/>
    <xf numFmtId="4" fontId="11" fillId="7" borderId="74" xfId="2" applyNumberFormat="1" applyFont="1" applyFill="1" applyBorder="1"/>
    <xf numFmtId="4" fontId="11" fillId="7" borderId="44" xfId="0" applyNumberFormat="1" applyFont="1" applyFill="1" applyBorder="1"/>
    <xf numFmtId="4" fontId="11" fillId="7" borderId="53" xfId="0" applyNumberFormat="1" applyFont="1" applyFill="1" applyBorder="1"/>
    <xf numFmtId="4" fontId="12" fillId="6" borderId="17" xfId="0" applyNumberFormat="1" applyFont="1" applyFill="1" applyBorder="1"/>
    <xf numFmtId="4" fontId="12" fillId="6" borderId="46" xfId="0" applyNumberFormat="1" applyFont="1" applyFill="1" applyBorder="1"/>
    <xf numFmtId="4" fontId="5" fillId="6" borderId="75" xfId="0" applyNumberFormat="1" applyFont="1" applyFill="1" applyBorder="1"/>
    <xf numFmtId="4" fontId="5" fillId="7" borderId="74" xfId="0" applyNumberFormat="1" applyFont="1" applyFill="1" applyBorder="1"/>
    <xf numFmtId="4" fontId="5" fillId="7" borderId="44" xfId="0" applyNumberFormat="1" applyFont="1" applyFill="1" applyBorder="1"/>
    <xf numFmtId="4" fontId="12" fillId="6" borderId="13" xfId="0" applyNumberFormat="1" applyFont="1" applyFill="1" applyBorder="1"/>
    <xf numFmtId="4" fontId="12" fillId="7" borderId="13" xfId="0" applyNumberFormat="1" applyFont="1" applyFill="1" applyBorder="1"/>
    <xf numFmtId="4" fontId="12" fillId="7" borderId="14" xfId="0" applyNumberFormat="1" applyFont="1" applyFill="1" applyBorder="1"/>
    <xf numFmtId="4" fontId="12" fillId="7" borderId="15" xfId="0" applyNumberFormat="1" applyFont="1" applyFill="1" applyBorder="1"/>
    <xf numFmtId="4" fontId="12" fillId="6" borderId="16" xfId="0" applyNumberFormat="1" applyFont="1" applyFill="1" applyBorder="1"/>
    <xf numFmtId="4" fontId="12" fillId="7" borderId="16" xfId="0" applyNumberFormat="1" applyFont="1" applyFill="1" applyBorder="1"/>
    <xf numFmtId="4" fontId="12" fillId="7" borderId="17" xfId="0" applyNumberFormat="1" applyFont="1" applyFill="1" applyBorder="1"/>
    <xf numFmtId="4" fontId="12" fillId="7" borderId="18" xfId="0" applyNumberFormat="1" applyFont="1" applyFill="1" applyBorder="1"/>
    <xf numFmtId="4" fontId="12" fillId="6" borderId="50" xfId="0" applyNumberFormat="1" applyFont="1" applyFill="1" applyBorder="1"/>
    <xf numFmtId="4" fontId="12" fillId="6" borderId="52" xfId="0" applyNumberFormat="1" applyFont="1" applyFill="1" applyBorder="1"/>
    <xf numFmtId="4" fontId="9" fillId="6" borderId="39" xfId="0" applyNumberFormat="1" applyFont="1" applyFill="1" applyBorder="1"/>
    <xf numFmtId="4" fontId="9" fillId="6" borderId="8" xfId="0" applyNumberFormat="1" applyFont="1" applyFill="1" applyBorder="1"/>
    <xf numFmtId="4" fontId="9" fillId="6" borderId="5" xfId="0" applyNumberFormat="1" applyFont="1" applyFill="1" applyBorder="1"/>
    <xf numFmtId="4" fontId="9" fillId="6" borderId="21" xfId="0" applyNumberFormat="1" applyFont="1" applyFill="1" applyBorder="1"/>
    <xf numFmtId="0" fontId="0" fillId="6" borderId="76" xfId="0" applyFill="1" applyBorder="1"/>
    <xf numFmtId="0" fontId="0" fillId="6" borderId="77" xfId="0" applyFill="1" applyBorder="1"/>
    <xf numFmtId="0" fontId="0" fillId="6" borderId="78" xfId="0" applyFill="1" applyBorder="1"/>
    <xf numFmtId="0" fontId="0" fillId="7" borderId="76" xfId="0" applyFill="1" applyBorder="1"/>
    <xf numFmtId="0" fontId="0" fillId="7" borderId="77" xfId="0" applyFill="1" applyBorder="1"/>
    <xf numFmtId="0" fontId="0" fillId="7" borderId="78" xfId="0" applyFill="1" applyBorder="1"/>
    <xf numFmtId="0" fontId="10" fillId="5" borderId="31" xfId="0" quotePrefix="1" applyFont="1" applyFill="1" applyBorder="1" applyAlignment="1">
      <alignment horizontal="center" vertical="center"/>
    </xf>
    <xf numFmtId="0" fontId="10" fillId="5" borderId="32" xfId="0" quotePrefix="1" applyFont="1" applyFill="1" applyBorder="1" applyAlignment="1">
      <alignment horizontal="center" vertical="center"/>
    </xf>
    <xf numFmtId="0" fontId="10" fillId="5" borderId="45" xfId="0" quotePrefix="1" applyFont="1" applyFill="1" applyBorder="1" applyAlignment="1">
      <alignment horizontal="center" vertical="center"/>
    </xf>
    <xf numFmtId="0" fontId="10" fillId="6" borderId="31" xfId="0" quotePrefix="1" applyFont="1" applyFill="1" applyBorder="1" applyAlignment="1">
      <alignment horizontal="center" vertical="center"/>
    </xf>
    <xf numFmtId="0" fontId="10" fillId="6" borderId="32" xfId="0" quotePrefix="1" applyFont="1" applyFill="1" applyBorder="1" applyAlignment="1">
      <alignment horizontal="center" vertical="center"/>
    </xf>
    <xf numFmtId="0" fontId="10" fillId="6" borderId="45" xfId="0" quotePrefix="1" applyFont="1" applyFill="1" applyBorder="1" applyAlignment="1">
      <alignment horizontal="center" vertical="center"/>
    </xf>
    <xf numFmtId="0" fontId="10" fillId="7" borderId="31" xfId="0" quotePrefix="1" applyFont="1" applyFill="1" applyBorder="1" applyAlignment="1">
      <alignment horizontal="center" vertical="center"/>
    </xf>
    <xf numFmtId="0" fontId="10" fillId="7" borderId="32" xfId="0" quotePrefix="1" applyFont="1" applyFill="1" applyBorder="1" applyAlignment="1">
      <alignment horizontal="center" vertical="center"/>
    </xf>
    <xf numFmtId="0" fontId="10" fillId="7" borderId="45" xfId="0" quotePrefix="1" applyFont="1" applyFill="1" applyBorder="1" applyAlignment="1">
      <alignment horizontal="center" vertical="center"/>
    </xf>
    <xf numFmtId="4" fontId="12" fillId="6" borderId="18" xfId="0" applyNumberFormat="1" applyFont="1" applyFill="1" applyBorder="1"/>
    <xf numFmtId="4" fontId="11" fillId="6" borderId="40" xfId="2" applyNumberFormat="1" applyFont="1" applyFill="1" applyBorder="1"/>
    <xf numFmtId="4" fontId="12" fillId="6" borderId="15" xfId="0" applyNumberFormat="1" applyFont="1" applyFill="1" applyBorder="1"/>
    <xf numFmtId="4" fontId="5" fillId="6" borderId="74" xfId="0" applyNumberFormat="1" applyFont="1" applyFill="1" applyBorder="1"/>
    <xf numFmtId="0" fontId="10" fillId="6" borderId="56" xfId="0" quotePrefix="1" applyFont="1" applyFill="1" applyBorder="1" applyAlignment="1">
      <alignment horizontal="center" vertical="center"/>
    </xf>
    <xf numFmtId="0" fontId="10" fillId="6" borderId="64" xfId="0" quotePrefix="1" applyFont="1" applyFill="1" applyBorder="1" applyAlignment="1">
      <alignment horizontal="center" vertical="center"/>
    </xf>
    <xf numFmtId="0" fontId="11" fillId="0" borderId="24" xfId="0" quotePrefix="1" applyFont="1" applyBorder="1" applyAlignment="1">
      <alignment vertical="center"/>
    </xf>
    <xf numFmtId="4" fontId="11" fillId="5" borderId="24" xfId="0" applyNumberFormat="1" applyFont="1" applyFill="1" applyBorder="1"/>
    <xf numFmtId="4" fontId="11" fillId="6" borderId="69" xfId="0" applyNumberFormat="1" applyFont="1" applyFill="1" applyBorder="1"/>
    <xf numFmtId="4" fontId="11" fillId="6" borderId="25" xfId="0" applyNumberFormat="1" applyFont="1" applyFill="1" applyBorder="1"/>
    <xf numFmtId="4" fontId="11" fillId="6" borderId="48" xfId="0" applyNumberFormat="1" applyFont="1" applyFill="1" applyBorder="1"/>
    <xf numFmtId="4" fontId="11" fillId="7" borderId="24" xfId="0" applyNumberFormat="1" applyFont="1" applyFill="1" applyBorder="1"/>
    <xf numFmtId="0" fontId="11" fillId="0" borderId="16" xfId="0" quotePrefix="1" applyFont="1" applyBorder="1" applyAlignment="1">
      <alignment vertical="center"/>
    </xf>
    <xf numFmtId="0" fontId="11" fillId="0" borderId="17" xfId="0" applyFont="1" applyBorder="1" applyAlignment="1">
      <alignment wrapText="1"/>
    </xf>
    <xf numFmtId="4" fontId="11" fillId="0" borderId="17" xfId="2" applyNumberFormat="1" applyFont="1" applyFill="1" applyBorder="1"/>
    <xf numFmtId="4" fontId="11" fillId="0" borderId="17" xfId="0" applyNumberFormat="1" applyFont="1" applyBorder="1"/>
    <xf numFmtId="4" fontId="11" fillId="0" borderId="46" xfId="0" applyNumberFormat="1" applyFont="1" applyBorder="1"/>
    <xf numFmtId="4" fontId="11" fillId="5" borderId="16" xfId="2" applyNumberFormat="1" applyFont="1" applyFill="1" applyBorder="1"/>
    <xf numFmtId="4" fontId="11" fillId="5" borderId="17" xfId="0" applyNumberFormat="1" applyFont="1" applyFill="1" applyBorder="1"/>
    <xf numFmtId="4" fontId="11" fillId="5" borderId="18" xfId="0" applyNumberFormat="1" applyFont="1" applyFill="1" applyBorder="1"/>
    <xf numFmtId="0" fontId="11" fillId="0" borderId="17" xfId="0" applyFont="1" applyBorder="1"/>
    <xf numFmtId="4" fontId="11" fillId="0" borderId="14" xfId="2" applyNumberFormat="1" applyFont="1" applyFill="1" applyBorder="1"/>
    <xf numFmtId="4" fontId="11" fillId="5" borderId="13" xfId="2" applyNumberFormat="1" applyFont="1" applyFill="1" applyBorder="1"/>
    <xf numFmtId="0" fontId="11" fillId="0" borderId="27" xfId="0" quotePrefix="1" applyFont="1" applyBorder="1" applyAlignment="1">
      <alignment vertical="center"/>
    </xf>
    <xf numFmtId="0" fontId="11" fillId="0" borderId="28" xfId="0" applyFont="1" applyBorder="1"/>
    <xf numFmtId="4" fontId="11" fillId="0" borderId="28" xfId="0" applyNumberFormat="1" applyFont="1" applyBorder="1"/>
    <xf numFmtId="4" fontId="11" fillId="0" borderId="47" xfId="0" applyNumberFormat="1" applyFont="1" applyBorder="1"/>
    <xf numFmtId="4" fontId="11" fillId="5" borderId="27" xfId="0" applyNumberFormat="1" applyFont="1" applyFill="1" applyBorder="1"/>
    <xf numFmtId="4" fontId="11" fillId="5" borderId="28" xfId="0" applyNumberFormat="1" applyFont="1" applyFill="1" applyBorder="1"/>
    <xf numFmtId="4" fontId="11" fillId="5" borderId="29" xfId="0" applyNumberFormat="1" applyFont="1" applyFill="1" applyBorder="1"/>
    <xf numFmtId="0" fontId="11" fillId="4" borderId="16" xfId="0" quotePrefix="1" applyFont="1" applyFill="1" applyBorder="1" applyAlignment="1">
      <alignment vertical="center"/>
    </xf>
    <xf numFmtId="0" fontId="11" fillId="4" borderId="17" xfId="0" applyFont="1" applyFill="1" applyBorder="1" applyAlignment="1">
      <alignment wrapText="1"/>
    </xf>
    <xf numFmtId="4" fontId="11" fillId="4" borderId="17" xfId="2" applyNumberFormat="1" applyFont="1" applyFill="1" applyBorder="1"/>
    <xf numFmtId="4" fontId="11" fillId="4" borderId="17" xfId="0" applyNumberFormat="1" applyFont="1" applyFill="1" applyBorder="1"/>
    <xf numFmtId="4" fontId="11" fillId="4" borderId="46" xfId="0" applyNumberFormat="1" applyFont="1" applyFill="1" applyBorder="1"/>
    <xf numFmtId="4" fontId="11" fillId="6" borderId="16" xfId="2" applyNumberFormat="1" applyFont="1" applyFill="1" applyBorder="1"/>
    <xf numFmtId="4" fontId="5" fillId="6" borderId="17" xfId="0" applyNumberFormat="1" applyFont="1" applyFill="1" applyBorder="1"/>
    <xf numFmtId="4" fontId="5" fillId="6" borderId="46" xfId="0" applyNumberFormat="1" applyFont="1" applyFill="1" applyBorder="1"/>
    <xf numFmtId="4" fontId="11" fillId="7" borderId="16" xfId="2" applyNumberFormat="1" applyFont="1" applyFill="1" applyBorder="1"/>
    <xf numFmtId="4" fontId="11" fillId="7" borderId="17" xfId="0" applyNumberFormat="1" applyFont="1" applyFill="1" applyBorder="1"/>
    <xf numFmtId="4" fontId="11" fillId="7" borderId="18" xfId="0" applyNumberFormat="1" applyFont="1" applyFill="1" applyBorder="1"/>
    <xf numFmtId="0" fontId="11" fillId="4" borderId="27" xfId="0" quotePrefix="1" applyFont="1" applyFill="1" applyBorder="1" applyAlignment="1">
      <alignment vertical="center"/>
    </xf>
    <xf numFmtId="0" fontId="11" fillId="4" borderId="28" xfId="0" applyFont="1" applyFill="1" applyBorder="1" applyAlignment="1">
      <alignment wrapText="1"/>
    </xf>
    <xf numFmtId="4" fontId="11" fillId="4" borderId="28" xfId="0" applyNumberFormat="1" applyFont="1" applyFill="1" applyBorder="1"/>
    <xf numFmtId="4" fontId="11" fillId="4" borderId="47" xfId="0" applyNumberFormat="1" applyFont="1" applyFill="1" applyBorder="1"/>
    <xf numFmtId="4" fontId="13" fillId="0" borderId="25" xfId="2" applyNumberFormat="1" applyFont="1" applyFill="1" applyBorder="1"/>
    <xf numFmtId="4" fontId="13" fillId="0" borderId="48" xfId="2" applyNumberFormat="1" applyFont="1" applyFill="1" applyBorder="1"/>
    <xf numFmtId="4" fontId="13" fillId="5" borderId="24" xfId="2" applyNumberFormat="1" applyFont="1" applyFill="1" applyBorder="1"/>
    <xf numFmtId="4" fontId="13" fillId="5" borderId="25" xfId="2" applyNumberFormat="1" applyFont="1" applyFill="1" applyBorder="1"/>
    <xf numFmtId="4" fontId="13" fillId="5" borderId="26" xfId="2" applyNumberFormat="1" applyFont="1" applyFill="1" applyBorder="1"/>
    <xf numFmtId="4" fontId="13" fillId="0" borderId="25" xfId="0" applyNumberFormat="1" applyFont="1" applyBorder="1"/>
    <xf numFmtId="4" fontId="13" fillId="0" borderId="48" xfId="0" applyNumberFormat="1" applyFont="1" applyBorder="1"/>
    <xf numFmtId="4" fontId="13" fillId="5" borderId="25" xfId="0" applyNumberFormat="1" applyFont="1" applyFill="1" applyBorder="1"/>
    <xf numFmtId="4" fontId="13" fillId="5" borderId="26" xfId="0" applyNumberFormat="1" applyFont="1" applyFill="1" applyBorder="1"/>
    <xf numFmtId="0" fontId="11" fillId="0" borderId="3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4" fontId="5" fillId="7" borderId="53" xfId="0" applyNumberFormat="1" applyFont="1" applyFill="1" applyBorder="1"/>
    <xf numFmtId="4" fontId="5" fillId="6" borderId="18" xfId="0" applyNumberFormat="1" applyFont="1" applyFill="1" applyBorder="1"/>
    <xf numFmtId="4" fontId="11" fillId="6" borderId="24" xfId="0" applyNumberFormat="1" applyFont="1" applyFill="1" applyBorder="1"/>
    <xf numFmtId="4" fontId="11" fillId="6" borderId="26" xfId="0" applyNumberFormat="1" applyFont="1" applyFill="1" applyBorder="1"/>
    <xf numFmtId="4" fontId="11" fillId="0" borderId="46" xfId="2" applyNumberFormat="1" applyFont="1" applyFill="1" applyBorder="1"/>
    <xf numFmtId="4" fontId="11" fillId="5" borderId="17" xfId="2" applyNumberFormat="1" applyFont="1" applyFill="1" applyBorder="1"/>
    <xf numFmtId="4" fontId="11" fillId="5" borderId="18" xfId="2" applyNumberFormat="1" applyFont="1" applyFill="1" applyBorder="1"/>
    <xf numFmtId="4" fontId="11" fillId="6" borderId="72" xfId="2" applyNumberFormat="1" applyFont="1" applyFill="1" applyBorder="1"/>
    <xf numFmtId="4" fontId="11" fillId="6" borderId="17" xfId="2" applyNumberFormat="1" applyFont="1" applyFill="1" applyBorder="1"/>
    <xf numFmtId="4" fontId="11" fillId="6" borderId="46" xfId="2" applyNumberFormat="1" applyFont="1" applyFill="1" applyBorder="1"/>
    <xf numFmtId="4" fontId="11" fillId="7" borderId="17" xfId="2" applyNumberFormat="1" applyFont="1" applyFill="1" applyBorder="1"/>
    <xf numFmtId="4" fontId="11" fillId="7" borderId="18" xfId="2" applyNumberFormat="1" applyFont="1" applyFill="1" applyBorder="1"/>
    <xf numFmtId="4" fontId="11" fillId="0" borderId="49" xfId="2" applyNumberFormat="1" applyFont="1" applyFill="1" applyBorder="1"/>
    <xf numFmtId="4" fontId="11" fillId="5" borderId="14" xfId="2" applyNumberFormat="1" applyFont="1" applyFill="1" applyBorder="1"/>
    <xf numFmtId="4" fontId="11" fillId="5" borderId="15" xfId="2" applyNumberFormat="1" applyFont="1" applyFill="1" applyBorder="1"/>
    <xf numFmtId="4" fontId="11" fillId="6" borderId="67" xfId="2" applyNumberFormat="1" applyFont="1" applyFill="1" applyBorder="1"/>
    <xf numFmtId="4" fontId="11" fillId="6" borderId="14" xfId="2" applyNumberFormat="1" applyFont="1" applyFill="1" applyBorder="1"/>
    <xf numFmtId="4" fontId="11" fillId="6" borderId="49" xfId="2" applyNumberFormat="1" applyFont="1" applyFill="1" applyBorder="1"/>
    <xf numFmtId="4" fontId="11" fillId="7" borderId="13" xfId="2" applyNumberFormat="1" applyFont="1" applyFill="1" applyBorder="1"/>
    <xf numFmtId="4" fontId="11" fillId="7" borderId="14" xfId="2" applyNumberFormat="1" applyFont="1" applyFill="1" applyBorder="1"/>
    <xf numFmtId="4" fontId="11" fillId="7" borderId="15" xfId="2" applyNumberFormat="1" applyFont="1" applyFill="1" applyBorder="1"/>
    <xf numFmtId="4" fontId="11" fillId="6" borderId="73" xfId="0" applyNumberFormat="1" applyFont="1" applyFill="1" applyBorder="1"/>
    <xf numFmtId="4" fontId="11" fillId="6" borderId="28" xfId="0" applyNumberFormat="1" applyFont="1" applyFill="1" applyBorder="1"/>
    <xf numFmtId="4" fontId="11" fillId="6" borderId="47" xfId="0" applyNumberFormat="1" applyFont="1" applyFill="1" applyBorder="1"/>
    <xf numFmtId="4" fontId="11" fillId="7" borderId="27" xfId="0" applyNumberFormat="1" applyFont="1" applyFill="1" applyBorder="1"/>
    <xf numFmtId="4" fontId="11" fillId="7" borderId="28" xfId="0" applyNumberFormat="1" applyFont="1" applyFill="1" applyBorder="1"/>
    <xf numFmtId="4" fontId="11" fillId="7" borderId="29" xfId="0" applyNumberFormat="1" applyFont="1" applyFill="1" applyBorder="1"/>
    <xf numFmtId="4" fontId="11" fillId="4" borderId="46" xfId="2" applyNumberFormat="1" applyFont="1" applyFill="1" applyBorder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4" fillId="5" borderId="33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hidden="1"/>
    </xf>
    <xf numFmtId="0" fontId="14" fillId="5" borderId="35" xfId="0" applyFont="1" applyFill="1" applyBorder="1" applyAlignment="1" applyProtection="1">
      <alignment horizontal="center" vertical="center" wrapText="1"/>
      <protection hidden="1"/>
    </xf>
    <xf numFmtId="0" fontId="14" fillId="5" borderId="19" xfId="0" applyFont="1" applyFill="1" applyBorder="1" applyAlignment="1" applyProtection="1">
      <alignment horizontal="center" vertical="center" wrapText="1"/>
      <protection hidden="1"/>
    </xf>
    <xf numFmtId="0" fontId="14" fillId="5" borderId="36" xfId="0" applyFont="1" applyFill="1" applyBorder="1" applyAlignment="1" applyProtection="1">
      <alignment horizontal="center" vertical="center" wrapText="1"/>
      <protection hidden="1"/>
    </xf>
    <xf numFmtId="0" fontId="14" fillId="5" borderId="37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6" borderId="34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4" fontId="12" fillId="6" borderId="11" xfId="0" applyNumberFormat="1" applyFont="1" applyFill="1" applyBorder="1" applyAlignment="1">
      <alignment horizontal="center"/>
    </xf>
    <xf numFmtId="4" fontId="12" fillId="7" borderId="10" xfId="0" applyNumberFormat="1" applyFont="1" applyFill="1" applyBorder="1" applyAlignment="1">
      <alignment horizontal="center"/>
    </xf>
    <xf numFmtId="4" fontId="12" fillId="7" borderId="11" xfId="0" applyNumberFormat="1" applyFont="1" applyFill="1" applyBorder="1" applyAlignment="1">
      <alignment horizontal="center"/>
    </xf>
    <xf numFmtId="4" fontId="12" fillId="7" borderId="1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55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9" fillId="0" borderId="4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/>
    </xf>
    <xf numFmtId="4" fontId="12" fillId="6" borderId="12" xfId="0" applyNumberFormat="1" applyFont="1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view="pageBreakPreview" zoomScale="60" zoomScaleNormal="70" workbookViewId="0">
      <selection activeCell="A114" sqref="A114:XFD119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15.42578125" customWidth="1"/>
    <col min="5" max="5" width="21" customWidth="1"/>
    <col min="6" max="6" width="22.42578125" customWidth="1"/>
    <col min="7" max="7" width="15.42578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7" t="s">
        <v>1</v>
      </c>
      <c r="B2" s="427"/>
      <c r="C2" s="2"/>
      <c r="D2" s="2"/>
      <c r="F2" s="2"/>
      <c r="G2" s="2"/>
    </row>
    <row r="3" spans="1:14" ht="18.75" x14ac:dyDescent="0.25">
      <c r="A3" s="427" t="s">
        <v>2</v>
      </c>
      <c r="B3" s="427"/>
      <c r="C3" s="2"/>
      <c r="D3" s="2"/>
      <c r="F3" s="2"/>
      <c r="G3" s="2"/>
    </row>
    <row r="4" spans="1:14" ht="18.75" x14ac:dyDescent="0.25">
      <c r="A4" s="427" t="s">
        <v>3</v>
      </c>
      <c r="B4" s="427"/>
      <c r="C4" s="2"/>
      <c r="D4" s="2"/>
      <c r="F4" s="2"/>
      <c r="G4" s="2"/>
    </row>
    <row r="6" spans="1:14" ht="21.75" thickBot="1" x14ac:dyDescent="0.4">
      <c r="A6" s="428" t="s">
        <v>4</v>
      </c>
      <c r="B6" s="429"/>
      <c r="C6" s="429"/>
      <c r="D6" s="429"/>
      <c r="E6" s="429"/>
      <c r="F6" s="3"/>
      <c r="G6" s="3"/>
      <c r="H6" s="3"/>
    </row>
    <row r="7" spans="1:14" ht="21" customHeight="1" x14ac:dyDescent="0.35">
      <c r="A7" s="428" t="s">
        <v>5</v>
      </c>
      <c r="B7" s="428"/>
      <c r="C7" s="428"/>
      <c r="D7" s="428"/>
      <c r="E7" s="428"/>
      <c r="F7" s="410" t="s">
        <v>150</v>
      </c>
      <c r="G7" s="411"/>
      <c r="H7" s="412"/>
      <c r="I7" s="430" t="s">
        <v>148</v>
      </c>
      <c r="J7" s="430"/>
      <c r="K7" s="430"/>
      <c r="L7" s="432" t="s">
        <v>149</v>
      </c>
      <c r="M7" s="433"/>
      <c r="N7" s="434"/>
    </row>
    <row r="8" spans="1:14" ht="21.75" customHeight="1" thickBot="1" x14ac:dyDescent="0.3">
      <c r="A8" s="442" t="s">
        <v>6</v>
      </c>
      <c r="B8" s="443"/>
      <c r="C8" s="443"/>
      <c r="D8" s="443"/>
      <c r="E8" s="443"/>
      <c r="F8" s="413"/>
      <c r="G8" s="414"/>
      <c r="H8" s="415"/>
      <c r="I8" s="431"/>
      <c r="J8" s="431"/>
      <c r="K8" s="431"/>
      <c r="L8" s="435"/>
      <c r="M8" s="436"/>
      <c r="N8" s="437"/>
    </row>
    <row r="9" spans="1:14" ht="21" x14ac:dyDescent="0.25">
      <c r="A9" s="444" t="s">
        <v>7</v>
      </c>
      <c r="B9" s="446" t="s">
        <v>8</v>
      </c>
      <c r="C9" s="4" t="s">
        <v>9</v>
      </c>
      <c r="D9" s="5" t="s">
        <v>10</v>
      </c>
      <c r="E9" s="179" t="s">
        <v>11</v>
      </c>
      <c r="F9" s="210" t="s">
        <v>9</v>
      </c>
      <c r="G9" s="49" t="s">
        <v>10</v>
      </c>
      <c r="H9" s="50" t="s">
        <v>11</v>
      </c>
      <c r="I9" s="196" t="s">
        <v>9</v>
      </c>
      <c r="J9" s="97" t="s">
        <v>10</v>
      </c>
      <c r="K9" s="226" t="s">
        <v>11</v>
      </c>
      <c r="L9" s="131" t="s">
        <v>9</v>
      </c>
      <c r="M9" s="132" t="s">
        <v>10</v>
      </c>
      <c r="N9" s="133" t="s">
        <v>11</v>
      </c>
    </row>
    <row r="10" spans="1:14" ht="21.75" thickBot="1" x14ac:dyDescent="0.3">
      <c r="A10" s="445"/>
      <c r="B10" s="447"/>
      <c r="C10" s="6" t="s">
        <v>12</v>
      </c>
      <c r="D10" s="7" t="s">
        <v>12</v>
      </c>
      <c r="E10" s="180" t="s">
        <v>12</v>
      </c>
      <c r="F10" s="211" t="s">
        <v>12</v>
      </c>
      <c r="G10" s="51" t="s">
        <v>12</v>
      </c>
      <c r="H10" s="52" t="s">
        <v>12</v>
      </c>
      <c r="I10" s="197" t="s">
        <v>12</v>
      </c>
      <c r="J10" s="100" t="s">
        <v>12</v>
      </c>
      <c r="K10" s="227" t="s">
        <v>12</v>
      </c>
      <c r="L10" s="134" t="s">
        <v>12</v>
      </c>
      <c r="M10" s="135" t="s">
        <v>12</v>
      </c>
      <c r="N10" s="136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81" t="s">
        <v>17</v>
      </c>
      <c r="F11" s="315" t="s">
        <v>15</v>
      </c>
      <c r="G11" s="316" t="s">
        <v>16</v>
      </c>
      <c r="H11" s="317" t="s">
        <v>17</v>
      </c>
      <c r="I11" s="328" t="s">
        <v>15</v>
      </c>
      <c r="J11" s="319" t="s">
        <v>16</v>
      </c>
      <c r="K11" s="329" t="s">
        <v>17</v>
      </c>
      <c r="L11" s="321" t="s">
        <v>15</v>
      </c>
      <c r="M11" s="322" t="s">
        <v>16</v>
      </c>
      <c r="N11" s="323" t="s">
        <v>17</v>
      </c>
    </row>
    <row r="12" spans="1:14" ht="21" x14ac:dyDescent="0.25">
      <c r="A12" s="420" t="s">
        <v>18</v>
      </c>
      <c r="B12" s="417"/>
      <c r="C12" s="417"/>
      <c r="D12" s="417"/>
      <c r="E12" s="417"/>
      <c r="F12" s="212"/>
      <c r="G12" s="53"/>
      <c r="H12" s="213"/>
      <c r="I12" s="310"/>
      <c r="J12" s="310"/>
      <c r="K12" s="310"/>
      <c r="L12" s="312"/>
      <c r="M12" s="313"/>
      <c r="N12" s="314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2">
        <f>C13+D13</f>
        <v>0</v>
      </c>
      <c r="F13" s="214">
        <v>0</v>
      </c>
      <c r="G13" s="55">
        <f>F13*19%</f>
        <v>0</v>
      </c>
      <c r="H13" s="56">
        <f>F13+G13</f>
        <v>0</v>
      </c>
      <c r="I13" s="198">
        <f>C13-F13</f>
        <v>0</v>
      </c>
      <c r="J13" s="103">
        <f>I13*21%</f>
        <v>0</v>
      </c>
      <c r="K13" s="228">
        <f>I13+J13</f>
        <v>0</v>
      </c>
      <c r="L13" s="137">
        <f>F13+I13</f>
        <v>0</v>
      </c>
      <c r="M13" s="138">
        <f>G13+J13</f>
        <v>0</v>
      </c>
      <c r="N13" s="139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3">
        <f t="shared" ref="E14:E16" si="1">C14+D14</f>
        <v>0</v>
      </c>
      <c r="F14" s="215">
        <v>0</v>
      </c>
      <c r="G14" s="58">
        <f t="shared" ref="G14:G16" si="2">F14*19%</f>
        <v>0</v>
      </c>
      <c r="H14" s="59">
        <f t="shared" ref="H14:H16" si="3">F14+G14</f>
        <v>0</v>
      </c>
      <c r="I14" s="198">
        <f t="shared" ref="I14:I17" si="4">C14-F14</f>
        <v>0</v>
      </c>
      <c r="J14" s="103">
        <f t="shared" ref="J14:J17" si="5">I14*21%</f>
        <v>0</v>
      </c>
      <c r="K14" s="228">
        <f t="shared" ref="K14:K17" si="6">I14+J14</f>
        <v>0</v>
      </c>
      <c r="L14" s="137">
        <f t="shared" ref="L14:L17" si="7">F14+I14</f>
        <v>0</v>
      </c>
      <c r="M14" s="138">
        <f t="shared" ref="M14:M17" si="8">G14+J14</f>
        <v>0</v>
      </c>
      <c r="N14" s="139">
        <f t="shared" ref="N14:N17" si="9">H14+K14</f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3">
        <f t="shared" si="1"/>
        <v>0</v>
      </c>
      <c r="F15" s="215">
        <v>0</v>
      </c>
      <c r="G15" s="58">
        <f t="shared" si="2"/>
        <v>0</v>
      </c>
      <c r="H15" s="59">
        <f t="shared" si="3"/>
        <v>0</v>
      </c>
      <c r="I15" s="198">
        <f t="shared" si="4"/>
        <v>0</v>
      </c>
      <c r="J15" s="103">
        <f t="shared" si="5"/>
        <v>0</v>
      </c>
      <c r="K15" s="228">
        <f t="shared" si="6"/>
        <v>0</v>
      </c>
      <c r="L15" s="137">
        <f t="shared" si="7"/>
        <v>0</v>
      </c>
      <c r="M15" s="138">
        <f t="shared" si="8"/>
        <v>0</v>
      </c>
      <c r="N15" s="139">
        <f t="shared" si="9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4">
        <f t="shared" si="1"/>
        <v>0</v>
      </c>
      <c r="F16" s="216">
        <v>0</v>
      </c>
      <c r="G16" s="91">
        <f t="shared" si="2"/>
        <v>0</v>
      </c>
      <c r="H16" s="92">
        <f t="shared" si="3"/>
        <v>0</v>
      </c>
      <c r="I16" s="199">
        <f t="shared" si="4"/>
        <v>0</v>
      </c>
      <c r="J16" s="106">
        <f t="shared" si="5"/>
        <v>0</v>
      </c>
      <c r="K16" s="229">
        <f t="shared" si="6"/>
        <v>0</v>
      </c>
      <c r="L16" s="140">
        <f t="shared" si="7"/>
        <v>0</v>
      </c>
      <c r="M16" s="141">
        <f t="shared" si="8"/>
        <v>0</v>
      </c>
      <c r="N16" s="142">
        <f t="shared" si="9"/>
        <v>0</v>
      </c>
    </row>
    <row r="17" spans="1:14" ht="21.75" thickBot="1" x14ac:dyDescent="0.4">
      <c r="A17" s="448" t="s">
        <v>27</v>
      </c>
      <c r="B17" s="449"/>
      <c r="C17" s="93">
        <f>SUM(C13:C16)</f>
        <v>0</v>
      </c>
      <c r="D17" s="93">
        <f t="shared" ref="D17:E17" si="10">SUM(D13:D16)</f>
        <v>0</v>
      </c>
      <c r="E17" s="185">
        <f t="shared" si="10"/>
        <v>0</v>
      </c>
      <c r="F17" s="217">
        <f>SUM(F13:F16)</f>
        <v>0</v>
      </c>
      <c r="G17" s="94">
        <f t="shared" ref="G17:H17" si="11">SUM(G13:G16)</f>
        <v>0</v>
      </c>
      <c r="H17" s="95">
        <f t="shared" si="11"/>
        <v>0</v>
      </c>
      <c r="I17" s="200">
        <f t="shared" si="4"/>
        <v>0</v>
      </c>
      <c r="J17" s="109">
        <f t="shared" si="5"/>
        <v>0</v>
      </c>
      <c r="K17" s="230">
        <f t="shared" si="6"/>
        <v>0</v>
      </c>
      <c r="L17" s="143">
        <f t="shared" si="7"/>
        <v>0</v>
      </c>
      <c r="M17" s="144">
        <f t="shared" si="8"/>
        <v>0</v>
      </c>
      <c r="N17" s="145">
        <f t="shared" si="9"/>
        <v>0</v>
      </c>
    </row>
    <row r="18" spans="1:14" ht="21.75" thickBot="1" x14ac:dyDescent="0.3">
      <c r="A18" s="450" t="s">
        <v>28</v>
      </c>
      <c r="B18" s="451"/>
      <c r="C18" s="451"/>
      <c r="D18" s="451"/>
      <c r="E18" s="451"/>
      <c r="F18" s="212"/>
      <c r="G18" s="53"/>
      <c r="H18" s="213"/>
      <c r="I18" s="112"/>
      <c r="J18" s="112"/>
      <c r="K18" s="112"/>
      <c r="L18" s="146"/>
      <c r="M18" s="147"/>
      <c r="N18" s="148"/>
    </row>
    <row r="19" spans="1:14" ht="21.75" thickBot="1" x14ac:dyDescent="0.4">
      <c r="A19" s="418" t="s">
        <v>29</v>
      </c>
      <c r="B19" s="419"/>
      <c r="C19" s="46">
        <v>0</v>
      </c>
      <c r="D19" s="46">
        <v>0</v>
      </c>
      <c r="E19" s="186">
        <v>0</v>
      </c>
      <c r="F19" s="218">
        <v>0</v>
      </c>
      <c r="G19" s="72">
        <v>0</v>
      </c>
      <c r="H19" s="86">
        <v>0</v>
      </c>
      <c r="I19" s="201">
        <f>C19-F19</f>
        <v>0</v>
      </c>
      <c r="J19" s="115">
        <f>I19*0.21</f>
        <v>0</v>
      </c>
      <c r="K19" s="231">
        <f>I19+J19</f>
        <v>0</v>
      </c>
      <c r="L19" s="149">
        <v>0</v>
      </c>
      <c r="M19" s="150">
        <v>0</v>
      </c>
      <c r="N19" s="151">
        <v>0</v>
      </c>
    </row>
    <row r="20" spans="1:14" ht="21" x14ac:dyDescent="0.25">
      <c r="A20" s="416" t="s">
        <v>30</v>
      </c>
      <c r="B20" s="417"/>
      <c r="C20" s="417"/>
      <c r="D20" s="417"/>
      <c r="E20" s="417"/>
      <c r="F20" s="212"/>
      <c r="G20" s="53"/>
      <c r="H20" s="213"/>
      <c r="I20" s="112"/>
      <c r="J20" s="112"/>
      <c r="K20" s="112"/>
      <c r="L20" s="146"/>
      <c r="M20" s="147"/>
      <c r="N20" s="148"/>
    </row>
    <row r="21" spans="1:14" s="2" customFormat="1" ht="21" x14ac:dyDescent="0.35">
      <c r="A21" s="330" t="s">
        <v>31</v>
      </c>
      <c r="B21" s="74" t="s">
        <v>32</v>
      </c>
      <c r="C21" s="75">
        <f>SUM(C22:C24)</f>
        <v>0</v>
      </c>
      <c r="D21" s="75">
        <f t="shared" ref="D21:E21" si="12">SUM(D22:D24)</f>
        <v>0</v>
      </c>
      <c r="E21" s="194">
        <f t="shared" si="12"/>
        <v>0</v>
      </c>
      <c r="F21" s="331">
        <f>SUM(F22:F24)</f>
        <v>0</v>
      </c>
      <c r="G21" s="76">
        <f t="shared" ref="G21:H21" si="13">SUM(G22:G24)</f>
        <v>0</v>
      </c>
      <c r="H21" s="77">
        <f t="shared" si="13"/>
        <v>0</v>
      </c>
      <c r="I21" s="332">
        <f>C21-F21</f>
        <v>0</v>
      </c>
      <c r="J21" s="333">
        <f>I21*0.21</f>
        <v>0</v>
      </c>
      <c r="K21" s="334">
        <f>I21+J21</f>
        <v>0</v>
      </c>
      <c r="L21" s="335">
        <f t="shared" ref="L21:N22" si="14">F21+I21</f>
        <v>0</v>
      </c>
      <c r="M21" s="173">
        <f t="shared" si="14"/>
        <v>0</v>
      </c>
      <c r="N21" s="174">
        <f t="shared" si="14"/>
        <v>0</v>
      </c>
    </row>
    <row r="22" spans="1:14" ht="21" x14ac:dyDescent="0.35">
      <c r="A22" s="20"/>
      <c r="B22" s="21" t="s">
        <v>33</v>
      </c>
      <c r="C22" s="22">
        <v>0</v>
      </c>
      <c r="D22" s="23">
        <f t="shared" ref="D22:D43" si="15">C22*19%</f>
        <v>0</v>
      </c>
      <c r="E22" s="187">
        <f t="shared" ref="E22:E43" si="16">C22+D22</f>
        <v>0</v>
      </c>
      <c r="F22" s="220">
        <v>0</v>
      </c>
      <c r="G22" s="67">
        <f t="shared" ref="G22:G27" si="17">F22*19%</f>
        <v>0</v>
      </c>
      <c r="H22" s="68">
        <f t="shared" ref="H22:H27" si="18">F22+G22</f>
        <v>0</v>
      </c>
      <c r="I22" s="203">
        <f>C22-F22</f>
        <v>0</v>
      </c>
      <c r="J22" s="119">
        <f>I22*0.21</f>
        <v>0</v>
      </c>
      <c r="K22" s="233">
        <f>I22+J22</f>
        <v>0</v>
      </c>
      <c r="L22" s="155">
        <f t="shared" si="14"/>
        <v>0</v>
      </c>
      <c r="M22" s="156">
        <f t="shared" si="14"/>
        <v>0</v>
      </c>
      <c r="N22" s="157">
        <f t="shared" si="14"/>
        <v>0</v>
      </c>
    </row>
    <row r="23" spans="1:14" ht="21" x14ac:dyDescent="0.35">
      <c r="A23" s="20"/>
      <c r="B23" s="21" t="s">
        <v>34</v>
      </c>
      <c r="C23" s="22">
        <v>0</v>
      </c>
      <c r="D23" s="23">
        <f t="shared" si="15"/>
        <v>0</v>
      </c>
      <c r="E23" s="187">
        <f t="shared" si="16"/>
        <v>0</v>
      </c>
      <c r="F23" s="220">
        <v>0</v>
      </c>
      <c r="G23" s="67">
        <f t="shared" si="17"/>
        <v>0</v>
      </c>
      <c r="H23" s="68">
        <f t="shared" si="18"/>
        <v>0</v>
      </c>
      <c r="I23" s="203">
        <f t="shared" ref="I23:I43" si="19">C23-F23</f>
        <v>0</v>
      </c>
      <c r="J23" s="119">
        <f t="shared" ref="J23:J24" si="20">I23*0.21</f>
        <v>0</v>
      </c>
      <c r="K23" s="233">
        <f t="shared" ref="K23:K24" si="21">I23+J23</f>
        <v>0</v>
      </c>
      <c r="L23" s="155">
        <f t="shared" ref="L23:L43" si="22">F23+I23</f>
        <v>0</v>
      </c>
      <c r="M23" s="156">
        <f t="shared" ref="M23:M43" si="23">G23+J23</f>
        <v>0</v>
      </c>
      <c r="N23" s="157">
        <f t="shared" ref="N23:N43" si="24">H23+K23</f>
        <v>0</v>
      </c>
    </row>
    <row r="24" spans="1:14" ht="21.75" thickBot="1" x14ac:dyDescent="0.4">
      <c r="A24" s="9"/>
      <c r="B24" s="10" t="s">
        <v>35</v>
      </c>
      <c r="C24" s="11">
        <v>0</v>
      </c>
      <c r="D24" s="12">
        <f t="shared" si="15"/>
        <v>0</v>
      </c>
      <c r="E24" s="182">
        <f t="shared" si="16"/>
        <v>0</v>
      </c>
      <c r="F24" s="214">
        <v>0</v>
      </c>
      <c r="G24" s="55">
        <f t="shared" si="17"/>
        <v>0</v>
      </c>
      <c r="H24" s="56">
        <f t="shared" si="18"/>
        <v>0</v>
      </c>
      <c r="I24" s="199">
        <f t="shared" si="19"/>
        <v>0</v>
      </c>
      <c r="J24" s="119">
        <f t="shared" si="20"/>
        <v>0</v>
      </c>
      <c r="K24" s="233">
        <f t="shared" si="21"/>
        <v>0</v>
      </c>
      <c r="L24" s="155">
        <f t="shared" si="22"/>
        <v>0</v>
      </c>
      <c r="M24" s="156">
        <f t="shared" si="23"/>
        <v>0</v>
      </c>
      <c r="N24" s="157">
        <f t="shared" si="24"/>
        <v>0</v>
      </c>
    </row>
    <row r="25" spans="1:14" s="2" customFormat="1" ht="43.5" thickTop="1" thickBot="1" x14ac:dyDescent="0.4">
      <c r="A25" s="336" t="s">
        <v>36</v>
      </c>
      <c r="B25" s="337" t="s">
        <v>37</v>
      </c>
      <c r="C25" s="338">
        <v>0</v>
      </c>
      <c r="D25" s="339">
        <f t="shared" si="15"/>
        <v>0</v>
      </c>
      <c r="E25" s="340">
        <f t="shared" si="16"/>
        <v>0</v>
      </c>
      <c r="F25" s="341">
        <v>0</v>
      </c>
      <c r="G25" s="342">
        <f t="shared" si="17"/>
        <v>0</v>
      </c>
      <c r="H25" s="343">
        <f t="shared" si="18"/>
        <v>0</v>
      </c>
      <c r="I25" s="205">
        <f t="shared" si="19"/>
        <v>0</v>
      </c>
      <c r="J25" s="170">
        <f>I25*0.21</f>
        <v>0</v>
      </c>
      <c r="K25" s="235">
        <f>I25+J25</f>
        <v>0</v>
      </c>
      <c r="L25" s="172">
        <f t="shared" si="22"/>
        <v>0</v>
      </c>
      <c r="M25" s="173">
        <f t="shared" si="23"/>
        <v>0</v>
      </c>
      <c r="N25" s="174">
        <f t="shared" si="24"/>
        <v>0</v>
      </c>
    </row>
    <row r="26" spans="1:14" s="2" customFormat="1" ht="22.5" thickTop="1" thickBot="1" x14ac:dyDescent="0.4">
      <c r="A26" s="336" t="s">
        <v>38</v>
      </c>
      <c r="B26" s="344" t="s">
        <v>39</v>
      </c>
      <c r="C26" s="345">
        <v>5634.99</v>
      </c>
      <c r="D26" s="339">
        <f t="shared" si="15"/>
        <v>1070.6480999999999</v>
      </c>
      <c r="E26" s="340">
        <f t="shared" si="16"/>
        <v>6705.6381000000001</v>
      </c>
      <c r="F26" s="346">
        <v>5634.99</v>
      </c>
      <c r="G26" s="342">
        <f t="shared" si="17"/>
        <v>1070.6480999999999</v>
      </c>
      <c r="H26" s="343">
        <f t="shared" si="18"/>
        <v>6705.6381000000001</v>
      </c>
      <c r="I26" s="205">
        <f t="shared" si="19"/>
        <v>0</v>
      </c>
      <c r="J26" s="170">
        <f t="shared" ref="J26:J43" si="25">I26*0.21</f>
        <v>0</v>
      </c>
      <c r="K26" s="235">
        <f t="shared" ref="K26:K43" si="26">I26+J26</f>
        <v>0</v>
      </c>
      <c r="L26" s="172">
        <f t="shared" si="22"/>
        <v>5634.99</v>
      </c>
      <c r="M26" s="173">
        <f t="shared" si="23"/>
        <v>1070.6480999999999</v>
      </c>
      <c r="N26" s="174">
        <f t="shared" si="24"/>
        <v>6705.6381000000001</v>
      </c>
    </row>
    <row r="27" spans="1:14" s="2" customFormat="1" ht="43.5" thickTop="1" thickBot="1" x14ac:dyDescent="0.4">
      <c r="A27" s="336" t="s">
        <v>40</v>
      </c>
      <c r="B27" s="337" t="s">
        <v>41</v>
      </c>
      <c r="C27" s="345">
        <v>5634.14</v>
      </c>
      <c r="D27" s="339">
        <f t="shared" si="15"/>
        <v>1070.4866000000002</v>
      </c>
      <c r="E27" s="340">
        <f t="shared" si="16"/>
        <v>6704.6266000000005</v>
      </c>
      <c r="F27" s="346">
        <v>5634.14</v>
      </c>
      <c r="G27" s="342">
        <f t="shared" si="17"/>
        <v>1070.4866000000002</v>
      </c>
      <c r="H27" s="343">
        <f t="shared" si="18"/>
        <v>6704.6266000000005</v>
      </c>
      <c r="I27" s="205">
        <f t="shared" si="19"/>
        <v>0</v>
      </c>
      <c r="J27" s="170">
        <f t="shared" si="25"/>
        <v>0</v>
      </c>
      <c r="K27" s="235">
        <f t="shared" si="26"/>
        <v>0</v>
      </c>
      <c r="L27" s="172">
        <f t="shared" si="22"/>
        <v>5634.14</v>
      </c>
      <c r="M27" s="173">
        <f t="shared" si="23"/>
        <v>1070.4866000000002</v>
      </c>
      <c r="N27" s="174">
        <f t="shared" si="24"/>
        <v>6704.6266000000005</v>
      </c>
    </row>
    <row r="28" spans="1:14" s="2" customFormat="1" ht="21.75" thickTop="1" x14ac:dyDescent="0.35">
      <c r="A28" s="347" t="s">
        <v>42</v>
      </c>
      <c r="B28" s="348" t="s">
        <v>43</v>
      </c>
      <c r="C28" s="349">
        <f>SUM(C29:C34)</f>
        <v>105530.38</v>
      </c>
      <c r="D28" s="349">
        <f t="shared" ref="D28:E28" si="27">SUM(D29:D34)</f>
        <v>20050.772199999999</v>
      </c>
      <c r="E28" s="350">
        <f t="shared" si="27"/>
        <v>125581.15220000001</v>
      </c>
      <c r="F28" s="351">
        <f>SUM(F29:F34)</f>
        <v>105530.38</v>
      </c>
      <c r="G28" s="352">
        <f t="shared" ref="G28:H28" si="28">SUM(G29:G34)</f>
        <v>20050.772199999999</v>
      </c>
      <c r="H28" s="353">
        <f t="shared" si="28"/>
        <v>125581.15220000001</v>
      </c>
      <c r="I28" s="205">
        <f t="shared" si="19"/>
        <v>0</v>
      </c>
      <c r="J28" s="170">
        <f t="shared" si="25"/>
        <v>0</v>
      </c>
      <c r="K28" s="235">
        <f t="shared" si="26"/>
        <v>0</v>
      </c>
      <c r="L28" s="172">
        <f t="shared" si="22"/>
        <v>105530.38</v>
      </c>
      <c r="M28" s="173">
        <f t="shared" si="23"/>
        <v>20050.772199999999</v>
      </c>
      <c r="N28" s="174">
        <f t="shared" si="24"/>
        <v>125581.15220000001</v>
      </c>
    </row>
    <row r="29" spans="1:14" ht="21" x14ac:dyDescent="0.35">
      <c r="A29" s="20"/>
      <c r="B29" s="24" t="s">
        <v>44</v>
      </c>
      <c r="C29" s="22">
        <v>0</v>
      </c>
      <c r="D29" s="23">
        <f t="shared" si="15"/>
        <v>0</v>
      </c>
      <c r="E29" s="187">
        <f t="shared" si="16"/>
        <v>0</v>
      </c>
      <c r="F29" s="220">
        <v>0</v>
      </c>
      <c r="G29" s="67">
        <f t="shared" ref="G29:G35" si="29">F29*19%</f>
        <v>0</v>
      </c>
      <c r="H29" s="68">
        <f t="shared" ref="H29:H35" si="30">F29+G29</f>
        <v>0</v>
      </c>
      <c r="I29" s="204">
        <f t="shared" si="19"/>
        <v>0</v>
      </c>
      <c r="J29" s="122">
        <f t="shared" si="25"/>
        <v>0</v>
      </c>
      <c r="K29" s="234">
        <f t="shared" si="26"/>
        <v>0</v>
      </c>
      <c r="L29" s="155">
        <f t="shared" si="22"/>
        <v>0</v>
      </c>
      <c r="M29" s="156">
        <f t="shared" si="23"/>
        <v>0</v>
      </c>
      <c r="N29" s="157">
        <f t="shared" si="24"/>
        <v>0</v>
      </c>
    </row>
    <row r="30" spans="1:14" ht="21" x14ac:dyDescent="0.35">
      <c r="A30" s="20"/>
      <c r="B30" s="24" t="s">
        <v>45</v>
      </c>
      <c r="C30" s="22">
        <v>0</v>
      </c>
      <c r="D30" s="23">
        <f t="shared" si="15"/>
        <v>0</v>
      </c>
      <c r="E30" s="187">
        <f t="shared" si="16"/>
        <v>0</v>
      </c>
      <c r="F30" s="220">
        <v>0</v>
      </c>
      <c r="G30" s="67">
        <f t="shared" si="29"/>
        <v>0</v>
      </c>
      <c r="H30" s="68">
        <f t="shared" si="30"/>
        <v>0</v>
      </c>
      <c r="I30" s="204">
        <f t="shared" si="19"/>
        <v>0</v>
      </c>
      <c r="J30" s="122">
        <f t="shared" si="25"/>
        <v>0</v>
      </c>
      <c r="K30" s="234">
        <f t="shared" si="26"/>
        <v>0</v>
      </c>
      <c r="L30" s="155">
        <f t="shared" si="22"/>
        <v>0</v>
      </c>
      <c r="M30" s="156">
        <f t="shared" si="23"/>
        <v>0</v>
      </c>
      <c r="N30" s="157">
        <f t="shared" si="24"/>
        <v>0</v>
      </c>
    </row>
    <row r="31" spans="1:14" ht="42" x14ac:dyDescent="0.35">
      <c r="A31" s="20"/>
      <c r="B31" s="24" t="s">
        <v>46</v>
      </c>
      <c r="C31" s="22">
        <v>52765.19</v>
      </c>
      <c r="D31" s="23">
        <f t="shared" si="15"/>
        <v>10025.3861</v>
      </c>
      <c r="E31" s="187">
        <f t="shared" si="16"/>
        <v>62790.576100000006</v>
      </c>
      <c r="F31" s="220">
        <v>52765.19</v>
      </c>
      <c r="G31" s="67">
        <f t="shared" si="29"/>
        <v>10025.3861</v>
      </c>
      <c r="H31" s="68">
        <f t="shared" si="30"/>
        <v>62790.576100000006</v>
      </c>
      <c r="I31" s="204">
        <f t="shared" si="19"/>
        <v>0</v>
      </c>
      <c r="J31" s="122">
        <f t="shared" si="25"/>
        <v>0</v>
      </c>
      <c r="K31" s="234">
        <f t="shared" si="26"/>
        <v>0</v>
      </c>
      <c r="L31" s="155">
        <f t="shared" si="22"/>
        <v>52765.19</v>
      </c>
      <c r="M31" s="156">
        <f t="shared" si="23"/>
        <v>10025.3861</v>
      </c>
      <c r="N31" s="157">
        <f t="shared" si="24"/>
        <v>62790.576100000006</v>
      </c>
    </row>
    <row r="32" spans="1:14" ht="42" x14ac:dyDescent="0.35">
      <c r="A32" s="20"/>
      <c r="B32" s="24" t="s">
        <v>47</v>
      </c>
      <c r="C32" s="22">
        <v>52765.19</v>
      </c>
      <c r="D32" s="23">
        <f t="shared" si="15"/>
        <v>10025.3861</v>
      </c>
      <c r="E32" s="187">
        <f t="shared" si="16"/>
        <v>62790.576100000006</v>
      </c>
      <c r="F32" s="220">
        <v>52765.19</v>
      </c>
      <c r="G32" s="67">
        <f t="shared" si="29"/>
        <v>10025.3861</v>
      </c>
      <c r="H32" s="68">
        <f t="shared" si="30"/>
        <v>62790.576100000006</v>
      </c>
      <c r="I32" s="204">
        <f t="shared" si="19"/>
        <v>0</v>
      </c>
      <c r="J32" s="122">
        <f t="shared" si="25"/>
        <v>0</v>
      </c>
      <c r="K32" s="234">
        <f t="shared" si="26"/>
        <v>0</v>
      </c>
      <c r="L32" s="155">
        <f t="shared" si="22"/>
        <v>52765.19</v>
      </c>
      <c r="M32" s="156">
        <f t="shared" si="23"/>
        <v>10025.3861</v>
      </c>
      <c r="N32" s="157">
        <f t="shared" si="24"/>
        <v>62790.576100000006</v>
      </c>
    </row>
    <row r="33" spans="1:14" ht="42" x14ac:dyDescent="0.35">
      <c r="A33" s="25"/>
      <c r="B33" s="26" t="s">
        <v>48</v>
      </c>
      <c r="C33" s="27">
        <v>0</v>
      </c>
      <c r="D33" s="28">
        <f t="shared" si="15"/>
        <v>0</v>
      </c>
      <c r="E33" s="188">
        <f t="shared" si="16"/>
        <v>0</v>
      </c>
      <c r="F33" s="220">
        <v>0</v>
      </c>
      <c r="G33" s="67">
        <f t="shared" si="29"/>
        <v>0</v>
      </c>
      <c r="H33" s="68">
        <f t="shared" si="30"/>
        <v>0</v>
      </c>
      <c r="I33" s="204">
        <f t="shared" si="19"/>
        <v>0</v>
      </c>
      <c r="J33" s="122">
        <f t="shared" si="25"/>
        <v>0</v>
      </c>
      <c r="K33" s="234">
        <f t="shared" si="26"/>
        <v>0</v>
      </c>
      <c r="L33" s="155">
        <f t="shared" si="22"/>
        <v>0</v>
      </c>
      <c r="M33" s="156">
        <f t="shared" si="23"/>
        <v>0</v>
      </c>
      <c r="N33" s="157">
        <f t="shared" si="24"/>
        <v>0</v>
      </c>
    </row>
    <row r="34" spans="1:14" ht="21.75" thickBot="1" x14ac:dyDescent="0.4">
      <c r="A34" s="29"/>
      <c r="B34" s="30" t="s">
        <v>49</v>
      </c>
      <c r="C34" s="31">
        <v>0</v>
      </c>
      <c r="D34" s="32">
        <f t="shared" si="15"/>
        <v>0</v>
      </c>
      <c r="E34" s="189">
        <f t="shared" si="16"/>
        <v>0</v>
      </c>
      <c r="F34" s="214">
        <v>0</v>
      </c>
      <c r="G34" s="55">
        <f t="shared" si="29"/>
        <v>0</v>
      </c>
      <c r="H34" s="56">
        <f t="shared" si="30"/>
        <v>0</v>
      </c>
      <c r="I34" s="283">
        <f t="shared" si="19"/>
        <v>0</v>
      </c>
      <c r="J34" s="284">
        <f t="shared" si="25"/>
        <v>0</v>
      </c>
      <c r="K34" s="285">
        <f t="shared" si="26"/>
        <v>0</v>
      </c>
      <c r="L34" s="137">
        <f t="shared" si="22"/>
        <v>0</v>
      </c>
      <c r="M34" s="138">
        <f t="shared" si="23"/>
        <v>0</v>
      </c>
      <c r="N34" s="139">
        <f t="shared" si="24"/>
        <v>0</v>
      </c>
    </row>
    <row r="35" spans="1:14" s="2" customFormat="1" ht="22.5" thickTop="1" thickBot="1" x14ac:dyDescent="0.4">
      <c r="A35" s="354" t="s">
        <v>50</v>
      </c>
      <c r="B35" s="355" t="s">
        <v>51</v>
      </c>
      <c r="C35" s="356">
        <v>0</v>
      </c>
      <c r="D35" s="357">
        <f t="shared" si="15"/>
        <v>0</v>
      </c>
      <c r="E35" s="358">
        <f t="shared" si="16"/>
        <v>0</v>
      </c>
      <c r="F35" s="341">
        <v>0</v>
      </c>
      <c r="G35" s="342">
        <f t="shared" si="29"/>
        <v>0</v>
      </c>
      <c r="H35" s="343">
        <f t="shared" si="30"/>
        <v>0</v>
      </c>
      <c r="I35" s="359">
        <f t="shared" si="19"/>
        <v>0</v>
      </c>
      <c r="J35" s="360">
        <f t="shared" si="25"/>
        <v>0</v>
      </c>
      <c r="K35" s="361">
        <f t="shared" si="26"/>
        <v>0</v>
      </c>
      <c r="L35" s="362">
        <f t="shared" si="22"/>
        <v>0</v>
      </c>
      <c r="M35" s="363">
        <f t="shared" si="23"/>
        <v>0</v>
      </c>
      <c r="N35" s="364">
        <f t="shared" si="24"/>
        <v>0</v>
      </c>
    </row>
    <row r="36" spans="1:14" s="2" customFormat="1" ht="21.75" thickTop="1" x14ac:dyDescent="0.35">
      <c r="A36" s="365" t="s">
        <v>52</v>
      </c>
      <c r="B36" s="366" t="s">
        <v>53</v>
      </c>
      <c r="C36" s="367">
        <f>SUM(C37:C38)</f>
        <v>0</v>
      </c>
      <c r="D36" s="367">
        <f t="shared" ref="D36:E36" si="31">SUM(D37:D38)</f>
        <v>0</v>
      </c>
      <c r="E36" s="368">
        <f t="shared" si="31"/>
        <v>0</v>
      </c>
      <c r="F36" s="351">
        <f>SUM(F37:F38)</f>
        <v>0</v>
      </c>
      <c r="G36" s="352">
        <f t="shared" ref="G36:H36" si="32">SUM(G37:G38)</f>
        <v>0</v>
      </c>
      <c r="H36" s="353">
        <f t="shared" si="32"/>
        <v>0</v>
      </c>
      <c r="I36" s="286">
        <f t="shared" si="19"/>
        <v>0</v>
      </c>
      <c r="J36" s="170">
        <f t="shared" si="25"/>
        <v>0</v>
      </c>
      <c r="K36" s="235">
        <f t="shared" si="26"/>
        <v>0</v>
      </c>
      <c r="L36" s="287">
        <f t="shared" si="22"/>
        <v>0</v>
      </c>
      <c r="M36" s="288">
        <f t="shared" si="23"/>
        <v>0</v>
      </c>
      <c r="N36" s="289">
        <f t="shared" si="24"/>
        <v>0</v>
      </c>
    </row>
    <row r="37" spans="1:14" ht="21" x14ac:dyDescent="0.35">
      <c r="A37" s="25"/>
      <c r="B37" s="26" t="s">
        <v>54</v>
      </c>
      <c r="C37" s="27">
        <v>0</v>
      </c>
      <c r="D37" s="28">
        <f>C37*19%</f>
        <v>0</v>
      </c>
      <c r="E37" s="188">
        <f>C37+D37</f>
        <v>0</v>
      </c>
      <c r="F37" s="220">
        <v>0</v>
      </c>
      <c r="G37" s="67">
        <f>F37*19%</f>
        <v>0</v>
      </c>
      <c r="H37" s="68">
        <f>F37+G37</f>
        <v>0</v>
      </c>
      <c r="I37" s="204">
        <f t="shared" si="19"/>
        <v>0</v>
      </c>
      <c r="J37" s="122">
        <f t="shared" si="25"/>
        <v>0</v>
      </c>
      <c r="K37" s="234">
        <f t="shared" si="26"/>
        <v>0</v>
      </c>
      <c r="L37" s="155">
        <f t="shared" si="22"/>
        <v>0</v>
      </c>
      <c r="M37" s="156">
        <f t="shared" si="23"/>
        <v>0</v>
      </c>
      <c r="N37" s="157">
        <f t="shared" si="24"/>
        <v>0</v>
      </c>
    </row>
    <row r="38" spans="1:14" ht="21.75" thickBot="1" x14ac:dyDescent="0.4">
      <c r="A38" s="29"/>
      <c r="B38" s="30" t="s">
        <v>55</v>
      </c>
      <c r="C38" s="31">
        <v>0</v>
      </c>
      <c r="D38" s="32">
        <f t="shared" si="15"/>
        <v>0</v>
      </c>
      <c r="E38" s="189">
        <f t="shared" si="16"/>
        <v>0</v>
      </c>
      <c r="F38" s="214">
        <v>0</v>
      </c>
      <c r="G38" s="55">
        <f t="shared" ref="G38" si="33">F38*19%</f>
        <v>0</v>
      </c>
      <c r="H38" s="56">
        <f t="shared" ref="H38" si="34">F38+G38</f>
        <v>0</v>
      </c>
      <c r="I38" s="283">
        <f t="shared" si="19"/>
        <v>0</v>
      </c>
      <c r="J38" s="284">
        <f t="shared" si="25"/>
        <v>0</v>
      </c>
      <c r="K38" s="285">
        <f t="shared" si="26"/>
        <v>0</v>
      </c>
      <c r="L38" s="137">
        <f t="shared" si="22"/>
        <v>0</v>
      </c>
      <c r="M38" s="138">
        <f t="shared" si="23"/>
        <v>0</v>
      </c>
      <c r="N38" s="139">
        <f t="shared" si="24"/>
        <v>0</v>
      </c>
    </row>
    <row r="39" spans="1:14" s="2" customFormat="1" ht="21.75" thickTop="1" x14ac:dyDescent="0.35">
      <c r="A39" s="365" t="s">
        <v>56</v>
      </c>
      <c r="B39" s="366" t="s">
        <v>57</v>
      </c>
      <c r="C39" s="367">
        <f>C40+C43</f>
        <v>0</v>
      </c>
      <c r="D39" s="367">
        <f t="shared" ref="D39:E39" si="35">D40+D43</f>
        <v>0</v>
      </c>
      <c r="E39" s="368">
        <f t="shared" si="35"/>
        <v>0</v>
      </c>
      <c r="F39" s="351">
        <f>F40+F43</f>
        <v>0</v>
      </c>
      <c r="G39" s="352">
        <f t="shared" ref="G39:H39" si="36">G40+G43</f>
        <v>0</v>
      </c>
      <c r="H39" s="353">
        <f t="shared" si="36"/>
        <v>0</v>
      </c>
      <c r="I39" s="286">
        <f t="shared" si="19"/>
        <v>0</v>
      </c>
      <c r="J39" s="170">
        <f t="shared" si="25"/>
        <v>0</v>
      </c>
      <c r="K39" s="235">
        <f t="shared" si="26"/>
        <v>0</v>
      </c>
      <c r="L39" s="287">
        <f t="shared" si="22"/>
        <v>0</v>
      </c>
      <c r="M39" s="288">
        <f t="shared" si="23"/>
        <v>0</v>
      </c>
      <c r="N39" s="289">
        <f t="shared" si="24"/>
        <v>0</v>
      </c>
    </row>
    <row r="40" spans="1:14" ht="21" x14ac:dyDescent="0.35">
      <c r="A40" s="25"/>
      <c r="B40" s="37" t="s">
        <v>58</v>
      </c>
      <c r="C40" s="38">
        <f>C41+C42</f>
        <v>0</v>
      </c>
      <c r="D40" s="38">
        <f t="shared" ref="D40:E40" si="37">D41+D42</f>
        <v>0</v>
      </c>
      <c r="E40" s="191">
        <f t="shared" si="37"/>
        <v>0</v>
      </c>
      <c r="F40" s="219">
        <f>F41+F42</f>
        <v>0</v>
      </c>
      <c r="G40" s="64">
        <f t="shared" ref="G40:H40" si="38">G41+G42</f>
        <v>0</v>
      </c>
      <c r="H40" s="65">
        <f t="shared" si="38"/>
        <v>0</v>
      </c>
      <c r="I40" s="205">
        <f t="shared" si="19"/>
        <v>0</v>
      </c>
      <c r="J40" s="170">
        <f t="shared" si="25"/>
        <v>0</v>
      </c>
      <c r="K40" s="235">
        <f t="shared" si="26"/>
        <v>0</v>
      </c>
      <c r="L40" s="172">
        <f t="shared" si="22"/>
        <v>0</v>
      </c>
      <c r="M40" s="173">
        <f t="shared" si="23"/>
        <v>0</v>
      </c>
      <c r="N40" s="174">
        <f t="shared" si="24"/>
        <v>0</v>
      </c>
    </row>
    <row r="41" spans="1:14" ht="21" x14ac:dyDescent="0.35">
      <c r="A41" s="25"/>
      <c r="B41" s="37" t="s">
        <v>59</v>
      </c>
      <c r="C41" s="27">
        <v>0</v>
      </c>
      <c r="D41" s="28">
        <f t="shared" si="15"/>
        <v>0</v>
      </c>
      <c r="E41" s="188">
        <f t="shared" si="16"/>
        <v>0</v>
      </c>
      <c r="F41" s="220">
        <v>0</v>
      </c>
      <c r="G41" s="67">
        <f t="shared" ref="G41:G43" si="39">F41*19%</f>
        <v>0</v>
      </c>
      <c r="H41" s="68">
        <f t="shared" ref="H41:H43" si="40">F41+G41</f>
        <v>0</v>
      </c>
      <c r="I41" s="204">
        <f t="shared" si="19"/>
        <v>0</v>
      </c>
      <c r="J41" s="122">
        <f t="shared" si="25"/>
        <v>0</v>
      </c>
      <c r="K41" s="234">
        <f t="shared" si="26"/>
        <v>0</v>
      </c>
      <c r="L41" s="155">
        <f t="shared" si="22"/>
        <v>0</v>
      </c>
      <c r="M41" s="156">
        <f t="shared" si="23"/>
        <v>0</v>
      </c>
      <c r="N41" s="157">
        <f t="shared" si="24"/>
        <v>0</v>
      </c>
    </row>
    <row r="42" spans="1:14" ht="63" x14ac:dyDescent="0.35">
      <c r="A42" s="20"/>
      <c r="B42" s="24" t="s">
        <v>60</v>
      </c>
      <c r="C42" s="22">
        <v>0</v>
      </c>
      <c r="D42" s="23">
        <f t="shared" si="15"/>
        <v>0</v>
      </c>
      <c r="E42" s="187">
        <f t="shared" si="16"/>
        <v>0</v>
      </c>
      <c r="F42" s="220">
        <v>0</v>
      </c>
      <c r="G42" s="67">
        <f t="shared" si="39"/>
        <v>0</v>
      </c>
      <c r="H42" s="68">
        <f t="shared" si="40"/>
        <v>0</v>
      </c>
      <c r="I42" s="204">
        <f t="shared" si="19"/>
        <v>0</v>
      </c>
      <c r="J42" s="122">
        <f t="shared" si="25"/>
        <v>0</v>
      </c>
      <c r="K42" s="234">
        <f t="shared" si="26"/>
        <v>0</v>
      </c>
      <c r="L42" s="155">
        <f t="shared" si="22"/>
        <v>0</v>
      </c>
      <c r="M42" s="156">
        <f t="shared" si="23"/>
        <v>0</v>
      </c>
      <c r="N42" s="157">
        <f t="shared" si="24"/>
        <v>0</v>
      </c>
    </row>
    <row r="43" spans="1:14" ht="21.75" thickBot="1" x14ac:dyDescent="0.4">
      <c r="A43" s="80"/>
      <c r="B43" s="81" t="s">
        <v>61</v>
      </c>
      <c r="C43" s="82">
        <v>0</v>
      </c>
      <c r="D43" s="83">
        <f t="shared" si="15"/>
        <v>0</v>
      </c>
      <c r="E43" s="192">
        <f t="shared" si="16"/>
        <v>0</v>
      </c>
      <c r="F43" s="221">
        <v>0</v>
      </c>
      <c r="G43" s="85">
        <f t="shared" si="39"/>
        <v>0</v>
      </c>
      <c r="H43" s="222">
        <f t="shared" si="40"/>
        <v>0</v>
      </c>
      <c r="I43" s="204">
        <f t="shared" si="19"/>
        <v>0</v>
      </c>
      <c r="J43" s="124">
        <f t="shared" si="25"/>
        <v>0</v>
      </c>
      <c r="K43" s="236">
        <f t="shared" si="26"/>
        <v>0</v>
      </c>
      <c r="L43" s="155">
        <f t="shared" si="22"/>
        <v>0</v>
      </c>
      <c r="M43" s="156">
        <f t="shared" si="23"/>
        <v>0</v>
      </c>
      <c r="N43" s="157">
        <f t="shared" si="24"/>
        <v>0</v>
      </c>
    </row>
    <row r="44" spans="1:14" ht="21.75" thickBot="1" x14ac:dyDescent="0.4">
      <c r="A44" s="418" t="s">
        <v>62</v>
      </c>
      <c r="B44" s="419"/>
      <c r="C44" s="46">
        <f t="shared" ref="C44:N44" si="41">C21+C25+C26+C27+C28+C35+C36+C39</f>
        <v>116799.51000000001</v>
      </c>
      <c r="D44" s="46">
        <f t="shared" si="41"/>
        <v>22191.906899999998</v>
      </c>
      <c r="E44" s="186">
        <f t="shared" si="41"/>
        <v>138991.41690000001</v>
      </c>
      <c r="F44" s="218">
        <f t="shared" si="41"/>
        <v>116799.51000000001</v>
      </c>
      <c r="G44" s="72">
        <f t="shared" si="41"/>
        <v>22191.906899999998</v>
      </c>
      <c r="H44" s="86">
        <f t="shared" si="41"/>
        <v>138991.41690000001</v>
      </c>
      <c r="I44" s="201">
        <f t="shared" si="41"/>
        <v>0</v>
      </c>
      <c r="J44" s="115">
        <f t="shared" si="41"/>
        <v>0</v>
      </c>
      <c r="K44" s="231">
        <f t="shared" si="41"/>
        <v>0</v>
      </c>
      <c r="L44" s="149">
        <f t="shared" si="41"/>
        <v>116799.51000000001</v>
      </c>
      <c r="M44" s="150">
        <f t="shared" si="41"/>
        <v>22191.906899999998</v>
      </c>
      <c r="N44" s="151">
        <f t="shared" si="41"/>
        <v>138991.41690000001</v>
      </c>
    </row>
    <row r="45" spans="1:14" ht="21" x14ac:dyDescent="0.35">
      <c r="A45" s="420" t="s">
        <v>63</v>
      </c>
      <c r="B45" s="417"/>
      <c r="C45" s="417"/>
      <c r="D45" s="417"/>
      <c r="E45" s="417"/>
      <c r="F45" s="212"/>
      <c r="G45" s="53"/>
      <c r="H45" s="213"/>
      <c r="I45" s="438"/>
      <c r="J45" s="438"/>
      <c r="K45" s="438"/>
      <c r="L45" s="439"/>
      <c r="M45" s="440"/>
      <c r="N45" s="441"/>
    </row>
    <row r="46" spans="1:14" ht="18.75" customHeight="1" x14ac:dyDescent="0.35">
      <c r="A46" s="20" t="s">
        <v>64</v>
      </c>
      <c r="B46" s="40" t="s">
        <v>65</v>
      </c>
      <c r="C46" s="369">
        <f t="shared" ref="C46:H46" si="42">C47+C84</f>
        <v>789685.50000000012</v>
      </c>
      <c r="D46" s="369">
        <f t="shared" si="42"/>
        <v>150040.24499999997</v>
      </c>
      <c r="E46" s="370">
        <f t="shared" si="42"/>
        <v>939725.74499999988</v>
      </c>
      <c r="F46" s="371">
        <f t="shared" si="42"/>
        <v>580248.74000000034</v>
      </c>
      <c r="G46" s="372">
        <f t="shared" si="42"/>
        <v>110247.26060000007</v>
      </c>
      <c r="H46" s="373">
        <f t="shared" si="42"/>
        <v>690496.00060000038</v>
      </c>
      <c r="I46" s="207">
        <f>C46-F46</f>
        <v>209436.75999999978</v>
      </c>
      <c r="J46" s="127">
        <f>I46*0.21</f>
        <v>43981.719599999953</v>
      </c>
      <c r="K46" s="238">
        <f>I46+J46</f>
        <v>253418.47959999973</v>
      </c>
      <c r="L46" s="158">
        <f>F46+I46</f>
        <v>789685.50000000012</v>
      </c>
      <c r="M46" s="159">
        <f>G46+J46</f>
        <v>154228.98020000002</v>
      </c>
      <c r="N46" s="160">
        <f>H46+K46</f>
        <v>943914.48020000011</v>
      </c>
    </row>
    <row r="47" spans="1:14" ht="21" hidden="1" x14ac:dyDescent="0.35">
      <c r="A47" s="20"/>
      <c r="B47" s="74" t="s">
        <v>146</v>
      </c>
      <c r="C47" s="369">
        <f>SUM(C48:C83)</f>
        <v>789685.50000000012</v>
      </c>
      <c r="D47" s="369">
        <f t="shared" ref="D47:E47" si="43">SUM(D48:D83)</f>
        <v>150040.24499999997</v>
      </c>
      <c r="E47" s="370">
        <f t="shared" si="43"/>
        <v>939725.74499999988</v>
      </c>
      <c r="F47" s="371">
        <f>SUM(F48:F83)</f>
        <v>580248.74000000034</v>
      </c>
      <c r="G47" s="372">
        <f>F47*0.19</f>
        <v>110247.26060000007</v>
      </c>
      <c r="H47" s="373">
        <f>F47+G47</f>
        <v>690496.00060000038</v>
      </c>
      <c r="I47" s="207">
        <f t="shared" ref="I47:I91" si="44">C47-F47</f>
        <v>209436.75999999978</v>
      </c>
      <c r="J47" s="127">
        <f t="shared" ref="J47:J91" si="45">I47*0.21</f>
        <v>43981.719599999953</v>
      </c>
      <c r="K47" s="238">
        <f t="shared" ref="K47:K91" si="46">I47+J47</f>
        <v>253418.47959999973</v>
      </c>
      <c r="L47" s="158">
        <f t="shared" ref="L47:L91" si="47">F47+I47</f>
        <v>789685.50000000012</v>
      </c>
      <c r="M47" s="159">
        <f t="shared" ref="M47:M91" si="48">G47+J47</f>
        <v>154228.98020000002</v>
      </c>
      <c r="N47" s="160">
        <f t="shared" ref="N47:N91" si="49">H47+K47</f>
        <v>943914.48020000011</v>
      </c>
    </row>
    <row r="48" spans="1:14" ht="21" hidden="1" x14ac:dyDescent="0.35">
      <c r="A48" s="20"/>
      <c r="B48" s="73" t="s">
        <v>111</v>
      </c>
      <c r="C48" s="369">
        <v>46755.15</v>
      </c>
      <c r="D48" s="374">
        <f>C48*0.19</f>
        <v>8883.4785000000011</v>
      </c>
      <c r="E48" s="375">
        <f>C48+D48</f>
        <v>55638.628500000006</v>
      </c>
      <c r="F48" s="371">
        <v>46755.15</v>
      </c>
      <c r="G48" s="376">
        <f>F48*0.19</f>
        <v>8883.4785000000011</v>
      </c>
      <c r="H48" s="377">
        <f>F48+G48</f>
        <v>55638.628500000006</v>
      </c>
      <c r="I48" s="207">
        <f t="shared" si="44"/>
        <v>0</v>
      </c>
      <c r="J48" s="127">
        <f t="shared" si="45"/>
        <v>0</v>
      </c>
      <c r="K48" s="238">
        <f t="shared" si="46"/>
        <v>0</v>
      </c>
      <c r="L48" s="158">
        <f t="shared" si="47"/>
        <v>46755.15</v>
      </c>
      <c r="M48" s="159">
        <f t="shared" si="48"/>
        <v>8883.4785000000011</v>
      </c>
      <c r="N48" s="160">
        <f t="shared" si="49"/>
        <v>55638.628500000006</v>
      </c>
    </row>
    <row r="49" spans="1:14" ht="21" hidden="1" x14ac:dyDescent="0.35">
      <c r="A49" s="20"/>
      <c r="B49" s="73" t="s">
        <v>112</v>
      </c>
      <c r="C49" s="369">
        <v>68338.67</v>
      </c>
      <c r="D49" s="374">
        <f t="shared" ref="D49:D83" si="50">C49*0.19</f>
        <v>12984.347299999999</v>
      </c>
      <c r="E49" s="375">
        <f t="shared" ref="E49:E56" si="51">C49+D49</f>
        <v>81323.017299999992</v>
      </c>
      <c r="F49" s="371">
        <f>47968.71+11372.41+8997.55</f>
        <v>68338.67</v>
      </c>
      <c r="G49" s="376">
        <f t="shared" ref="G49:G83" si="52">F49*0.19</f>
        <v>12984.347299999999</v>
      </c>
      <c r="H49" s="377">
        <f t="shared" ref="H49:H83" si="53">F49+G49</f>
        <v>81323.017299999992</v>
      </c>
      <c r="I49" s="207">
        <f t="shared" si="44"/>
        <v>0</v>
      </c>
      <c r="J49" s="127">
        <f t="shared" si="45"/>
        <v>0</v>
      </c>
      <c r="K49" s="238">
        <f t="shared" si="46"/>
        <v>0</v>
      </c>
      <c r="L49" s="158">
        <f t="shared" si="47"/>
        <v>68338.67</v>
      </c>
      <c r="M49" s="159">
        <f t="shared" si="48"/>
        <v>12984.347299999999</v>
      </c>
      <c r="N49" s="160">
        <f t="shared" si="49"/>
        <v>81323.017299999992</v>
      </c>
    </row>
    <row r="50" spans="1:14" ht="21" hidden="1" x14ac:dyDescent="0.35">
      <c r="A50" s="20"/>
      <c r="B50" s="73" t="s">
        <v>113</v>
      </c>
      <c r="C50" s="369">
        <f>38872.88-19260.14</f>
        <v>19612.739999999998</v>
      </c>
      <c r="D50" s="374">
        <f t="shared" si="50"/>
        <v>3726.4205999999995</v>
      </c>
      <c r="E50" s="375">
        <f t="shared" si="51"/>
        <v>23339.160599999996</v>
      </c>
      <c r="F50" s="371">
        <v>3298.8</v>
      </c>
      <c r="G50" s="376">
        <f t="shared" si="52"/>
        <v>626.77200000000005</v>
      </c>
      <c r="H50" s="377">
        <f t="shared" si="53"/>
        <v>3925.5720000000001</v>
      </c>
      <c r="I50" s="207">
        <f t="shared" si="44"/>
        <v>16313.939999999999</v>
      </c>
      <c r="J50" s="127">
        <f t="shared" si="45"/>
        <v>3425.9273999999996</v>
      </c>
      <c r="K50" s="238">
        <f t="shared" si="46"/>
        <v>19739.867399999999</v>
      </c>
      <c r="L50" s="158">
        <f t="shared" si="47"/>
        <v>19612.739999999998</v>
      </c>
      <c r="M50" s="159">
        <f t="shared" si="48"/>
        <v>4052.6993999999995</v>
      </c>
      <c r="N50" s="160">
        <f t="shared" si="49"/>
        <v>23665.439399999999</v>
      </c>
    </row>
    <row r="51" spans="1:14" ht="21" hidden="1" x14ac:dyDescent="0.35">
      <c r="A51" s="20"/>
      <c r="B51" s="73" t="s">
        <v>114</v>
      </c>
      <c r="C51" s="369">
        <v>3421.81</v>
      </c>
      <c r="D51" s="374">
        <f t="shared" si="50"/>
        <v>650.14390000000003</v>
      </c>
      <c r="E51" s="375">
        <f t="shared" si="51"/>
        <v>4071.9539</v>
      </c>
      <c r="F51" s="371">
        <v>3421.81</v>
      </c>
      <c r="G51" s="376">
        <f t="shared" si="52"/>
        <v>650.14390000000003</v>
      </c>
      <c r="H51" s="377">
        <f t="shared" si="53"/>
        <v>4071.9539</v>
      </c>
      <c r="I51" s="207">
        <f t="shared" si="44"/>
        <v>0</v>
      </c>
      <c r="J51" s="127">
        <f t="shared" si="45"/>
        <v>0</v>
      </c>
      <c r="K51" s="238">
        <f t="shared" si="46"/>
        <v>0</v>
      </c>
      <c r="L51" s="158">
        <f t="shared" si="47"/>
        <v>3421.81</v>
      </c>
      <c r="M51" s="159">
        <f t="shared" si="48"/>
        <v>650.14390000000003</v>
      </c>
      <c r="N51" s="160">
        <f t="shared" si="49"/>
        <v>4071.9539</v>
      </c>
    </row>
    <row r="52" spans="1:14" ht="21" hidden="1" x14ac:dyDescent="0.35">
      <c r="A52" s="20"/>
      <c r="B52" s="73" t="s">
        <v>115</v>
      </c>
      <c r="C52" s="369">
        <v>18819.330000000002</v>
      </c>
      <c r="D52" s="374">
        <f t="shared" si="50"/>
        <v>3575.6727000000005</v>
      </c>
      <c r="E52" s="375">
        <f t="shared" si="51"/>
        <v>22395.002700000001</v>
      </c>
      <c r="F52" s="371">
        <v>0</v>
      </c>
      <c r="G52" s="376">
        <f t="shared" si="52"/>
        <v>0</v>
      </c>
      <c r="H52" s="377">
        <f t="shared" si="53"/>
        <v>0</v>
      </c>
      <c r="I52" s="207">
        <f t="shared" si="44"/>
        <v>18819.330000000002</v>
      </c>
      <c r="J52" s="127">
        <f t="shared" si="45"/>
        <v>3952.0593000000003</v>
      </c>
      <c r="K52" s="238">
        <f t="shared" si="46"/>
        <v>22771.389300000003</v>
      </c>
      <c r="L52" s="158">
        <f t="shared" si="47"/>
        <v>18819.330000000002</v>
      </c>
      <c r="M52" s="159">
        <f t="shared" si="48"/>
        <v>3952.0593000000003</v>
      </c>
      <c r="N52" s="160">
        <f t="shared" si="49"/>
        <v>22771.389300000003</v>
      </c>
    </row>
    <row r="53" spans="1:14" ht="21" hidden="1" x14ac:dyDescent="0.35">
      <c r="A53" s="20"/>
      <c r="B53" s="73" t="s">
        <v>116</v>
      </c>
      <c r="C53" s="369">
        <v>2494.94</v>
      </c>
      <c r="D53" s="374">
        <f t="shared" si="50"/>
        <v>474.03860000000003</v>
      </c>
      <c r="E53" s="375">
        <f t="shared" si="51"/>
        <v>2968.9785999999999</v>
      </c>
      <c r="F53" s="371">
        <v>0</v>
      </c>
      <c r="G53" s="376">
        <f t="shared" si="52"/>
        <v>0</v>
      </c>
      <c r="H53" s="377">
        <f t="shared" si="53"/>
        <v>0</v>
      </c>
      <c r="I53" s="207">
        <f t="shared" si="44"/>
        <v>2494.94</v>
      </c>
      <c r="J53" s="127">
        <f t="shared" si="45"/>
        <v>523.93740000000003</v>
      </c>
      <c r="K53" s="238">
        <f t="shared" si="46"/>
        <v>3018.8774000000003</v>
      </c>
      <c r="L53" s="158">
        <f t="shared" si="47"/>
        <v>2494.94</v>
      </c>
      <c r="M53" s="159">
        <f t="shared" si="48"/>
        <v>523.93740000000003</v>
      </c>
      <c r="N53" s="160">
        <f t="shared" si="49"/>
        <v>3018.8774000000003</v>
      </c>
    </row>
    <row r="54" spans="1:14" ht="21" hidden="1" x14ac:dyDescent="0.35">
      <c r="A54" s="20"/>
      <c r="B54" s="73" t="s">
        <v>117</v>
      </c>
      <c r="C54" s="369">
        <v>4191.8999999999996</v>
      </c>
      <c r="D54" s="374">
        <f t="shared" si="50"/>
        <v>796.4609999999999</v>
      </c>
      <c r="E54" s="375">
        <f t="shared" si="51"/>
        <v>4988.3609999999999</v>
      </c>
      <c r="F54" s="371">
        <v>0</v>
      </c>
      <c r="G54" s="376">
        <f t="shared" si="52"/>
        <v>0</v>
      </c>
      <c r="H54" s="377">
        <f t="shared" si="53"/>
        <v>0</v>
      </c>
      <c r="I54" s="207">
        <f t="shared" si="44"/>
        <v>4191.8999999999996</v>
      </c>
      <c r="J54" s="127">
        <f t="shared" si="45"/>
        <v>880.29899999999986</v>
      </c>
      <c r="K54" s="238">
        <f t="shared" si="46"/>
        <v>5072.1989999999996</v>
      </c>
      <c r="L54" s="158">
        <f t="shared" si="47"/>
        <v>4191.8999999999996</v>
      </c>
      <c r="M54" s="159">
        <f t="shared" si="48"/>
        <v>880.29899999999986</v>
      </c>
      <c r="N54" s="160">
        <f t="shared" si="49"/>
        <v>5072.1989999999996</v>
      </c>
    </row>
    <row r="55" spans="1:14" ht="21" hidden="1" x14ac:dyDescent="0.35">
      <c r="A55" s="20"/>
      <c r="B55" s="73" t="s">
        <v>118</v>
      </c>
      <c r="C55" s="369">
        <v>8326.2800000000007</v>
      </c>
      <c r="D55" s="374">
        <f t="shared" si="50"/>
        <v>1581.9932000000001</v>
      </c>
      <c r="E55" s="375">
        <f t="shared" si="51"/>
        <v>9908.2732000000015</v>
      </c>
      <c r="F55" s="371">
        <v>8326.2800000000007</v>
      </c>
      <c r="G55" s="376">
        <f t="shared" si="52"/>
        <v>1581.9932000000001</v>
      </c>
      <c r="H55" s="377">
        <f t="shared" si="53"/>
        <v>9908.2732000000015</v>
      </c>
      <c r="I55" s="207">
        <f t="shared" si="44"/>
        <v>0</v>
      </c>
      <c r="J55" s="127">
        <f t="shared" si="45"/>
        <v>0</v>
      </c>
      <c r="K55" s="238">
        <f t="shared" si="46"/>
        <v>0</v>
      </c>
      <c r="L55" s="158">
        <f t="shared" si="47"/>
        <v>8326.2800000000007</v>
      </c>
      <c r="M55" s="159">
        <f t="shared" si="48"/>
        <v>1581.9932000000001</v>
      </c>
      <c r="N55" s="160">
        <f t="shared" si="49"/>
        <v>9908.2732000000015</v>
      </c>
    </row>
    <row r="56" spans="1:14" ht="9" hidden="1" customHeight="1" x14ac:dyDescent="0.35">
      <c r="A56" s="20"/>
      <c r="B56" s="73" t="s">
        <v>119</v>
      </c>
      <c r="C56" s="369">
        <f>32459.2-19778.68</f>
        <v>12680.52</v>
      </c>
      <c r="D56" s="374">
        <f t="shared" si="50"/>
        <v>2409.2988</v>
      </c>
      <c r="E56" s="375">
        <f t="shared" si="51"/>
        <v>15089.818800000001</v>
      </c>
      <c r="F56" s="371">
        <v>12680.51</v>
      </c>
      <c r="G56" s="376">
        <f t="shared" si="52"/>
        <v>2409.2969000000003</v>
      </c>
      <c r="H56" s="377">
        <f t="shared" si="53"/>
        <v>15089.8069</v>
      </c>
      <c r="I56" s="207">
        <v>0</v>
      </c>
      <c r="J56" s="127">
        <f t="shared" si="45"/>
        <v>0</v>
      </c>
      <c r="K56" s="238">
        <f t="shared" si="46"/>
        <v>0</v>
      </c>
      <c r="L56" s="158">
        <f t="shared" si="47"/>
        <v>12680.51</v>
      </c>
      <c r="M56" s="159">
        <f t="shared" si="48"/>
        <v>2409.2969000000003</v>
      </c>
      <c r="N56" s="160">
        <f t="shared" si="49"/>
        <v>15089.8069</v>
      </c>
    </row>
    <row r="57" spans="1:14" ht="21" hidden="1" x14ac:dyDescent="0.35">
      <c r="A57" s="20"/>
      <c r="B57" s="73" t="s">
        <v>120</v>
      </c>
      <c r="C57" s="369">
        <v>46755.15</v>
      </c>
      <c r="D57" s="374">
        <f t="shared" si="50"/>
        <v>8883.4785000000011</v>
      </c>
      <c r="E57" s="375">
        <f t="shared" ref="E57:E83" si="54">C57+D57</f>
        <v>55638.628500000006</v>
      </c>
      <c r="F57" s="371">
        <v>46755.15</v>
      </c>
      <c r="G57" s="376">
        <f t="shared" si="52"/>
        <v>8883.4785000000011</v>
      </c>
      <c r="H57" s="377">
        <f t="shared" si="53"/>
        <v>55638.628500000006</v>
      </c>
      <c r="I57" s="207">
        <f t="shared" si="44"/>
        <v>0</v>
      </c>
      <c r="J57" s="127">
        <f t="shared" si="45"/>
        <v>0</v>
      </c>
      <c r="K57" s="238">
        <f t="shared" si="46"/>
        <v>0</v>
      </c>
      <c r="L57" s="158">
        <f t="shared" si="47"/>
        <v>46755.15</v>
      </c>
      <c r="M57" s="159">
        <f t="shared" si="48"/>
        <v>8883.4785000000011</v>
      </c>
      <c r="N57" s="160">
        <f t="shared" si="49"/>
        <v>55638.628500000006</v>
      </c>
    </row>
    <row r="58" spans="1:14" ht="21" hidden="1" x14ac:dyDescent="0.35">
      <c r="A58" s="20"/>
      <c r="B58" s="73" t="s">
        <v>121</v>
      </c>
      <c r="C58" s="369">
        <v>68338.67</v>
      </c>
      <c r="D58" s="374">
        <f t="shared" si="50"/>
        <v>12984.347299999999</v>
      </c>
      <c r="E58" s="375">
        <f t="shared" si="54"/>
        <v>81323.017299999992</v>
      </c>
      <c r="F58" s="371">
        <v>68338.67</v>
      </c>
      <c r="G58" s="376">
        <f t="shared" si="52"/>
        <v>12984.347299999999</v>
      </c>
      <c r="H58" s="377">
        <f t="shared" si="53"/>
        <v>81323.017299999992</v>
      </c>
      <c r="I58" s="207">
        <f t="shared" si="44"/>
        <v>0</v>
      </c>
      <c r="J58" s="127">
        <f t="shared" si="45"/>
        <v>0</v>
      </c>
      <c r="K58" s="238">
        <f t="shared" si="46"/>
        <v>0</v>
      </c>
      <c r="L58" s="158">
        <f t="shared" si="47"/>
        <v>68338.67</v>
      </c>
      <c r="M58" s="159">
        <f t="shared" si="48"/>
        <v>12984.347299999999</v>
      </c>
      <c r="N58" s="160">
        <f t="shared" si="49"/>
        <v>81323.017299999992</v>
      </c>
    </row>
    <row r="59" spans="1:14" ht="21" hidden="1" x14ac:dyDescent="0.35">
      <c r="A59" s="20"/>
      <c r="B59" s="73" t="s">
        <v>122</v>
      </c>
      <c r="C59" s="369">
        <f>39458.55-19260.14</f>
        <v>20198.410000000003</v>
      </c>
      <c r="D59" s="374">
        <f t="shared" si="50"/>
        <v>3837.6979000000006</v>
      </c>
      <c r="E59" s="375">
        <f t="shared" si="54"/>
        <v>24036.107900000003</v>
      </c>
      <c r="F59" s="371">
        <v>3884.47</v>
      </c>
      <c r="G59" s="376">
        <f t="shared" si="52"/>
        <v>738.04930000000002</v>
      </c>
      <c r="H59" s="377">
        <f t="shared" si="53"/>
        <v>4622.5192999999999</v>
      </c>
      <c r="I59" s="207">
        <f t="shared" si="44"/>
        <v>16313.940000000004</v>
      </c>
      <c r="J59" s="127">
        <f t="shared" si="45"/>
        <v>3425.9274000000009</v>
      </c>
      <c r="K59" s="238">
        <f t="shared" si="46"/>
        <v>19739.867400000006</v>
      </c>
      <c r="L59" s="158">
        <f t="shared" si="47"/>
        <v>20198.410000000003</v>
      </c>
      <c r="M59" s="159">
        <f t="shared" si="48"/>
        <v>4163.9767000000011</v>
      </c>
      <c r="N59" s="160">
        <f t="shared" si="49"/>
        <v>24362.386700000006</v>
      </c>
    </row>
    <row r="60" spans="1:14" ht="21" hidden="1" x14ac:dyDescent="0.35">
      <c r="A60" s="20"/>
      <c r="B60" s="73" t="s">
        <v>123</v>
      </c>
      <c r="C60" s="369">
        <v>3421.81</v>
      </c>
      <c r="D60" s="374">
        <f t="shared" si="50"/>
        <v>650.14390000000003</v>
      </c>
      <c r="E60" s="375">
        <f t="shared" si="54"/>
        <v>4071.9539</v>
      </c>
      <c r="F60" s="371">
        <v>3421.81</v>
      </c>
      <c r="G60" s="376">
        <f t="shared" si="52"/>
        <v>650.14390000000003</v>
      </c>
      <c r="H60" s="377">
        <f t="shared" si="53"/>
        <v>4071.9539</v>
      </c>
      <c r="I60" s="207">
        <f t="shared" si="44"/>
        <v>0</v>
      </c>
      <c r="J60" s="127">
        <f t="shared" si="45"/>
        <v>0</v>
      </c>
      <c r="K60" s="238">
        <f t="shared" si="46"/>
        <v>0</v>
      </c>
      <c r="L60" s="158">
        <f t="shared" si="47"/>
        <v>3421.81</v>
      </c>
      <c r="M60" s="159">
        <f t="shared" si="48"/>
        <v>650.14390000000003</v>
      </c>
      <c r="N60" s="160">
        <f t="shared" si="49"/>
        <v>4071.9539</v>
      </c>
    </row>
    <row r="61" spans="1:14" ht="21" hidden="1" x14ac:dyDescent="0.35">
      <c r="A61" s="20"/>
      <c r="B61" s="73" t="s">
        <v>124</v>
      </c>
      <c r="C61" s="369">
        <v>18819.330000000002</v>
      </c>
      <c r="D61" s="374">
        <f t="shared" si="50"/>
        <v>3575.6727000000005</v>
      </c>
      <c r="E61" s="375">
        <f t="shared" si="54"/>
        <v>22395.002700000001</v>
      </c>
      <c r="F61" s="371">
        <v>0</v>
      </c>
      <c r="G61" s="376">
        <f t="shared" si="52"/>
        <v>0</v>
      </c>
      <c r="H61" s="377">
        <f t="shared" si="53"/>
        <v>0</v>
      </c>
      <c r="I61" s="207">
        <f t="shared" si="44"/>
        <v>18819.330000000002</v>
      </c>
      <c r="J61" s="127">
        <f t="shared" si="45"/>
        <v>3952.0593000000003</v>
      </c>
      <c r="K61" s="238">
        <f t="shared" si="46"/>
        <v>22771.389300000003</v>
      </c>
      <c r="L61" s="158">
        <f t="shared" si="47"/>
        <v>18819.330000000002</v>
      </c>
      <c r="M61" s="159">
        <f t="shared" si="48"/>
        <v>3952.0593000000003</v>
      </c>
      <c r="N61" s="160">
        <f t="shared" si="49"/>
        <v>22771.389300000003</v>
      </c>
    </row>
    <row r="62" spans="1:14" ht="21" hidden="1" x14ac:dyDescent="0.35">
      <c r="A62" s="20"/>
      <c r="B62" s="73" t="s">
        <v>125</v>
      </c>
      <c r="C62" s="369">
        <v>2494.94</v>
      </c>
      <c r="D62" s="374">
        <f t="shared" si="50"/>
        <v>474.03860000000003</v>
      </c>
      <c r="E62" s="375">
        <f t="shared" si="54"/>
        <v>2968.9785999999999</v>
      </c>
      <c r="F62" s="371">
        <v>0</v>
      </c>
      <c r="G62" s="376">
        <f t="shared" si="52"/>
        <v>0</v>
      </c>
      <c r="H62" s="377">
        <f t="shared" si="53"/>
        <v>0</v>
      </c>
      <c r="I62" s="207">
        <f t="shared" si="44"/>
        <v>2494.94</v>
      </c>
      <c r="J62" s="127">
        <f t="shared" si="45"/>
        <v>523.93740000000003</v>
      </c>
      <c r="K62" s="238">
        <f t="shared" si="46"/>
        <v>3018.8774000000003</v>
      </c>
      <c r="L62" s="158">
        <f t="shared" si="47"/>
        <v>2494.94</v>
      </c>
      <c r="M62" s="159">
        <f t="shared" si="48"/>
        <v>523.93740000000003</v>
      </c>
      <c r="N62" s="160">
        <f t="shared" si="49"/>
        <v>3018.8774000000003</v>
      </c>
    </row>
    <row r="63" spans="1:14" ht="21" hidden="1" x14ac:dyDescent="0.35">
      <c r="A63" s="20"/>
      <c r="B63" s="73" t="s">
        <v>126</v>
      </c>
      <c r="C63" s="369">
        <v>4191.8999999999996</v>
      </c>
      <c r="D63" s="374">
        <f t="shared" si="50"/>
        <v>796.4609999999999</v>
      </c>
      <c r="E63" s="375">
        <f t="shared" si="54"/>
        <v>4988.3609999999999</v>
      </c>
      <c r="F63" s="371">
        <v>4191.8999999999996</v>
      </c>
      <c r="G63" s="376">
        <f t="shared" si="52"/>
        <v>796.4609999999999</v>
      </c>
      <c r="H63" s="377">
        <f t="shared" si="53"/>
        <v>4988.3609999999999</v>
      </c>
      <c r="I63" s="207">
        <f t="shared" si="44"/>
        <v>0</v>
      </c>
      <c r="J63" s="127">
        <f t="shared" si="45"/>
        <v>0</v>
      </c>
      <c r="K63" s="238">
        <f t="shared" si="46"/>
        <v>0</v>
      </c>
      <c r="L63" s="158">
        <f t="shared" si="47"/>
        <v>4191.8999999999996</v>
      </c>
      <c r="M63" s="159">
        <f t="shared" si="48"/>
        <v>796.4609999999999</v>
      </c>
      <c r="N63" s="160">
        <f t="shared" si="49"/>
        <v>4988.3609999999999</v>
      </c>
    </row>
    <row r="64" spans="1:14" ht="21" hidden="1" x14ac:dyDescent="0.35">
      <c r="A64" s="20"/>
      <c r="B64" s="73" t="s">
        <v>127</v>
      </c>
      <c r="C64" s="369">
        <v>11161.8</v>
      </c>
      <c r="D64" s="374">
        <f t="shared" si="50"/>
        <v>2120.7419999999997</v>
      </c>
      <c r="E64" s="375">
        <f t="shared" si="54"/>
        <v>13282.541999999999</v>
      </c>
      <c r="F64" s="371">
        <v>6090.87</v>
      </c>
      <c r="G64" s="376">
        <f t="shared" si="52"/>
        <v>1157.2653</v>
      </c>
      <c r="H64" s="377">
        <f t="shared" si="53"/>
        <v>7248.1352999999999</v>
      </c>
      <c r="I64" s="207">
        <f t="shared" si="44"/>
        <v>5070.9299999999994</v>
      </c>
      <c r="J64" s="127">
        <f t="shared" si="45"/>
        <v>1064.8952999999999</v>
      </c>
      <c r="K64" s="238">
        <f t="shared" si="46"/>
        <v>6135.8252999999995</v>
      </c>
      <c r="L64" s="158">
        <f t="shared" si="47"/>
        <v>11161.8</v>
      </c>
      <c r="M64" s="159">
        <f t="shared" si="48"/>
        <v>2222.1606000000002</v>
      </c>
      <c r="N64" s="160">
        <f t="shared" si="49"/>
        <v>13383.960599999999</v>
      </c>
    </row>
    <row r="65" spans="1:14" ht="21" hidden="1" x14ac:dyDescent="0.35">
      <c r="A65" s="20"/>
      <c r="B65" s="73" t="s">
        <v>128</v>
      </c>
      <c r="C65" s="369">
        <f>32459.2-19778.68</f>
        <v>12680.52</v>
      </c>
      <c r="D65" s="374">
        <f t="shared" si="50"/>
        <v>2409.2988</v>
      </c>
      <c r="E65" s="375">
        <f t="shared" si="54"/>
        <v>15089.818800000001</v>
      </c>
      <c r="F65" s="371">
        <v>12680.51</v>
      </c>
      <c r="G65" s="376">
        <f t="shared" si="52"/>
        <v>2409.2969000000003</v>
      </c>
      <c r="H65" s="377">
        <f t="shared" si="53"/>
        <v>15089.8069</v>
      </c>
      <c r="I65" s="207">
        <v>0</v>
      </c>
      <c r="J65" s="127">
        <f t="shared" si="45"/>
        <v>0</v>
      </c>
      <c r="K65" s="238">
        <f t="shared" si="46"/>
        <v>0</v>
      </c>
      <c r="L65" s="158">
        <f t="shared" si="47"/>
        <v>12680.51</v>
      </c>
      <c r="M65" s="159">
        <f t="shared" si="48"/>
        <v>2409.2969000000003</v>
      </c>
      <c r="N65" s="160">
        <f t="shared" si="49"/>
        <v>15089.8069</v>
      </c>
    </row>
    <row r="66" spans="1:14" ht="21" hidden="1" x14ac:dyDescent="0.35">
      <c r="A66" s="20"/>
      <c r="B66" s="73" t="s">
        <v>129</v>
      </c>
      <c r="C66" s="369">
        <v>46755.15</v>
      </c>
      <c r="D66" s="374">
        <f t="shared" si="50"/>
        <v>8883.4785000000011</v>
      </c>
      <c r="E66" s="375">
        <f t="shared" si="54"/>
        <v>55638.628500000006</v>
      </c>
      <c r="F66" s="371">
        <v>46755.15</v>
      </c>
      <c r="G66" s="376">
        <f t="shared" si="52"/>
        <v>8883.4785000000011</v>
      </c>
      <c r="H66" s="377">
        <f t="shared" si="53"/>
        <v>55638.628500000006</v>
      </c>
      <c r="I66" s="207">
        <f t="shared" si="44"/>
        <v>0</v>
      </c>
      <c r="J66" s="127">
        <f t="shared" si="45"/>
        <v>0</v>
      </c>
      <c r="K66" s="238">
        <f t="shared" si="46"/>
        <v>0</v>
      </c>
      <c r="L66" s="158">
        <f t="shared" si="47"/>
        <v>46755.15</v>
      </c>
      <c r="M66" s="159">
        <f t="shared" si="48"/>
        <v>8883.4785000000011</v>
      </c>
      <c r="N66" s="160">
        <f t="shared" si="49"/>
        <v>55638.628500000006</v>
      </c>
    </row>
    <row r="67" spans="1:14" ht="21" hidden="1" x14ac:dyDescent="0.35">
      <c r="A67" s="20"/>
      <c r="B67" s="73" t="s">
        <v>130</v>
      </c>
      <c r="C67" s="369">
        <v>68338.67</v>
      </c>
      <c r="D67" s="374">
        <f t="shared" si="50"/>
        <v>12984.347299999999</v>
      </c>
      <c r="E67" s="375">
        <f t="shared" si="54"/>
        <v>81323.017299999992</v>
      </c>
      <c r="F67" s="371">
        <v>68338.67</v>
      </c>
      <c r="G67" s="376">
        <f t="shared" si="52"/>
        <v>12984.347299999999</v>
      </c>
      <c r="H67" s="377">
        <f t="shared" si="53"/>
        <v>81323.017299999992</v>
      </c>
      <c r="I67" s="207">
        <f t="shared" si="44"/>
        <v>0</v>
      </c>
      <c r="J67" s="127">
        <f t="shared" si="45"/>
        <v>0</v>
      </c>
      <c r="K67" s="238">
        <f t="shared" si="46"/>
        <v>0</v>
      </c>
      <c r="L67" s="158">
        <f t="shared" si="47"/>
        <v>68338.67</v>
      </c>
      <c r="M67" s="159">
        <f t="shared" si="48"/>
        <v>12984.347299999999</v>
      </c>
      <c r="N67" s="160">
        <f t="shared" si="49"/>
        <v>81323.017299999992</v>
      </c>
    </row>
    <row r="68" spans="1:14" ht="21" hidden="1" x14ac:dyDescent="0.35">
      <c r="A68" s="20"/>
      <c r="B68" s="73" t="s">
        <v>131</v>
      </c>
      <c r="C68" s="369">
        <f>40973.34-19260.14</f>
        <v>21713.199999999997</v>
      </c>
      <c r="D68" s="374">
        <f t="shared" si="50"/>
        <v>4125.5079999999998</v>
      </c>
      <c r="E68" s="375">
        <f t="shared" si="54"/>
        <v>25838.707999999999</v>
      </c>
      <c r="F68" s="371">
        <v>5399.26</v>
      </c>
      <c r="G68" s="376">
        <f t="shared" si="52"/>
        <v>1025.8594000000001</v>
      </c>
      <c r="H68" s="377">
        <f t="shared" si="53"/>
        <v>6425.1194000000005</v>
      </c>
      <c r="I68" s="207">
        <f t="shared" si="44"/>
        <v>16313.939999999997</v>
      </c>
      <c r="J68" s="127">
        <f t="shared" si="45"/>
        <v>3425.9273999999991</v>
      </c>
      <c r="K68" s="238">
        <f t="shared" si="46"/>
        <v>19739.867399999996</v>
      </c>
      <c r="L68" s="158">
        <f t="shared" si="47"/>
        <v>21713.199999999997</v>
      </c>
      <c r="M68" s="159">
        <f t="shared" si="48"/>
        <v>4451.7867999999989</v>
      </c>
      <c r="N68" s="160">
        <f t="shared" si="49"/>
        <v>26164.986799999995</v>
      </c>
    </row>
    <row r="69" spans="1:14" ht="21" hidden="1" x14ac:dyDescent="0.35">
      <c r="A69" s="20"/>
      <c r="B69" s="73" t="s">
        <v>132</v>
      </c>
      <c r="C69" s="369">
        <v>3421.81</v>
      </c>
      <c r="D69" s="374">
        <f t="shared" si="50"/>
        <v>650.14390000000003</v>
      </c>
      <c r="E69" s="375">
        <f t="shared" si="54"/>
        <v>4071.9539</v>
      </c>
      <c r="F69" s="371">
        <v>3421.81</v>
      </c>
      <c r="G69" s="376">
        <f t="shared" si="52"/>
        <v>650.14390000000003</v>
      </c>
      <c r="H69" s="377">
        <f t="shared" si="53"/>
        <v>4071.9539</v>
      </c>
      <c r="I69" s="207">
        <f t="shared" si="44"/>
        <v>0</v>
      </c>
      <c r="J69" s="127">
        <f t="shared" si="45"/>
        <v>0</v>
      </c>
      <c r="K69" s="238">
        <f t="shared" si="46"/>
        <v>0</v>
      </c>
      <c r="L69" s="158">
        <f t="shared" si="47"/>
        <v>3421.81</v>
      </c>
      <c r="M69" s="159">
        <f t="shared" si="48"/>
        <v>650.14390000000003</v>
      </c>
      <c r="N69" s="160">
        <f t="shared" si="49"/>
        <v>4071.9539</v>
      </c>
    </row>
    <row r="70" spans="1:14" ht="21" hidden="1" x14ac:dyDescent="0.35">
      <c r="A70" s="20"/>
      <c r="B70" s="73" t="s">
        <v>133</v>
      </c>
      <c r="C70" s="369">
        <v>18819.330000000002</v>
      </c>
      <c r="D70" s="374">
        <f t="shared" si="50"/>
        <v>3575.6727000000005</v>
      </c>
      <c r="E70" s="375">
        <f t="shared" si="54"/>
        <v>22395.002700000001</v>
      </c>
      <c r="F70" s="371">
        <v>0</v>
      </c>
      <c r="G70" s="376">
        <f t="shared" si="52"/>
        <v>0</v>
      </c>
      <c r="H70" s="377">
        <f t="shared" si="53"/>
        <v>0</v>
      </c>
      <c r="I70" s="207">
        <f t="shared" si="44"/>
        <v>18819.330000000002</v>
      </c>
      <c r="J70" s="127">
        <f t="shared" si="45"/>
        <v>3952.0593000000003</v>
      </c>
      <c r="K70" s="238">
        <f t="shared" si="46"/>
        <v>22771.389300000003</v>
      </c>
      <c r="L70" s="158">
        <f t="shared" si="47"/>
        <v>18819.330000000002</v>
      </c>
      <c r="M70" s="159">
        <f t="shared" si="48"/>
        <v>3952.0593000000003</v>
      </c>
      <c r="N70" s="160">
        <f t="shared" si="49"/>
        <v>22771.389300000003</v>
      </c>
    </row>
    <row r="71" spans="1:14" ht="21" hidden="1" x14ac:dyDescent="0.35">
      <c r="A71" s="20"/>
      <c r="B71" s="73" t="s">
        <v>134</v>
      </c>
      <c r="C71" s="369">
        <v>2494.94</v>
      </c>
      <c r="D71" s="374">
        <f t="shared" si="50"/>
        <v>474.03860000000003</v>
      </c>
      <c r="E71" s="375">
        <f t="shared" si="54"/>
        <v>2968.9785999999999</v>
      </c>
      <c r="F71" s="371">
        <v>0</v>
      </c>
      <c r="G71" s="376">
        <f t="shared" si="52"/>
        <v>0</v>
      </c>
      <c r="H71" s="377">
        <f t="shared" si="53"/>
        <v>0</v>
      </c>
      <c r="I71" s="207">
        <f t="shared" si="44"/>
        <v>2494.94</v>
      </c>
      <c r="J71" s="127">
        <f t="shared" si="45"/>
        <v>523.93740000000003</v>
      </c>
      <c r="K71" s="238">
        <f t="shared" si="46"/>
        <v>3018.8774000000003</v>
      </c>
      <c r="L71" s="158">
        <f t="shared" si="47"/>
        <v>2494.94</v>
      </c>
      <c r="M71" s="159">
        <f t="shared" si="48"/>
        <v>523.93740000000003</v>
      </c>
      <c r="N71" s="160">
        <f t="shared" si="49"/>
        <v>3018.8774000000003</v>
      </c>
    </row>
    <row r="72" spans="1:14" ht="21" hidden="1" x14ac:dyDescent="0.35">
      <c r="A72" s="20"/>
      <c r="B72" s="73" t="s">
        <v>135</v>
      </c>
      <c r="C72" s="369">
        <v>4191.8999999999996</v>
      </c>
      <c r="D72" s="374">
        <f t="shared" si="50"/>
        <v>796.4609999999999</v>
      </c>
      <c r="E72" s="375">
        <f t="shared" si="54"/>
        <v>4988.3609999999999</v>
      </c>
      <c r="F72" s="371">
        <v>4191.8999999999996</v>
      </c>
      <c r="G72" s="376">
        <f t="shared" si="52"/>
        <v>796.4609999999999</v>
      </c>
      <c r="H72" s="377">
        <f t="shared" si="53"/>
        <v>4988.3609999999999</v>
      </c>
      <c r="I72" s="207">
        <f t="shared" si="44"/>
        <v>0</v>
      </c>
      <c r="J72" s="127">
        <f t="shared" si="45"/>
        <v>0</v>
      </c>
      <c r="K72" s="238">
        <f t="shared" si="46"/>
        <v>0</v>
      </c>
      <c r="L72" s="158">
        <f t="shared" si="47"/>
        <v>4191.8999999999996</v>
      </c>
      <c r="M72" s="159">
        <f t="shared" si="48"/>
        <v>796.4609999999999</v>
      </c>
      <c r="N72" s="160">
        <f t="shared" si="49"/>
        <v>4988.3609999999999</v>
      </c>
    </row>
    <row r="73" spans="1:14" ht="21" hidden="1" x14ac:dyDescent="0.35">
      <c r="A73" s="20"/>
      <c r="B73" s="73" t="s">
        <v>136</v>
      </c>
      <c r="C73" s="369">
        <v>11161.8</v>
      </c>
      <c r="D73" s="374">
        <f t="shared" si="50"/>
        <v>2120.7419999999997</v>
      </c>
      <c r="E73" s="375">
        <f t="shared" si="54"/>
        <v>13282.541999999999</v>
      </c>
      <c r="F73" s="371">
        <v>6090.88</v>
      </c>
      <c r="G73" s="376">
        <f t="shared" si="52"/>
        <v>1157.2672</v>
      </c>
      <c r="H73" s="377">
        <f t="shared" si="53"/>
        <v>7248.1472000000003</v>
      </c>
      <c r="I73" s="207">
        <f t="shared" si="44"/>
        <v>5070.9199999999992</v>
      </c>
      <c r="J73" s="127">
        <f t="shared" si="45"/>
        <v>1064.8931999999998</v>
      </c>
      <c r="K73" s="238">
        <f t="shared" si="46"/>
        <v>6135.8131999999987</v>
      </c>
      <c r="L73" s="158">
        <f t="shared" si="47"/>
        <v>11161.8</v>
      </c>
      <c r="M73" s="159">
        <f t="shared" si="48"/>
        <v>2222.1603999999998</v>
      </c>
      <c r="N73" s="160">
        <f t="shared" si="49"/>
        <v>13383.9604</v>
      </c>
    </row>
    <row r="74" spans="1:14" ht="21" hidden="1" x14ac:dyDescent="0.35">
      <c r="A74" s="20"/>
      <c r="B74" s="73" t="s">
        <v>137</v>
      </c>
      <c r="C74" s="369">
        <f>32459.2-19778.68</f>
        <v>12680.52</v>
      </c>
      <c r="D74" s="374">
        <f t="shared" si="50"/>
        <v>2409.2988</v>
      </c>
      <c r="E74" s="375">
        <f t="shared" si="54"/>
        <v>15089.818800000001</v>
      </c>
      <c r="F74" s="371">
        <v>12680.51</v>
      </c>
      <c r="G74" s="376">
        <f t="shared" si="52"/>
        <v>2409.2969000000003</v>
      </c>
      <c r="H74" s="377">
        <f t="shared" si="53"/>
        <v>15089.8069</v>
      </c>
      <c r="I74" s="207">
        <v>0</v>
      </c>
      <c r="J74" s="127">
        <f t="shared" si="45"/>
        <v>0</v>
      </c>
      <c r="K74" s="238">
        <f t="shared" si="46"/>
        <v>0</v>
      </c>
      <c r="L74" s="158">
        <f t="shared" si="47"/>
        <v>12680.51</v>
      </c>
      <c r="M74" s="159">
        <f t="shared" si="48"/>
        <v>2409.2969000000003</v>
      </c>
      <c r="N74" s="160">
        <f t="shared" si="49"/>
        <v>15089.8069</v>
      </c>
    </row>
    <row r="75" spans="1:14" ht="21" hidden="1" x14ac:dyDescent="0.35">
      <c r="A75" s="20"/>
      <c r="B75" s="73" t="s">
        <v>138</v>
      </c>
      <c r="C75" s="369">
        <v>46755.15</v>
      </c>
      <c r="D75" s="374">
        <f t="shared" si="50"/>
        <v>8883.4785000000011</v>
      </c>
      <c r="E75" s="375">
        <f t="shared" si="54"/>
        <v>55638.628500000006</v>
      </c>
      <c r="F75" s="371">
        <v>46755.15</v>
      </c>
      <c r="G75" s="376">
        <f t="shared" si="52"/>
        <v>8883.4785000000011</v>
      </c>
      <c r="H75" s="377">
        <f t="shared" si="53"/>
        <v>55638.628500000006</v>
      </c>
      <c r="I75" s="207">
        <f t="shared" si="44"/>
        <v>0</v>
      </c>
      <c r="J75" s="127">
        <f t="shared" si="45"/>
        <v>0</v>
      </c>
      <c r="K75" s="238">
        <f t="shared" si="46"/>
        <v>0</v>
      </c>
      <c r="L75" s="158">
        <f t="shared" si="47"/>
        <v>46755.15</v>
      </c>
      <c r="M75" s="159">
        <f t="shared" si="48"/>
        <v>8883.4785000000011</v>
      </c>
      <c r="N75" s="160">
        <f t="shared" si="49"/>
        <v>55638.628500000006</v>
      </c>
    </row>
    <row r="76" spans="1:14" ht="21" hidden="1" x14ac:dyDescent="0.35">
      <c r="A76" s="20"/>
      <c r="B76" s="73" t="s">
        <v>139</v>
      </c>
      <c r="C76" s="369">
        <v>68338.67</v>
      </c>
      <c r="D76" s="374">
        <f t="shared" si="50"/>
        <v>12984.347299999999</v>
      </c>
      <c r="E76" s="375">
        <f t="shared" si="54"/>
        <v>81323.017299999992</v>
      </c>
      <c r="F76" s="371">
        <v>59876.62</v>
      </c>
      <c r="G76" s="376">
        <f t="shared" si="52"/>
        <v>11376.5578</v>
      </c>
      <c r="H76" s="377">
        <f t="shared" si="53"/>
        <v>71253.177800000005</v>
      </c>
      <c r="I76" s="207">
        <f t="shared" si="44"/>
        <v>8462.0499999999956</v>
      </c>
      <c r="J76" s="127">
        <f t="shared" si="45"/>
        <v>1777.0304999999989</v>
      </c>
      <c r="K76" s="238">
        <f t="shared" si="46"/>
        <v>10239.080499999995</v>
      </c>
      <c r="L76" s="158">
        <f t="shared" si="47"/>
        <v>68338.67</v>
      </c>
      <c r="M76" s="159">
        <f t="shared" si="48"/>
        <v>13153.588299999999</v>
      </c>
      <c r="N76" s="160">
        <f t="shared" si="49"/>
        <v>81492.258300000001</v>
      </c>
    </row>
    <row r="77" spans="1:14" ht="21" hidden="1" x14ac:dyDescent="0.35">
      <c r="A77" s="20"/>
      <c r="B77" s="73" t="s">
        <v>140</v>
      </c>
      <c r="C77" s="369">
        <v>39761.51</v>
      </c>
      <c r="D77" s="374">
        <f t="shared" si="50"/>
        <v>7554.6869000000006</v>
      </c>
      <c r="E77" s="375">
        <f t="shared" si="54"/>
        <v>47316.196900000003</v>
      </c>
      <c r="F77" s="371">
        <v>0</v>
      </c>
      <c r="G77" s="376">
        <f t="shared" si="52"/>
        <v>0</v>
      </c>
      <c r="H77" s="377">
        <f t="shared" si="53"/>
        <v>0</v>
      </c>
      <c r="I77" s="207">
        <f t="shared" si="44"/>
        <v>39761.51</v>
      </c>
      <c r="J77" s="127">
        <f t="shared" si="45"/>
        <v>8349.9171000000006</v>
      </c>
      <c r="K77" s="238">
        <f t="shared" si="46"/>
        <v>48111.427100000001</v>
      </c>
      <c r="L77" s="158">
        <f t="shared" si="47"/>
        <v>39761.51</v>
      </c>
      <c r="M77" s="159">
        <f t="shared" si="48"/>
        <v>8349.9171000000006</v>
      </c>
      <c r="N77" s="160">
        <f t="shared" si="49"/>
        <v>48111.427100000001</v>
      </c>
    </row>
    <row r="78" spans="1:14" ht="21" hidden="1" x14ac:dyDescent="0.35">
      <c r="A78" s="20"/>
      <c r="B78" s="73" t="s">
        <v>141</v>
      </c>
      <c r="C78" s="369">
        <v>3421.81</v>
      </c>
      <c r="D78" s="374">
        <f t="shared" si="50"/>
        <v>650.14390000000003</v>
      </c>
      <c r="E78" s="375">
        <f t="shared" si="54"/>
        <v>4071.9539</v>
      </c>
      <c r="F78" s="371">
        <v>3421.81</v>
      </c>
      <c r="G78" s="376">
        <f t="shared" si="52"/>
        <v>650.14390000000003</v>
      </c>
      <c r="H78" s="377">
        <f t="shared" si="53"/>
        <v>4071.9539</v>
      </c>
      <c r="I78" s="207">
        <f t="shared" si="44"/>
        <v>0</v>
      </c>
      <c r="J78" s="127">
        <f t="shared" si="45"/>
        <v>0</v>
      </c>
      <c r="K78" s="238">
        <f t="shared" si="46"/>
        <v>0</v>
      </c>
      <c r="L78" s="158">
        <f t="shared" si="47"/>
        <v>3421.81</v>
      </c>
      <c r="M78" s="159">
        <f t="shared" si="48"/>
        <v>650.14390000000003</v>
      </c>
      <c r="N78" s="160">
        <f t="shared" si="49"/>
        <v>4071.9539</v>
      </c>
    </row>
    <row r="79" spans="1:14" ht="21" hidden="1" x14ac:dyDescent="0.35">
      <c r="A79" s="20"/>
      <c r="B79" s="73" t="s">
        <v>142</v>
      </c>
      <c r="C79" s="369">
        <v>18819.330000000002</v>
      </c>
      <c r="D79" s="374">
        <f t="shared" si="50"/>
        <v>3575.6727000000005</v>
      </c>
      <c r="E79" s="375">
        <f t="shared" si="54"/>
        <v>22395.002700000001</v>
      </c>
      <c r="F79" s="371">
        <v>0</v>
      </c>
      <c r="G79" s="376">
        <f t="shared" si="52"/>
        <v>0</v>
      </c>
      <c r="H79" s="377">
        <f t="shared" si="53"/>
        <v>0</v>
      </c>
      <c r="I79" s="207">
        <f t="shared" si="44"/>
        <v>18819.330000000002</v>
      </c>
      <c r="J79" s="127">
        <f t="shared" si="45"/>
        <v>3952.0593000000003</v>
      </c>
      <c r="K79" s="238">
        <f t="shared" si="46"/>
        <v>22771.389300000003</v>
      </c>
      <c r="L79" s="158">
        <f t="shared" si="47"/>
        <v>18819.330000000002</v>
      </c>
      <c r="M79" s="159">
        <f t="shared" si="48"/>
        <v>3952.0593000000003</v>
      </c>
      <c r="N79" s="160">
        <f t="shared" si="49"/>
        <v>22771.389300000003</v>
      </c>
    </row>
    <row r="80" spans="1:14" ht="21" hidden="1" x14ac:dyDescent="0.35">
      <c r="A80" s="20"/>
      <c r="B80" s="73" t="s">
        <v>143</v>
      </c>
      <c r="C80" s="369">
        <v>2494.94</v>
      </c>
      <c r="D80" s="374">
        <f t="shared" si="50"/>
        <v>474.03860000000003</v>
      </c>
      <c r="E80" s="375">
        <f t="shared" si="54"/>
        <v>2968.9785999999999</v>
      </c>
      <c r="F80" s="371">
        <v>0</v>
      </c>
      <c r="G80" s="376">
        <f t="shared" si="52"/>
        <v>0</v>
      </c>
      <c r="H80" s="377">
        <f t="shared" si="53"/>
        <v>0</v>
      </c>
      <c r="I80" s="207">
        <f t="shared" si="44"/>
        <v>2494.94</v>
      </c>
      <c r="J80" s="127">
        <f t="shared" si="45"/>
        <v>523.93740000000003</v>
      </c>
      <c r="K80" s="238">
        <f t="shared" si="46"/>
        <v>3018.8774000000003</v>
      </c>
      <c r="L80" s="158">
        <f t="shared" si="47"/>
        <v>2494.94</v>
      </c>
      <c r="M80" s="159">
        <f t="shared" si="48"/>
        <v>523.93740000000003</v>
      </c>
      <c r="N80" s="160">
        <f t="shared" si="49"/>
        <v>3018.8774000000003</v>
      </c>
    </row>
    <row r="81" spans="1:14" ht="21" hidden="1" x14ac:dyDescent="0.35">
      <c r="A81" s="20"/>
      <c r="B81" s="73" t="s">
        <v>144</v>
      </c>
      <c r="C81" s="369">
        <v>4191.8999999999996</v>
      </c>
      <c r="D81" s="374">
        <f t="shared" si="50"/>
        <v>796.4609999999999</v>
      </c>
      <c r="E81" s="375">
        <f t="shared" si="54"/>
        <v>4988.3609999999999</v>
      </c>
      <c r="F81" s="371">
        <v>4191.8999999999996</v>
      </c>
      <c r="G81" s="376">
        <f t="shared" si="52"/>
        <v>796.4609999999999</v>
      </c>
      <c r="H81" s="377">
        <f t="shared" si="53"/>
        <v>4988.3609999999999</v>
      </c>
      <c r="I81" s="207">
        <f t="shared" si="44"/>
        <v>0</v>
      </c>
      <c r="J81" s="127">
        <f t="shared" si="45"/>
        <v>0</v>
      </c>
      <c r="K81" s="238">
        <f t="shared" si="46"/>
        <v>0</v>
      </c>
      <c r="L81" s="158">
        <f t="shared" si="47"/>
        <v>4191.8999999999996</v>
      </c>
      <c r="M81" s="159">
        <f t="shared" si="48"/>
        <v>796.4609999999999</v>
      </c>
      <c r="N81" s="160">
        <f t="shared" si="49"/>
        <v>4988.3609999999999</v>
      </c>
    </row>
    <row r="82" spans="1:14" ht="21" hidden="1" x14ac:dyDescent="0.35">
      <c r="A82" s="20"/>
      <c r="B82" s="73" t="s">
        <v>147</v>
      </c>
      <c r="C82" s="369">
        <v>11161.8</v>
      </c>
      <c r="D82" s="374">
        <f t="shared" si="50"/>
        <v>2120.7419999999997</v>
      </c>
      <c r="E82" s="375">
        <f t="shared" si="54"/>
        <v>13282.541999999999</v>
      </c>
      <c r="F82" s="371">
        <v>11161.8</v>
      </c>
      <c r="G82" s="376">
        <f t="shared" si="52"/>
        <v>2120.7419999999997</v>
      </c>
      <c r="H82" s="377">
        <f t="shared" si="53"/>
        <v>13282.541999999999</v>
      </c>
      <c r="I82" s="207">
        <f t="shared" si="44"/>
        <v>0</v>
      </c>
      <c r="J82" s="127">
        <f t="shared" si="45"/>
        <v>0</v>
      </c>
      <c r="K82" s="238">
        <f t="shared" si="46"/>
        <v>0</v>
      </c>
      <c r="L82" s="158">
        <f t="shared" si="47"/>
        <v>11161.8</v>
      </c>
      <c r="M82" s="159">
        <f t="shared" si="48"/>
        <v>2120.7419999999997</v>
      </c>
      <c r="N82" s="160">
        <f t="shared" si="49"/>
        <v>13282.541999999999</v>
      </c>
    </row>
    <row r="83" spans="1:14" ht="21" hidden="1" x14ac:dyDescent="0.35">
      <c r="A83" s="20"/>
      <c r="B83" s="73" t="s">
        <v>145</v>
      </c>
      <c r="C83" s="369">
        <v>32459.200000000001</v>
      </c>
      <c r="D83" s="374">
        <f t="shared" si="50"/>
        <v>6167.2480000000005</v>
      </c>
      <c r="E83" s="375">
        <f t="shared" si="54"/>
        <v>38626.448000000004</v>
      </c>
      <c r="F83" s="371">
        <v>19778.68</v>
      </c>
      <c r="G83" s="376">
        <f t="shared" si="52"/>
        <v>3757.9492</v>
      </c>
      <c r="H83" s="377">
        <f t="shared" si="53"/>
        <v>23536.629199999999</v>
      </c>
      <c r="I83" s="207">
        <f t="shared" si="44"/>
        <v>12680.52</v>
      </c>
      <c r="J83" s="127">
        <f t="shared" si="45"/>
        <v>2662.9092000000001</v>
      </c>
      <c r="K83" s="238">
        <f t="shared" si="46"/>
        <v>15343.4292</v>
      </c>
      <c r="L83" s="158">
        <f t="shared" si="47"/>
        <v>32459.200000000001</v>
      </c>
      <c r="M83" s="159">
        <f t="shared" si="48"/>
        <v>6420.8584000000001</v>
      </c>
      <c r="N83" s="160">
        <f t="shared" si="49"/>
        <v>38880.058400000002</v>
      </c>
    </row>
    <row r="84" spans="1:14" ht="21" hidden="1" x14ac:dyDescent="0.35">
      <c r="A84" s="20"/>
      <c r="B84" s="74" t="s">
        <v>66</v>
      </c>
      <c r="C84" s="369">
        <v>0</v>
      </c>
      <c r="D84" s="374">
        <f t="shared" ref="D84" si="55">C84*0.19</f>
        <v>0</v>
      </c>
      <c r="E84" s="375">
        <f t="shared" ref="E84:E91" si="56">C84+D84</f>
        <v>0</v>
      </c>
      <c r="F84" s="371">
        <v>0</v>
      </c>
      <c r="G84" s="376">
        <f t="shared" ref="G84" si="57">F84*0.19</f>
        <v>0</v>
      </c>
      <c r="H84" s="377">
        <f t="shared" ref="H84:H85" si="58">F84+G84</f>
        <v>0</v>
      </c>
      <c r="I84" s="207">
        <f t="shared" si="44"/>
        <v>0</v>
      </c>
      <c r="J84" s="127">
        <f t="shared" si="45"/>
        <v>0</v>
      </c>
      <c r="K84" s="238">
        <f t="shared" si="46"/>
        <v>0</v>
      </c>
      <c r="L84" s="158">
        <f t="shared" si="47"/>
        <v>0</v>
      </c>
      <c r="M84" s="159">
        <f t="shared" si="48"/>
        <v>0</v>
      </c>
      <c r="N84" s="160">
        <f t="shared" si="49"/>
        <v>0</v>
      </c>
    </row>
    <row r="85" spans="1:14" ht="21" x14ac:dyDescent="0.35">
      <c r="A85" s="20" t="s">
        <v>67</v>
      </c>
      <c r="B85" s="21" t="s">
        <v>68</v>
      </c>
      <c r="C85" s="369">
        <v>0</v>
      </c>
      <c r="D85" s="374">
        <f t="shared" ref="D85:D91" si="59">C85*19%</f>
        <v>0</v>
      </c>
      <c r="E85" s="375">
        <f t="shared" si="56"/>
        <v>0</v>
      </c>
      <c r="F85" s="371">
        <v>0</v>
      </c>
      <c r="G85" s="376">
        <f t="shared" ref="G85" si="60">F85*19%</f>
        <v>0</v>
      </c>
      <c r="H85" s="377">
        <f t="shared" si="58"/>
        <v>0</v>
      </c>
      <c r="I85" s="207">
        <f t="shared" si="44"/>
        <v>0</v>
      </c>
      <c r="J85" s="127">
        <f t="shared" si="45"/>
        <v>0</v>
      </c>
      <c r="K85" s="238">
        <f t="shared" si="46"/>
        <v>0</v>
      </c>
      <c r="L85" s="158">
        <f t="shared" si="47"/>
        <v>0</v>
      </c>
      <c r="M85" s="159">
        <f t="shared" si="48"/>
        <v>0</v>
      </c>
      <c r="N85" s="160">
        <f t="shared" si="49"/>
        <v>0</v>
      </c>
    </row>
    <row r="86" spans="1:14" ht="42" x14ac:dyDescent="0.35">
      <c r="A86" s="20" t="s">
        <v>69</v>
      </c>
      <c r="B86" s="24" t="s">
        <v>70</v>
      </c>
      <c r="C86" s="369">
        <f>C87+C88</f>
        <v>462083.33</v>
      </c>
      <c r="D86" s="369">
        <f t="shared" ref="D86:E86" si="61">D87+D88</f>
        <v>87795.832699999999</v>
      </c>
      <c r="E86" s="370">
        <f t="shared" si="61"/>
        <v>549879.16269999999</v>
      </c>
      <c r="F86" s="371">
        <f>F87+F88</f>
        <v>92800</v>
      </c>
      <c r="G86" s="372">
        <f t="shared" ref="G86:H86" si="62">G87+G88</f>
        <v>17632</v>
      </c>
      <c r="H86" s="373">
        <f t="shared" si="62"/>
        <v>110432</v>
      </c>
      <c r="I86" s="207">
        <f t="shared" si="44"/>
        <v>369283.33</v>
      </c>
      <c r="J86" s="127">
        <f t="shared" si="45"/>
        <v>77549.499299999996</v>
      </c>
      <c r="K86" s="238">
        <f t="shared" si="46"/>
        <v>446832.82929999998</v>
      </c>
      <c r="L86" s="158">
        <f t="shared" si="47"/>
        <v>462083.33</v>
      </c>
      <c r="M86" s="159">
        <f t="shared" si="48"/>
        <v>95181.499299999996</v>
      </c>
      <c r="N86" s="160">
        <f t="shared" si="49"/>
        <v>557264.82929999998</v>
      </c>
    </row>
    <row r="87" spans="1:14" ht="21" hidden="1" x14ac:dyDescent="0.35">
      <c r="A87" s="20"/>
      <c r="B87" s="21" t="s">
        <v>71</v>
      </c>
      <c r="C87" s="369">
        <v>342800</v>
      </c>
      <c r="D87" s="374">
        <f t="shared" ref="D87:D88" si="63">C87*0.19</f>
        <v>65132</v>
      </c>
      <c r="E87" s="375">
        <f t="shared" si="56"/>
        <v>407932</v>
      </c>
      <c r="F87" s="371">
        <v>92800</v>
      </c>
      <c r="G87" s="376">
        <f t="shared" ref="G87:G88" si="64">F87*0.19</f>
        <v>17632</v>
      </c>
      <c r="H87" s="377">
        <f t="shared" ref="H87:H91" si="65">F87+G87</f>
        <v>110432</v>
      </c>
      <c r="I87" s="207">
        <f t="shared" si="44"/>
        <v>250000</v>
      </c>
      <c r="J87" s="127">
        <f t="shared" si="45"/>
        <v>52500</v>
      </c>
      <c r="K87" s="238">
        <f t="shared" si="46"/>
        <v>302500</v>
      </c>
      <c r="L87" s="158">
        <f t="shared" si="47"/>
        <v>342800</v>
      </c>
      <c r="M87" s="159">
        <f t="shared" si="48"/>
        <v>70132</v>
      </c>
      <c r="N87" s="160">
        <f t="shared" si="49"/>
        <v>412932</v>
      </c>
    </row>
    <row r="88" spans="1:14" ht="21" hidden="1" x14ac:dyDescent="0.35">
      <c r="A88" s="20"/>
      <c r="B88" s="21" t="s">
        <v>72</v>
      </c>
      <c r="C88" s="369">
        <f>121175.41-1892.08</f>
        <v>119283.33</v>
      </c>
      <c r="D88" s="374">
        <f t="shared" si="63"/>
        <v>22663.832699999999</v>
      </c>
      <c r="E88" s="375">
        <f t="shared" si="56"/>
        <v>141947.16269999999</v>
      </c>
      <c r="F88" s="371">
        <v>0</v>
      </c>
      <c r="G88" s="376">
        <f t="shared" si="64"/>
        <v>0</v>
      </c>
      <c r="H88" s="377">
        <f t="shared" si="65"/>
        <v>0</v>
      </c>
      <c r="I88" s="207">
        <f t="shared" si="44"/>
        <v>119283.33</v>
      </c>
      <c r="J88" s="127">
        <f t="shared" si="45"/>
        <v>25049.499299999999</v>
      </c>
      <c r="K88" s="238">
        <f t="shared" si="46"/>
        <v>144332.82930000001</v>
      </c>
      <c r="L88" s="158">
        <f t="shared" si="47"/>
        <v>119283.33</v>
      </c>
      <c r="M88" s="159">
        <f t="shared" si="48"/>
        <v>25049.499299999999</v>
      </c>
      <c r="N88" s="160">
        <f t="shared" si="49"/>
        <v>144332.82930000001</v>
      </c>
    </row>
    <row r="89" spans="1:14" ht="42" x14ac:dyDescent="0.35">
      <c r="A89" s="20" t="s">
        <v>73</v>
      </c>
      <c r="B89" s="24" t="s">
        <v>74</v>
      </c>
      <c r="C89" s="369">
        <v>0</v>
      </c>
      <c r="D89" s="374">
        <f t="shared" si="59"/>
        <v>0</v>
      </c>
      <c r="E89" s="375">
        <f t="shared" si="56"/>
        <v>0</v>
      </c>
      <c r="F89" s="371">
        <v>0</v>
      </c>
      <c r="G89" s="376">
        <f t="shared" ref="G89:G91" si="66">F89*19%</f>
        <v>0</v>
      </c>
      <c r="H89" s="377">
        <f t="shared" si="65"/>
        <v>0</v>
      </c>
      <c r="I89" s="207">
        <f t="shared" si="44"/>
        <v>0</v>
      </c>
      <c r="J89" s="127">
        <f t="shared" si="45"/>
        <v>0</v>
      </c>
      <c r="K89" s="238">
        <f t="shared" si="46"/>
        <v>0</v>
      </c>
      <c r="L89" s="158">
        <f t="shared" si="47"/>
        <v>0</v>
      </c>
      <c r="M89" s="159">
        <f t="shared" si="48"/>
        <v>0</v>
      </c>
      <c r="N89" s="160">
        <f t="shared" si="49"/>
        <v>0</v>
      </c>
    </row>
    <row r="90" spans="1:14" ht="21" x14ac:dyDescent="0.35">
      <c r="A90" s="20" t="s">
        <v>75</v>
      </c>
      <c r="B90" s="24" t="s">
        <v>76</v>
      </c>
      <c r="C90" s="369">
        <v>0</v>
      </c>
      <c r="D90" s="374">
        <f t="shared" si="59"/>
        <v>0</v>
      </c>
      <c r="E90" s="375">
        <f t="shared" si="56"/>
        <v>0</v>
      </c>
      <c r="F90" s="371">
        <v>0</v>
      </c>
      <c r="G90" s="376">
        <f t="shared" si="66"/>
        <v>0</v>
      </c>
      <c r="H90" s="377">
        <f t="shared" si="65"/>
        <v>0</v>
      </c>
      <c r="I90" s="207">
        <f t="shared" si="44"/>
        <v>0</v>
      </c>
      <c r="J90" s="127">
        <f t="shared" si="45"/>
        <v>0</v>
      </c>
      <c r="K90" s="238">
        <f t="shared" si="46"/>
        <v>0</v>
      </c>
      <c r="L90" s="158">
        <f t="shared" si="47"/>
        <v>0</v>
      </c>
      <c r="M90" s="159">
        <f t="shared" si="48"/>
        <v>0</v>
      </c>
      <c r="N90" s="160">
        <f t="shared" si="49"/>
        <v>0</v>
      </c>
    </row>
    <row r="91" spans="1:14" ht="21" x14ac:dyDescent="0.35">
      <c r="A91" s="20" t="s">
        <v>77</v>
      </c>
      <c r="B91" s="24" t="s">
        <v>78</v>
      </c>
      <c r="C91" s="22">
        <v>0</v>
      </c>
      <c r="D91" s="23">
        <f t="shared" si="59"/>
        <v>0</v>
      </c>
      <c r="E91" s="187">
        <f t="shared" si="56"/>
        <v>0</v>
      </c>
      <c r="F91" s="220">
        <v>0</v>
      </c>
      <c r="G91" s="67">
        <f t="shared" si="66"/>
        <v>0</v>
      </c>
      <c r="H91" s="68">
        <f t="shared" si="65"/>
        <v>0</v>
      </c>
      <c r="I91" s="207">
        <f t="shared" si="44"/>
        <v>0</v>
      </c>
      <c r="J91" s="127">
        <f t="shared" si="45"/>
        <v>0</v>
      </c>
      <c r="K91" s="238">
        <f t="shared" si="46"/>
        <v>0</v>
      </c>
      <c r="L91" s="158">
        <f t="shared" si="47"/>
        <v>0</v>
      </c>
      <c r="M91" s="159">
        <f t="shared" si="48"/>
        <v>0</v>
      </c>
      <c r="N91" s="160">
        <f t="shared" si="49"/>
        <v>0</v>
      </c>
    </row>
    <row r="92" spans="1:14" ht="21.75" thickBot="1" x14ac:dyDescent="0.4">
      <c r="A92" s="421" t="s">
        <v>79</v>
      </c>
      <c r="B92" s="422"/>
      <c r="C92" s="19">
        <f t="shared" ref="C92:N92" si="67">C46+C85+C86+C89+C90+C91</f>
        <v>1251768.83</v>
      </c>
      <c r="D92" s="19">
        <f t="shared" si="67"/>
        <v>237836.07769999997</v>
      </c>
      <c r="E92" s="195">
        <f t="shared" si="67"/>
        <v>1489604.9076999999</v>
      </c>
      <c r="F92" s="225">
        <f t="shared" si="67"/>
        <v>673048.74000000034</v>
      </c>
      <c r="G92" s="62">
        <f t="shared" si="67"/>
        <v>127879.26060000007</v>
      </c>
      <c r="H92" s="63">
        <f t="shared" si="67"/>
        <v>800928.00060000038</v>
      </c>
      <c r="I92" s="209">
        <f t="shared" si="67"/>
        <v>578720.08999999985</v>
      </c>
      <c r="J92" s="129">
        <f t="shared" si="67"/>
        <v>121531.21889999995</v>
      </c>
      <c r="K92" s="240">
        <f t="shared" si="67"/>
        <v>700251.30889999971</v>
      </c>
      <c r="L92" s="241">
        <f t="shared" si="67"/>
        <v>1251768.83</v>
      </c>
      <c r="M92" s="161">
        <f t="shared" si="67"/>
        <v>249410.47950000002</v>
      </c>
      <c r="N92" s="242">
        <f t="shared" si="67"/>
        <v>1501179.3095</v>
      </c>
    </row>
    <row r="93" spans="1:14" ht="21" x14ac:dyDescent="0.35">
      <c r="A93" s="420" t="s">
        <v>80</v>
      </c>
      <c r="B93" s="417"/>
      <c r="C93" s="417"/>
      <c r="D93" s="417"/>
      <c r="E93" s="417"/>
      <c r="F93" s="212"/>
      <c r="G93" s="53"/>
      <c r="H93" s="213"/>
      <c r="I93" s="438"/>
      <c r="J93" s="438"/>
      <c r="K93" s="438"/>
      <c r="L93" s="439"/>
      <c r="M93" s="440"/>
      <c r="N93" s="441"/>
    </row>
    <row r="94" spans="1:14" s="2" customFormat="1" ht="21" x14ac:dyDescent="0.35">
      <c r="A94" s="330" t="s">
        <v>81</v>
      </c>
      <c r="B94" s="378" t="s">
        <v>82</v>
      </c>
      <c r="C94" s="75">
        <f>C95+C96</f>
        <v>20000</v>
      </c>
      <c r="D94" s="75">
        <f t="shared" ref="D94:E94" si="68">D95+D96</f>
        <v>3800</v>
      </c>
      <c r="E94" s="194">
        <f t="shared" si="68"/>
        <v>23800</v>
      </c>
      <c r="F94" s="331">
        <f>F95+F96</f>
        <v>10228.4</v>
      </c>
      <c r="G94" s="76">
        <f t="shared" ref="G94:H94" si="69">G95+G96</f>
        <v>1943.396</v>
      </c>
      <c r="H94" s="77">
        <f t="shared" si="69"/>
        <v>12171.796</v>
      </c>
      <c r="I94" s="206">
        <f>C94-F94</f>
        <v>9771.6</v>
      </c>
      <c r="J94" s="164">
        <f>I94*0.21</f>
        <v>2052.0360000000001</v>
      </c>
      <c r="K94" s="237">
        <f>I94+J94</f>
        <v>11823.636</v>
      </c>
      <c r="L94" s="166">
        <f>F94+I94</f>
        <v>20000</v>
      </c>
      <c r="M94" s="167">
        <f>G94+J94</f>
        <v>3995.4319999999998</v>
      </c>
      <c r="N94" s="168">
        <f>H94+K94</f>
        <v>23995.432000000001</v>
      </c>
    </row>
    <row r="95" spans="1:14" ht="42" x14ac:dyDescent="0.35">
      <c r="A95" s="20"/>
      <c r="B95" s="42" t="s">
        <v>83</v>
      </c>
      <c r="C95" s="22">
        <v>20000</v>
      </c>
      <c r="D95" s="23">
        <f t="shared" ref="D95:D104" si="70">C95*19%</f>
        <v>3800</v>
      </c>
      <c r="E95" s="187">
        <f t="shared" ref="E95:E96" si="71">C95+D95</f>
        <v>23800</v>
      </c>
      <c r="F95" s="220">
        <f>767.5+3456.17+5199.67+805.06</f>
        <v>10228.4</v>
      </c>
      <c r="G95" s="67">
        <f t="shared" ref="G95:G96" si="72">F95*19%</f>
        <v>1943.396</v>
      </c>
      <c r="H95" s="68">
        <f t="shared" ref="H95:H96" si="73">F95+G95</f>
        <v>12171.796</v>
      </c>
      <c r="I95" s="207">
        <f t="shared" ref="I95:I104" si="74">C95-F95</f>
        <v>9771.6</v>
      </c>
      <c r="J95" s="127">
        <f t="shared" ref="J95:J104" si="75">I95*0.21</f>
        <v>2052.0360000000001</v>
      </c>
      <c r="K95" s="238">
        <f t="shared" ref="K95:K104" si="76">I95+J95</f>
        <v>11823.636</v>
      </c>
      <c r="L95" s="158">
        <f t="shared" ref="L95:L104" si="77">F95+I95</f>
        <v>20000</v>
      </c>
      <c r="M95" s="159">
        <f t="shared" ref="M95:M104" si="78">G95+J95</f>
        <v>3995.4319999999998</v>
      </c>
      <c r="N95" s="160">
        <f t="shared" ref="N95:N104" si="79">H95+K95</f>
        <v>23995.432000000001</v>
      </c>
    </row>
    <row r="96" spans="1:14" ht="21.75" thickBot="1" x14ac:dyDescent="0.4">
      <c r="A96" s="9"/>
      <c r="B96" s="10" t="s">
        <v>84</v>
      </c>
      <c r="C96" s="22">
        <v>0</v>
      </c>
      <c r="D96" s="23">
        <f t="shared" si="70"/>
        <v>0</v>
      </c>
      <c r="E96" s="187">
        <f t="shared" si="71"/>
        <v>0</v>
      </c>
      <c r="F96" s="220">
        <v>0</v>
      </c>
      <c r="G96" s="67">
        <f t="shared" si="72"/>
        <v>0</v>
      </c>
      <c r="H96" s="68">
        <f t="shared" si="73"/>
        <v>0</v>
      </c>
      <c r="I96" s="295">
        <f t="shared" si="74"/>
        <v>0</v>
      </c>
      <c r="J96" s="284">
        <f t="shared" si="75"/>
        <v>0</v>
      </c>
      <c r="K96" s="285">
        <f t="shared" si="76"/>
        <v>0</v>
      </c>
      <c r="L96" s="296">
        <f t="shared" si="77"/>
        <v>0</v>
      </c>
      <c r="M96" s="297">
        <f t="shared" si="78"/>
        <v>0</v>
      </c>
      <c r="N96" s="298">
        <f t="shared" si="79"/>
        <v>0</v>
      </c>
    </row>
    <row r="97" spans="1:14" s="2" customFormat="1" ht="21.75" thickTop="1" x14ac:dyDescent="0.35">
      <c r="A97" s="347" t="s">
        <v>85</v>
      </c>
      <c r="B97" s="379" t="s">
        <v>86</v>
      </c>
      <c r="C97" s="349">
        <f t="shared" ref="C97:H97" si="80">SUM(C98:C102)</f>
        <v>0</v>
      </c>
      <c r="D97" s="349">
        <f t="shared" si="80"/>
        <v>0</v>
      </c>
      <c r="E97" s="350">
        <f t="shared" si="80"/>
        <v>0</v>
      </c>
      <c r="F97" s="351">
        <f t="shared" si="80"/>
        <v>0</v>
      </c>
      <c r="G97" s="352">
        <f t="shared" si="80"/>
        <v>0</v>
      </c>
      <c r="H97" s="353">
        <f t="shared" si="80"/>
        <v>0</v>
      </c>
      <c r="I97" s="292">
        <f t="shared" si="74"/>
        <v>0</v>
      </c>
      <c r="J97" s="170">
        <f t="shared" si="75"/>
        <v>0</v>
      </c>
      <c r="K97" s="235">
        <f t="shared" si="76"/>
        <v>0</v>
      </c>
      <c r="L97" s="293">
        <f t="shared" si="77"/>
        <v>0</v>
      </c>
      <c r="M97" s="294">
        <f t="shared" si="78"/>
        <v>0</v>
      </c>
      <c r="N97" s="380">
        <f t="shared" si="79"/>
        <v>0</v>
      </c>
    </row>
    <row r="98" spans="1:14" ht="42" x14ac:dyDescent="0.35">
      <c r="A98" s="20"/>
      <c r="B98" s="24" t="s">
        <v>87</v>
      </c>
      <c r="C98" s="22">
        <v>0</v>
      </c>
      <c r="D98" s="43">
        <v>0</v>
      </c>
      <c r="E98" s="187">
        <f t="shared" ref="E98:E104" si="81">C98+D98</f>
        <v>0</v>
      </c>
      <c r="F98" s="220">
        <v>0</v>
      </c>
      <c r="G98" s="70">
        <v>0</v>
      </c>
      <c r="H98" s="68">
        <f t="shared" ref="H98:H104" si="82">F98+G98</f>
        <v>0</v>
      </c>
      <c r="I98" s="207">
        <f t="shared" si="74"/>
        <v>0</v>
      </c>
      <c r="J98" s="127">
        <f t="shared" si="75"/>
        <v>0</v>
      </c>
      <c r="K98" s="238">
        <f t="shared" si="76"/>
        <v>0</v>
      </c>
      <c r="L98" s="158">
        <f t="shared" si="77"/>
        <v>0</v>
      </c>
      <c r="M98" s="159">
        <f t="shared" si="78"/>
        <v>0</v>
      </c>
      <c r="N98" s="160">
        <f t="shared" si="79"/>
        <v>0</v>
      </c>
    </row>
    <row r="99" spans="1:14" ht="42" x14ac:dyDescent="0.35">
      <c r="A99" s="20"/>
      <c r="B99" s="24" t="s">
        <v>88</v>
      </c>
      <c r="C99" s="22">
        <v>0</v>
      </c>
      <c r="D99" s="43">
        <v>0</v>
      </c>
      <c r="E99" s="187">
        <f t="shared" si="81"/>
        <v>0</v>
      </c>
      <c r="F99" s="220">
        <v>0</v>
      </c>
      <c r="G99" s="70">
        <v>0</v>
      </c>
      <c r="H99" s="68">
        <f t="shared" si="82"/>
        <v>0</v>
      </c>
      <c r="I99" s="207">
        <f t="shared" si="74"/>
        <v>0</v>
      </c>
      <c r="J99" s="127">
        <f t="shared" si="75"/>
        <v>0</v>
      </c>
      <c r="K99" s="238">
        <f t="shared" si="76"/>
        <v>0</v>
      </c>
      <c r="L99" s="158">
        <f t="shared" si="77"/>
        <v>0</v>
      </c>
      <c r="M99" s="159">
        <f t="shared" si="78"/>
        <v>0</v>
      </c>
      <c r="N99" s="160">
        <f t="shared" si="79"/>
        <v>0</v>
      </c>
    </row>
    <row r="100" spans="1:14" ht="63" x14ac:dyDescent="0.35">
      <c r="A100" s="20"/>
      <c r="B100" s="24" t="s">
        <v>89</v>
      </c>
      <c r="C100" s="22">
        <v>0</v>
      </c>
      <c r="D100" s="43">
        <v>0</v>
      </c>
      <c r="E100" s="187">
        <f t="shared" si="81"/>
        <v>0</v>
      </c>
      <c r="F100" s="220">
        <v>0</v>
      </c>
      <c r="G100" s="70">
        <v>0</v>
      </c>
      <c r="H100" s="68">
        <f t="shared" si="82"/>
        <v>0</v>
      </c>
      <c r="I100" s="207">
        <f t="shared" si="74"/>
        <v>0</v>
      </c>
      <c r="J100" s="127">
        <f t="shared" si="75"/>
        <v>0</v>
      </c>
      <c r="K100" s="238">
        <f t="shared" si="76"/>
        <v>0</v>
      </c>
      <c r="L100" s="158">
        <f t="shared" si="77"/>
        <v>0</v>
      </c>
      <c r="M100" s="159">
        <f t="shared" si="78"/>
        <v>0</v>
      </c>
      <c r="N100" s="160">
        <f t="shared" si="79"/>
        <v>0</v>
      </c>
    </row>
    <row r="101" spans="1:14" ht="21" x14ac:dyDescent="0.35">
      <c r="A101" s="20"/>
      <c r="B101" s="24" t="s">
        <v>90</v>
      </c>
      <c r="C101" s="22">
        <v>0</v>
      </c>
      <c r="D101" s="43">
        <v>0</v>
      </c>
      <c r="E101" s="187">
        <f t="shared" si="81"/>
        <v>0</v>
      </c>
      <c r="F101" s="220">
        <v>0</v>
      </c>
      <c r="G101" s="70">
        <v>0</v>
      </c>
      <c r="H101" s="68">
        <f t="shared" si="82"/>
        <v>0</v>
      </c>
      <c r="I101" s="207">
        <f t="shared" si="74"/>
        <v>0</v>
      </c>
      <c r="J101" s="127">
        <f t="shared" si="75"/>
        <v>0</v>
      </c>
      <c r="K101" s="238">
        <f t="shared" si="76"/>
        <v>0</v>
      </c>
      <c r="L101" s="158">
        <f t="shared" si="77"/>
        <v>0</v>
      </c>
      <c r="M101" s="159">
        <f t="shared" si="78"/>
        <v>0</v>
      </c>
      <c r="N101" s="160">
        <f t="shared" si="79"/>
        <v>0</v>
      </c>
    </row>
    <row r="102" spans="1:14" ht="42.75" thickBot="1" x14ac:dyDescent="0.4">
      <c r="A102" s="9"/>
      <c r="B102" s="39" t="s">
        <v>91</v>
      </c>
      <c r="C102" s="11">
        <v>0</v>
      </c>
      <c r="D102" s="44">
        <v>0</v>
      </c>
      <c r="E102" s="182">
        <f t="shared" si="81"/>
        <v>0</v>
      </c>
      <c r="F102" s="214">
        <v>0</v>
      </c>
      <c r="G102" s="71">
        <v>0</v>
      </c>
      <c r="H102" s="56">
        <f t="shared" si="82"/>
        <v>0</v>
      </c>
      <c r="I102" s="295">
        <f t="shared" si="74"/>
        <v>0</v>
      </c>
      <c r="J102" s="284">
        <f t="shared" si="75"/>
        <v>0</v>
      </c>
      <c r="K102" s="285">
        <f t="shared" si="76"/>
        <v>0</v>
      </c>
      <c r="L102" s="296">
        <f t="shared" si="77"/>
        <v>0</v>
      </c>
      <c r="M102" s="297">
        <f t="shared" si="78"/>
        <v>0</v>
      </c>
      <c r="N102" s="298">
        <f t="shared" si="79"/>
        <v>0</v>
      </c>
    </row>
    <row r="103" spans="1:14" ht="22.5" thickTop="1" thickBot="1" x14ac:dyDescent="0.4">
      <c r="A103" s="33" t="s">
        <v>92</v>
      </c>
      <c r="B103" s="34" t="s">
        <v>93</v>
      </c>
      <c r="C103" s="35">
        <v>0</v>
      </c>
      <c r="D103" s="36">
        <f t="shared" si="70"/>
        <v>0</v>
      </c>
      <c r="E103" s="190">
        <f t="shared" si="81"/>
        <v>0</v>
      </c>
      <c r="F103" s="215">
        <v>0</v>
      </c>
      <c r="G103" s="58">
        <f t="shared" ref="G103:G104" si="83">F103*19%</f>
        <v>0</v>
      </c>
      <c r="H103" s="59">
        <f t="shared" si="82"/>
        <v>0</v>
      </c>
      <c r="I103" s="299">
        <f t="shared" si="74"/>
        <v>0</v>
      </c>
      <c r="J103" s="290">
        <f t="shared" si="75"/>
        <v>0</v>
      </c>
      <c r="K103" s="291">
        <f t="shared" si="76"/>
        <v>0</v>
      </c>
      <c r="L103" s="300">
        <f t="shared" si="77"/>
        <v>0</v>
      </c>
      <c r="M103" s="301">
        <f t="shared" si="78"/>
        <v>0</v>
      </c>
      <c r="N103" s="302">
        <f t="shared" si="79"/>
        <v>0</v>
      </c>
    </row>
    <row r="104" spans="1:14" ht="22.5" thickTop="1" thickBot="1" x14ac:dyDescent="0.4">
      <c r="A104" s="13" t="s">
        <v>94</v>
      </c>
      <c r="B104" s="17" t="s">
        <v>95</v>
      </c>
      <c r="C104" s="15">
        <v>0</v>
      </c>
      <c r="D104" s="16">
        <f t="shared" si="70"/>
        <v>0</v>
      </c>
      <c r="E104" s="183">
        <f t="shared" si="81"/>
        <v>0</v>
      </c>
      <c r="F104" s="215">
        <v>0</v>
      </c>
      <c r="G104" s="58">
        <f t="shared" si="83"/>
        <v>0</v>
      </c>
      <c r="H104" s="59">
        <f t="shared" si="82"/>
        <v>0</v>
      </c>
      <c r="I104" s="299">
        <f t="shared" si="74"/>
        <v>0</v>
      </c>
      <c r="J104" s="290">
        <f t="shared" si="75"/>
        <v>0</v>
      </c>
      <c r="K104" s="291">
        <f t="shared" si="76"/>
        <v>0</v>
      </c>
      <c r="L104" s="300">
        <f t="shared" si="77"/>
        <v>0</v>
      </c>
      <c r="M104" s="301">
        <f t="shared" si="78"/>
        <v>0</v>
      </c>
      <c r="N104" s="302">
        <f t="shared" si="79"/>
        <v>0</v>
      </c>
    </row>
    <row r="105" spans="1:14" ht="22.5" thickTop="1" thickBot="1" x14ac:dyDescent="0.4">
      <c r="A105" s="423" t="s">
        <v>96</v>
      </c>
      <c r="B105" s="424"/>
      <c r="C105" s="18">
        <f>C94+C97+C103+C104</f>
        <v>20000</v>
      </c>
      <c r="D105" s="18">
        <f t="shared" ref="D105:N105" si="84">D94+D97+D103+D104</f>
        <v>3800</v>
      </c>
      <c r="E105" s="260">
        <f t="shared" si="84"/>
        <v>23800</v>
      </c>
      <c r="F105" s="268">
        <f t="shared" si="84"/>
        <v>10228.4</v>
      </c>
      <c r="G105" s="60">
        <f t="shared" si="84"/>
        <v>1943.396</v>
      </c>
      <c r="H105" s="61">
        <f t="shared" si="84"/>
        <v>12171.796</v>
      </c>
      <c r="I105" s="263">
        <f t="shared" si="84"/>
        <v>9771.6</v>
      </c>
      <c r="J105" s="130">
        <f t="shared" si="84"/>
        <v>2052.0360000000001</v>
      </c>
      <c r="K105" s="274">
        <f t="shared" si="84"/>
        <v>11823.636</v>
      </c>
      <c r="L105" s="281">
        <f t="shared" si="84"/>
        <v>20000</v>
      </c>
      <c r="M105" s="162">
        <f t="shared" si="84"/>
        <v>3995.4319999999998</v>
      </c>
      <c r="N105" s="282">
        <f t="shared" si="84"/>
        <v>23995.432000000001</v>
      </c>
    </row>
    <row r="106" spans="1:14" ht="21" x14ac:dyDescent="0.35">
      <c r="A106" s="416" t="s">
        <v>97</v>
      </c>
      <c r="B106" s="417"/>
      <c r="C106" s="417"/>
      <c r="D106" s="417"/>
      <c r="E106" s="417"/>
      <c r="F106" s="212"/>
      <c r="G106" s="53"/>
      <c r="H106" s="213"/>
      <c r="I106" s="438"/>
      <c r="J106" s="438"/>
      <c r="K106" s="438"/>
      <c r="L106" s="439"/>
      <c r="M106" s="440"/>
      <c r="N106" s="441"/>
    </row>
    <row r="107" spans="1:14" ht="21" x14ac:dyDescent="0.35">
      <c r="A107" s="20" t="s">
        <v>98</v>
      </c>
      <c r="B107" s="45" t="s">
        <v>99</v>
      </c>
      <c r="C107" s="22">
        <v>0</v>
      </c>
      <c r="D107" s="23">
        <f>C107*19%</f>
        <v>0</v>
      </c>
      <c r="E107" s="187">
        <f>C107+D107</f>
        <v>0</v>
      </c>
      <c r="F107" s="220">
        <v>0</v>
      </c>
      <c r="G107" s="67">
        <f>F107*19%</f>
        <v>0</v>
      </c>
      <c r="H107" s="68">
        <f>F107+G107</f>
        <v>0</v>
      </c>
      <c r="I107" s="207">
        <f>C107-F107</f>
        <v>0</v>
      </c>
      <c r="J107" s="127">
        <f>I107*0.21</f>
        <v>0</v>
      </c>
      <c r="K107" s="238">
        <f>I107+J107</f>
        <v>0</v>
      </c>
      <c r="L107" s="158">
        <f t="shared" ref="L107:N108" si="85">F107+I107</f>
        <v>0</v>
      </c>
      <c r="M107" s="159">
        <f t="shared" si="85"/>
        <v>0</v>
      </c>
      <c r="N107" s="160">
        <f t="shared" si="85"/>
        <v>0</v>
      </c>
    </row>
    <row r="108" spans="1:14" ht="21" x14ac:dyDescent="0.35">
      <c r="A108" s="20" t="s">
        <v>100</v>
      </c>
      <c r="B108" s="21" t="s">
        <v>101</v>
      </c>
      <c r="C108" s="22">
        <v>0</v>
      </c>
      <c r="D108" s="23">
        <f t="shared" ref="D108" si="86">C108*19%</f>
        <v>0</v>
      </c>
      <c r="E108" s="187">
        <f t="shared" ref="E108" si="87">C108+D108</f>
        <v>0</v>
      </c>
      <c r="F108" s="220">
        <v>0</v>
      </c>
      <c r="G108" s="67">
        <f t="shared" ref="G108" si="88">F108*19%</f>
        <v>0</v>
      </c>
      <c r="H108" s="68">
        <f t="shared" ref="H108" si="89">F108+G108</f>
        <v>0</v>
      </c>
      <c r="I108" s="207">
        <f>C108-F108</f>
        <v>0</v>
      </c>
      <c r="J108" s="127">
        <f>I108*0.21</f>
        <v>0</v>
      </c>
      <c r="K108" s="238">
        <f>I108+J108</f>
        <v>0</v>
      </c>
      <c r="L108" s="158">
        <f t="shared" si="85"/>
        <v>0</v>
      </c>
      <c r="M108" s="159">
        <f t="shared" si="85"/>
        <v>0</v>
      </c>
      <c r="N108" s="160">
        <f t="shared" si="85"/>
        <v>0</v>
      </c>
    </row>
    <row r="109" spans="1:14" ht="21.75" thickBot="1" x14ac:dyDescent="0.4">
      <c r="A109" s="421" t="s">
        <v>102</v>
      </c>
      <c r="B109" s="422"/>
      <c r="C109" s="19">
        <f>SUM(C107:C108)</f>
        <v>0</v>
      </c>
      <c r="D109" s="19">
        <f t="shared" ref="D109:E109" si="90">SUM(D107:D108)</f>
        <v>0</v>
      </c>
      <c r="E109" s="195">
        <f t="shared" si="90"/>
        <v>0</v>
      </c>
      <c r="F109" s="225">
        <f>SUM(F107:F108)</f>
        <v>0</v>
      </c>
      <c r="G109" s="62">
        <f t="shared" ref="G109:N109" si="91">SUM(G107:G108)</f>
        <v>0</v>
      </c>
      <c r="H109" s="63">
        <f t="shared" si="91"/>
        <v>0</v>
      </c>
      <c r="I109" s="209">
        <f t="shared" si="91"/>
        <v>0</v>
      </c>
      <c r="J109" s="129">
        <f t="shared" si="91"/>
        <v>0</v>
      </c>
      <c r="K109" s="240">
        <f t="shared" si="91"/>
        <v>0</v>
      </c>
      <c r="L109" s="241">
        <f t="shared" si="91"/>
        <v>0</v>
      </c>
      <c r="M109" s="161">
        <f t="shared" si="91"/>
        <v>0</v>
      </c>
      <c r="N109" s="242">
        <f t="shared" si="91"/>
        <v>0</v>
      </c>
    </row>
    <row r="110" spans="1:14" ht="21.75" thickBot="1" x14ac:dyDescent="0.4">
      <c r="A110" s="425" t="s">
        <v>103</v>
      </c>
      <c r="B110" s="426"/>
      <c r="C110" s="46">
        <f t="shared" ref="C110:N110" si="92">C17+C19+C44+C92+C105+C109</f>
        <v>1388568.34</v>
      </c>
      <c r="D110" s="46">
        <f t="shared" si="92"/>
        <v>263827.98459999997</v>
      </c>
      <c r="E110" s="186">
        <f t="shared" si="92"/>
        <v>1652396.3245999999</v>
      </c>
      <c r="F110" s="218">
        <f t="shared" si="92"/>
        <v>800076.65000000037</v>
      </c>
      <c r="G110" s="72">
        <f t="shared" si="92"/>
        <v>152014.56350000008</v>
      </c>
      <c r="H110" s="86">
        <f t="shared" si="92"/>
        <v>952091.21350000042</v>
      </c>
      <c r="I110" s="201">
        <f t="shared" si="92"/>
        <v>588491.68999999983</v>
      </c>
      <c r="J110" s="115">
        <f t="shared" si="92"/>
        <v>123583.25489999994</v>
      </c>
      <c r="K110" s="231">
        <f t="shared" si="92"/>
        <v>712074.94489999977</v>
      </c>
      <c r="L110" s="149">
        <f t="shared" si="92"/>
        <v>1388568.34</v>
      </c>
      <c r="M110" s="150">
        <f t="shared" si="92"/>
        <v>275597.81839999999</v>
      </c>
      <c r="N110" s="151">
        <f t="shared" si="92"/>
        <v>1664166.1584000001</v>
      </c>
    </row>
    <row r="111" spans="1:14" ht="21.75" thickBot="1" x14ac:dyDescent="0.4">
      <c r="A111" s="425" t="s">
        <v>104</v>
      </c>
      <c r="B111" s="426"/>
      <c r="C111" s="46">
        <f t="shared" ref="C111:N111" si="93">C14+C15+C16+C19+C46+C85+C95</f>
        <v>809685.50000000012</v>
      </c>
      <c r="D111" s="46">
        <f t="shared" si="93"/>
        <v>153840.24499999997</v>
      </c>
      <c r="E111" s="186">
        <f t="shared" si="93"/>
        <v>963525.74499999988</v>
      </c>
      <c r="F111" s="218">
        <f t="shared" si="93"/>
        <v>590477.14000000036</v>
      </c>
      <c r="G111" s="72">
        <f t="shared" si="93"/>
        <v>112190.65660000006</v>
      </c>
      <c r="H111" s="86">
        <f t="shared" si="93"/>
        <v>702667.79660000035</v>
      </c>
      <c r="I111" s="201">
        <f t="shared" si="93"/>
        <v>219208.35999999978</v>
      </c>
      <c r="J111" s="115">
        <f t="shared" si="93"/>
        <v>46033.755599999953</v>
      </c>
      <c r="K111" s="231">
        <f t="shared" si="93"/>
        <v>265242.11559999973</v>
      </c>
      <c r="L111" s="149">
        <f t="shared" si="93"/>
        <v>809685.50000000012</v>
      </c>
      <c r="M111" s="150">
        <f t="shared" si="93"/>
        <v>158224.41220000002</v>
      </c>
      <c r="N111" s="151">
        <f t="shared" si="93"/>
        <v>967909.91220000014</v>
      </c>
    </row>
    <row r="114" spans="1:14" ht="21" x14ac:dyDescent="0.35">
      <c r="B114" s="47" t="s">
        <v>105</v>
      </c>
      <c r="C114" s="408" t="s">
        <v>106</v>
      </c>
      <c r="D114" s="408"/>
      <c r="E114" s="408"/>
      <c r="F114" s="408"/>
      <c r="G114" s="408"/>
      <c r="H114" s="408"/>
      <c r="L114" s="79"/>
      <c r="N114" s="79"/>
    </row>
    <row r="115" spans="1:14" ht="21" x14ac:dyDescent="0.35">
      <c r="A115" s="2"/>
      <c r="B115" s="48" t="s">
        <v>107</v>
      </c>
      <c r="C115" s="409" t="s">
        <v>108</v>
      </c>
      <c r="D115" s="409"/>
      <c r="E115" s="409"/>
      <c r="F115" s="409"/>
      <c r="G115" s="409"/>
      <c r="H115" s="409"/>
    </row>
    <row r="118" spans="1:14" ht="21" x14ac:dyDescent="0.35">
      <c r="B118" s="47" t="s">
        <v>109</v>
      </c>
    </row>
    <row r="119" spans="1:14" ht="21" x14ac:dyDescent="0.35">
      <c r="A119" s="2"/>
      <c r="B119" s="48" t="s">
        <v>110</v>
      </c>
      <c r="C119" s="78"/>
      <c r="D119" s="78"/>
      <c r="E119" s="2"/>
      <c r="F119" s="2"/>
      <c r="G119" s="2"/>
      <c r="H119" s="2"/>
    </row>
    <row r="121" spans="1:14" x14ac:dyDescent="0.25">
      <c r="C121" s="79"/>
    </row>
  </sheetData>
  <mergeCells count="35">
    <mergeCell ref="I93:K93"/>
    <mergeCell ref="L93:N93"/>
    <mergeCell ref="I106:K106"/>
    <mergeCell ref="L106:N106"/>
    <mergeCell ref="A18:E18"/>
    <mergeCell ref="I7:K8"/>
    <mergeCell ref="L7:N8"/>
    <mergeCell ref="I45:K45"/>
    <mergeCell ref="L45:N45"/>
    <mergeCell ref="A8:E8"/>
    <mergeCell ref="A9:A10"/>
    <mergeCell ref="B9:B10"/>
    <mergeCell ref="A12:E12"/>
    <mergeCell ref="A17:B17"/>
    <mergeCell ref="A2:B2"/>
    <mergeCell ref="A3:B3"/>
    <mergeCell ref="A4:B4"/>
    <mergeCell ref="A6:E6"/>
    <mergeCell ref="A7:E7"/>
    <mergeCell ref="F114:H114"/>
    <mergeCell ref="F115:H115"/>
    <mergeCell ref="F7:H8"/>
    <mergeCell ref="C115:E115"/>
    <mergeCell ref="A20:E20"/>
    <mergeCell ref="A44:B44"/>
    <mergeCell ref="A45:E45"/>
    <mergeCell ref="A92:B92"/>
    <mergeCell ref="A93:E93"/>
    <mergeCell ref="A105:B105"/>
    <mergeCell ref="A106:E106"/>
    <mergeCell ref="A109:B109"/>
    <mergeCell ref="A110:B110"/>
    <mergeCell ref="A111:B111"/>
    <mergeCell ref="C114:E114"/>
    <mergeCell ref="A19:B19"/>
  </mergeCells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172-2E31-4DA1-97BB-8E9D8C9F39B0}">
  <dimension ref="A1:N121"/>
  <sheetViews>
    <sheetView view="pageBreakPreview" zoomScale="60" zoomScaleNormal="70" workbookViewId="0">
      <selection activeCell="A21" sqref="A21:XFD21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15.42578125" customWidth="1"/>
    <col min="5" max="5" width="21" customWidth="1"/>
    <col min="6" max="6" width="22.42578125" customWidth="1"/>
    <col min="7" max="7" width="15.42578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7" t="s">
        <v>1</v>
      </c>
      <c r="B2" s="427"/>
      <c r="C2" s="2"/>
      <c r="D2" s="2"/>
      <c r="F2" s="2"/>
      <c r="G2" s="2"/>
    </row>
    <row r="3" spans="1:14" ht="18.75" x14ac:dyDescent="0.25">
      <c r="A3" s="427" t="s">
        <v>2</v>
      </c>
      <c r="B3" s="427"/>
      <c r="C3" s="2"/>
      <c r="D3" s="2"/>
      <c r="F3" s="2"/>
      <c r="G3" s="2"/>
    </row>
    <row r="4" spans="1:14" ht="18.75" x14ac:dyDescent="0.25">
      <c r="A4" s="427" t="s">
        <v>3</v>
      </c>
      <c r="B4" s="427"/>
      <c r="C4" s="2"/>
      <c r="D4" s="2"/>
      <c r="F4" s="2"/>
      <c r="G4" s="2"/>
    </row>
    <row r="6" spans="1:14" ht="21.75" thickBot="1" x14ac:dyDescent="0.4">
      <c r="A6" s="428" t="s">
        <v>151</v>
      </c>
      <c r="B6" s="429"/>
      <c r="C6" s="429"/>
      <c r="D6" s="429"/>
      <c r="E6" s="429"/>
      <c r="F6" s="3"/>
      <c r="G6" s="3"/>
      <c r="H6" s="3"/>
    </row>
    <row r="7" spans="1:14" ht="21" customHeight="1" x14ac:dyDescent="0.35">
      <c r="A7" s="428" t="s">
        <v>5</v>
      </c>
      <c r="B7" s="428"/>
      <c r="C7" s="428"/>
      <c r="D7" s="428"/>
      <c r="E7" s="428"/>
      <c r="F7" s="410" t="s">
        <v>150</v>
      </c>
      <c r="G7" s="411"/>
      <c r="H7" s="412"/>
      <c r="I7" s="452" t="s">
        <v>148</v>
      </c>
      <c r="J7" s="430"/>
      <c r="K7" s="453"/>
      <c r="L7" s="432" t="s">
        <v>149</v>
      </c>
      <c r="M7" s="433"/>
      <c r="N7" s="434"/>
    </row>
    <row r="8" spans="1:14" ht="21.75" customHeight="1" thickBot="1" x14ac:dyDescent="0.3">
      <c r="A8" s="442" t="s">
        <v>6</v>
      </c>
      <c r="B8" s="443"/>
      <c r="C8" s="443"/>
      <c r="D8" s="443"/>
      <c r="E8" s="443"/>
      <c r="F8" s="413"/>
      <c r="G8" s="414"/>
      <c r="H8" s="415"/>
      <c r="I8" s="454"/>
      <c r="J8" s="431"/>
      <c r="K8" s="455"/>
      <c r="L8" s="435"/>
      <c r="M8" s="436"/>
      <c r="N8" s="437"/>
    </row>
    <row r="9" spans="1:14" ht="21" x14ac:dyDescent="0.25">
      <c r="A9" s="444" t="s">
        <v>7</v>
      </c>
      <c r="B9" s="446" t="s">
        <v>8</v>
      </c>
      <c r="C9" s="4" t="s">
        <v>9</v>
      </c>
      <c r="D9" s="5" t="s">
        <v>10</v>
      </c>
      <c r="E9" s="179" t="s">
        <v>11</v>
      </c>
      <c r="F9" s="210" t="s">
        <v>9</v>
      </c>
      <c r="G9" s="49" t="s">
        <v>10</v>
      </c>
      <c r="H9" s="50" t="s">
        <v>11</v>
      </c>
      <c r="I9" s="96" t="s">
        <v>9</v>
      </c>
      <c r="J9" s="97" t="s">
        <v>10</v>
      </c>
      <c r="K9" s="98" t="s">
        <v>11</v>
      </c>
      <c r="L9" s="131" t="s">
        <v>9</v>
      </c>
      <c r="M9" s="132" t="s">
        <v>10</v>
      </c>
      <c r="N9" s="133" t="s">
        <v>11</v>
      </c>
    </row>
    <row r="10" spans="1:14" ht="21.75" thickBot="1" x14ac:dyDescent="0.3">
      <c r="A10" s="445"/>
      <c r="B10" s="447"/>
      <c r="C10" s="6" t="s">
        <v>12</v>
      </c>
      <c r="D10" s="7" t="s">
        <v>12</v>
      </c>
      <c r="E10" s="180" t="s">
        <v>12</v>
      </c>
      <c r="F10" s="211" t="s">
        <v>12</v>
      </c>
      <c r="G10" s="51" t="s">
        <v>12</v>
      </c>
      <c r="H10" s="52" t="s">
        <v>12</v>
      </c>
      <c r="I10" s="99" t="s">
        <v>12</v>
      </c>
      <c r="J10" s="100" t="s">
        <v>12</v>
      </c>
      <c r="K10" s="101" t="s">
        <v>12</v>
      </c>
      <c r="L10" s="134" t="s">
        <v>12</v>
      </c>
      <c r="M10" s="135" t="s">
        <v>12</v>
      </c>
      <c r="N10" s="136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81" t="s">
        <v>17</v>
      </c>
      <c r="F11" s="315" t="s">
        <v>15</v>
      </c>
      <c r="G11" s="316" t="s">
        <v>16</v>
      </c>
      <c r="H11" s="317" t="s">
        <v>17</v>
      </c>
      <c r="I11" s="318" t="s">
        <v>15</v>
      </c>
      <c r="J11" s="319" t="s">
        <v>16</v>
      </c>
      <c r="K11" s="320" t="s">
        <v>17</v>
      </c>
      <c r="L11" s="321" t="s">
        <v>15</v>
      </c>
      <c r="M11" s="322" t="s">
        <v>16</v>
      </c>
      <c r="N11" s="323" t="s">
        <v>17</v>
      </c>
    </row>
    <row r="12" spans="1:14" ht="21" x14ac:dyDescent="0.25">
      <c r="A12" s="420" t="s">
        <v>18</v>
      </c>
      <c r="B12" s="417"/>
      <c r="C12" s="417"/>
      <c r="D12" s="417"/>
      <c r="E12" s="417"/>
      <c r="F12" s="212"/>
      <c r="G12" s="53"/>
      <c r="H12" s="213"/>
      <c r="I12" s="309"/>
      <c r="J12" s="310"/>
      <c r="K12" s="311"/>
      <c r="L12" s="312"/>
      <c r="M12" s="313"/>
      <c r="N12" s="314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2">
        <f>C13+D13</f>
        <v>0</v>
      </c>
      <c r="F13" s="214">
        <v>0</v>
      </c>
      <c r="G13" s="55">
        <f>F13*19%</f>
        <v>0</v>
      </c>
      <c r="H13" s="56">
        <f>F13+G13</f>
        <v>0</v>
      </c>
      <c r="I13" s="102">
        <f>C13-F13</f>
        <v>0</v>
      </c>
      <c r="J13" s="103">
        <f>I13*21%</f>
        <v>0</v>
      </c>
      <c r="K13" s="104">
        <f>I13+J13</f>
        <v>0</v>
      </c>
      <c r="L13" s="137">
        <f>F13+I13</f>
        <v>0</v>
      </c>
      <c r="M13" s="138">
        <f>G13+J13</f>
        <v>0</v>
      </c>
      <c r="N13" s="139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3">
        <f t="shared" ref="E14:E16" si="1">C14+D14</f>
        <v>0</v>
      </c>
      <c r="F14" s="215">
        <v>0</v>
      </c>
      <c r="G14" s="58">
        <f t="shared" ref="G14:G16" si="2">F14*19%</f>
        <v>0</v>
      </c>
      <c r="H14" s="59">
        <f t="shared" ref="H14:H16" si="3">F14+G14</f>
        <v>0</v>
      </c>
      <c r="I14" s="102">
        <f t="shared" ref="I14:I17" si="4">C14-F14</f>
        <v>0</v>
      </c>
      <c r="J14" s="103">
        <f t="shared" ref="J14:J17" si="5">I14*21%</f>
        <v>0</v>
      </c>
      <c r="K14" s="104">
        <f t="shared" ref="K14:K17" si="6">I14+J14</f>
        <v>0</v>
      </c>
      <c r="L14" s="137">
        <f t="shared" ref="L14:N17" si="7">F14+I14</f>
        <v>0</v>
      </c>
      <c r="M14" s="138">
        <f t="shared" si="7"/>
        <v>0</v>
      </c>
      <c r="N14" s="139">
        <f t="shared" si="7"/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3">
        <f t="shared" si="1"/>
        <v>0</v>
      </c>
      <c r="F15" s="215">
        <v>0</v>
      </c>
      <c r="G15" s="58">
        <f t="shared" si="2"/>
        <v>0</v>
      </c>
      <c r="H15" s="59">
        <f t="shared" si="3"/>
        <v>0</v>
      </c>
      <c r="I15" s="102">
        <f t="shared" si="4"/>
        <v>0</v>
      </c>
      <c r="J15" s="103">
        <f t="shared" si="5"/>
        <v>0</v>
      </c>
      <c r="K15" s="104">
        <f t="shared" si="6"/>
        <v>0</v>
      </c>
      <c r="L15" s="137">
        <f t="shared" si="7"/>
        <v>0</v>
      </c>
      <c r="M15" s="138">
        <f t="shared" si="7"/>
        <v>0</v>
      </c>
      <c r="N15" s="139">
        <f t="shared" si="7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4">
        <f t="shared" si="1"/>
        <v>0</v>
      </c>
      <c r="F16" s="216">
        <v>0</v>
      </c>
      <c r="G16" s="91">
        <f t="shared" si="2"/>
        <v>0</v>
      </c>
      <c r="H16" s="92">
        <f t="shared" si="3"/>
        <v>0</v>
      </c>
      <c r="I16" s="105">
        <f t="shared" si="4"/>
        <v>0</v>
      </c>
      <c r="J16" s="106">
        <f t="shared" si="5"/>
        <v>0</v>
      </c>
      <c r="K16" s="107">
        <f t="shared" si="6"/>
        <v>0</v>
      </c>
      <c r="L16" s="140">
        <f t="shared" si="7"/>
        <v>0</v>
      </c>
      <c r="M16" s="141">
        <f t="shared" si="7"/>
        <v>0</v>
      </c>
      <c r="N16" s="142">
        <f t="shared" si="7"/>
        <v>0</v>
      </c>
    </row>
    <row r="17" spans="1:14" ht="21.75" thickBot="1" x14ac:dyDescent="0.4">
      <c r="A17" s="448" t="s">
        <v>27</v>
      </c>
      <c r="B17" s="449"/>
      <c r="C17" s="93">
        <f>SUM(C13:C16)</f>
        <v>0</v>
      </c>
      <c r="D17" s="93">
        <f t="shared" ref="D17:E17" si="8">SUM(D13:D16)</f>
        <v>0</v>
      </c>
      <c r="E17" s="185">
        <f t="shared" si="8"/>
        <v>0</v>
      </c>
      <c r="F17" s="217">
        <f>SUM(F13:F16)</f>
        <v>0</v>
      </c>
      <c r="G17" s="94">
        <f t="shared" ref="G17:H17" si="9">SUM(G13:G16)</f>
        <v>0</v>
      </c>
      <c r="H17" s="95">
        <f t="shared" si="9"/>
        <v>0</v>
      </c>
      <c r="I17" s="108">
        <f t="shared" si="4"/>
        <v>0</v>
      </c>
      <c r="J17" s="109">
        <f t="shared" si="5"/>
        <v>0</v>
      </c>
      <c r="K17" s="110">
        <f t="shared" si="6"/>
        <v>0</v>
      </c>
      <c r="L17" s="143">
        <f t="shared" si="7"/>
        <v>0</v>
      </c>
      <c r="M17" s="144">
        <f t="shared" si="7"/>
        <v>0</v>
      </c>
      <c r="N17" s="145">
        <f t="shared" si="7"/>
        <v>0</v>
      </c>
    </row>
    <row r="18" spans="1:14" ht="21.75" thickBot="1" x14ac:dyDescent="0.3">
      <c r="A18" s="450" t="s">
        <v>28</v>
      </c>
      <c r="B18" s="451"/>
      <c r="C18" s="451"/>
      <c r="D18" s="451"/>
      <c r="E18" s="451"/>
      <c r="F18" s="212"/>
      <c r="G18" s="53"/>
      <c r="H18" s="213"/>
      <c r="I18" s="111"/>
      <c r="J18" s="112"/>
      <c r="K18" s="113"/>
      <c r="L18" s="146"/>
      <c r="M18" s="147"/>
      <c r="N18" s="148"/>
    </row>
    <row r="19" spans="1:14" ht="21.75" thickBot="1" x14ac:dyDescent="0.4">
      <c r="A19" s="418" t="s">
        <v>29</v>
      </c>
      <c r="B19" s="419"/>
      <c r="C19" s="46">
        <v>0</v>
      </c>
      <c r="D19" s="46">
        <v>0</v>
      </c>
      <c r="E19" s="186">
        <v>0</v>
      </c>
      <c r="F19" s="218">
        <v>0</v>
      </c>
      <c r="G19" s="72">
        <v>0</v>
      </c>
      <c r="H19" s="86">
        <v>0</v>
      </c>
      <c r="I19" s="114">
        <f>C19-F19</f>
        <v>0</v>
      </c>
      <c r="J19" s="115">
        <f>I19*0.21</f>
        <v>0</v>
      </c>
      <c r="K19" s="116">
        <f>I19+J19</f>
        <v>0</v>
      </c>
      <c r="L19" s="149">
        <v>0</v>
      </c>
      <c r="M19" s="150">
        <v>0</v>
      </c>
      <c r="N19" s="151">
        <v>0</v>
      </c>
    </row>
    <row r="20" spans="1:14" ht="21" x14ac:dyDescent="0.25">
      <c r="A20" s="416" t="s">
        <v>30</v>
      </c>
      <c r="B20" s="417"/>
      <c r="C20" s="417"/>
      <c r="D20" s="417"/>
      <c r="E20" s="417"/>
      <c r="F20" s="212"/>
      <c r="G20" s="53"/>
      <c r="H20" s="213"/>
      <c r="I20" s="111"/>
      <c r="J20" s="112"/>
      <c r="K20" s="113"/>
      <c r="L20" s="146"/>
      <c r="M20" s="147"/>
      <c r="N20" s="148"/>
    </row>
    <row r="21" spans="1:14" s="2" customFormat="1" ht="21" x14ac:dyDescent="0.35">
      <c r="A21" s="330" t="s">
        <v>31</v>
      </c>
      <c r="B21" s="74" t="s">
        <v>32</v>
      </c>
      <c r="C21" s="75">
        <f>SUM(C22:C24)</f>
        <v>0</v>
      </c>
      <c r="D21" s="75">
        <f t="shared" ref="D21:E21" si="10">SUM(D22:D24)</f>
        <v>0</v>
      </c>
      <c r="E21" s="194">
        <f t="shared" si="10"/>
        <v>0</v>
      </c>
      <c r="F21" s="331">
        <f>SUM(F22:F24)</f>
        <v>0</v>
      </c>
      <c r="G21" s="76">
        <f t="shared" ref="G21:H21" si="11">SUM(G22:G24)</f>
        <v>0</v>
      </c>
      <c r="H21" s="77">
        <f t="shared" si="11"/>
        <v>0</v>
      </c>
      <c r="I21" s="382">
        <f>C21-F21</f>
        <v>0</v>
      </c>
      <c r="J21" s="333">
        <f>I21*0.21</f>
        <v>0</v>
      </c>
      <c r="K21" s="383">
        <f>I21+J21</f>
        <v>0</v>
      </c>
      <c r="L21" s="335">
        <f t="shared" ref="L21:N22" si="12">F21+I21</f>
        <v>0</v>
      </c>
      <c r="M21" s="173">
        <f t="shared" si="12"/>
        <v>0</v>
      </c>
      <c r="N21" s="174">
        <f t="shared" si="12"/>
        <v>0</v>
      </c>
    </row>
    <row r="22" spans="1:14" ht="21" x14ac:dyDescent="0.35">
      <c r="A22" s="20"/>
      <c r="B22" s="21" t="s">
        <v>33</v>
      </c>
      <c r="C22" s="22">
        <v>0</v>
      </c>
      <c r="D22" s="23">
        <f t="shared" ref="D22:D43" si="13">C22*19%</f>
        <v>0</v>
      </c>
      <c r="E22" s="187">
        <f t="shared" ref="E22:E43" si="14">C22+D22</f>
        <v>0</v>
      </c>
      <c r="F22" s="220">
        <v>0</v>
      </c>
      <c r="G22" s="67">
        <f t="shared" ref="G22:G27" si="15">F22*19%</f>
        <v>0</v>
      </c>
      <c r="H22" s="68">
        <f t="shared" ref="H22:H27" si="16">F22+G22</f>
        <v>0</v>
      </c>
      <c r="I22" s="118">
        <f>C22-F22</f>
        <v>0</v>
      </c>
      <c r="J22" s="119">
        <f>I22*0.21</f>
        <v>0</v>
      </c>
      <c r="K22" s="120">
        <f>I22+J22</f>
        <v>0</v>
      </c>
      <c r="L22" s="155">
        <f t="shared" si="12"/>
        <v>0</v>
      </c>
      <c r="M22" s="156">
        <f t="shared" si="12"/>
        <v>0</v>
      </c>
      <c r="N22" s="157">
        <f t="shared" si="12"/>
        <v>0</v>
      </c>
    </row>
    <row r="23" spans="1:14" ht="21" x14ac:dyDescent="0.35">
      <c r="A23" s="20"/>
      <c r="B23" s="21" t="s">
        <v>34</v>
      </c>
      <c r="C23" s="22">
        <v>0</v>
      </c>
      <c r="D23" s="23">
        <f t="shared" si="13"/>
        <v>0</v>
      </c>
      <c r="E23" s="187">
        <f t="shared" si="14"/>
        <v>0</v>
      </c>
      <c r="F23" s="220">
        <v>0</v>
      </c>
      <c r="G23" s="67">
        <f t="shared" si="15"/>
        <v>0</v>
      </c>
      <c r="H23" s="68">
        <f t="shared" si="16"/>
        <v>0</v>
      </c>
      <c r="I23" s="118">
        <f t="shared" ref="I23:I43" si="17">C23-F23</f>
        <v>0</v>
      </c>
      <c r="J23" s="119">
        <f t="shared" ref="J23:J24" si="18">I23*0.21</f>
        <v>0</v>
      </c>
      <c r="K23" s="120">
        <f t="shared" ref="K23:K24" si="19">I23+J23</f>
        <v>0</v>
      </c>
      <c r="L23" s="155">
        <f t="shared" ref="L23:N43" si="20">F23+I23</f>
        <v>0</v>
      </c>
      <c r="M23" s="156">
        <f t="shared" si="20"/>
        <v>0</v>
      </c>
      <c r="N23" s="157">
        <f t="shared" si="20"/>
        <v>0</v>
      </c>
    </row>
    <row r="24" spans="1:14" ht="21.75" thickBot="1" x14ac:dyDescent="0.4">
      <c r="A24" s="9"/>
      <c r="B24" s="10" t="s">
        <v>35</v>
      </c>
      <c r="C24" s="11">
        <v>0</v>
      </c>
      <c r="D24" s="12">
        <f t="shared" si="13"/>
        <v>0</v>
      </c>
      <c r="E24" s="182">
        <f t="shared" si="14"/>
        <v>0</v>
      </c>
      <c r="F24" s="214">
        <v>0</v>
      </c>
      <c r="G24" s="55">
        <f t="shared" si="15"/>
        <v>0</v>
      </c>
      <c r="H24" s="56">
        <f t="shared" si="16"/>
        <v>0</v>
      </c>
      <c r="I24" s="102">
        <f t="shared" si="17"/>
        <v>0</v>
      </c>
      <c r="J24" s="103">
        <f t="shared" si="18"/>
        <v>0</v>
      </c>
      <c r="K24" s="104">
        <f t="shared" si="19"/>
        <v>0</v>
      </c>
      <c r="L24" s="137">
        <f t="shared" si="20"/>
        <v>0</v>
      </c>
      <c r="M24" s="138">
        <f t="shared" si="20"/>
        <v>0</v>
      </c>
      <c r="N24" s="139">
        <f t="shared" si="20"/>
        <v>0</v>
      </c>
    </row>
    <row r="25" spans="1:14" s="2" customFormat="1" ht="43.5" thickTop="1" thickBot="1" x14ac:dyDescent="0.4">
      <c r="A25" s="336" t="s">
        <v>36</v>
      </c>
      <c r="B25" s="337" t="s">
        <v>37</v>
      </c>
      <c r="C25" s="338">
        <v>0</v>
      </c>
      <c r="D25" s="339">
        <f t="shared" si="13"/>
        <v>0</v>
      </c>
      <c r="E25" s="340">
        <f t="shared" si="14"/>
        <v>0</v>
      </c>
      <c r="F25" s="341">
        <v>0</v>
      </c>
      <c r="G25" s="342">
        <f t="shared" si="15"/>
        <v>0</v>
      </c>
      <c r="H25" s="343">
        <f t="shared" si="16"/>
        <v>0</v>
      </c>
      <c r="I25" s="359">
        <f t="shared" si="17"/>
        <v>0</v>
      </c>
      <c r="J25" s="360">
        <f>I25*0.21</f>
        <v>0</v>
      </c>
      <c r="K25" s="381">
        <f>I25+J25</f>
        <v>0</v>
      </c>
      <c r="L25" s="362">
        <f t="shared" si="20"/>
        <v>0</v>
      </c>
      <c r="M25" s="363">
        <f t="shared" si="20"/>
        <v>0</v>
      </c>
      <c r="N25" s="364">
        <f t="shared" si="20"/>
        <v>0</v>
      </c>
    </row>
    <row r="26" spans="1:14" s="2" customFormat="1" ht="22.5" thickTop="1" thickBot="1" x14ac:dyDescent="0.4">
      <c r="A26" s="336" t="s">
        <v>38</v>
      </c>
      <c r="B26" s="344" t="s">
        <v>39</v>
      </c>
      <c r="C26" s="345">
        <v>0</v>
      </c>
      <c r="D26" s="339">
        <f t="shared" si="13"/>
        <v>0</v>
      </c>
      <c r="E26" s="340">
        <f t="shared" si="14"/>
        <v>0</v>
      </c>
      <c r="F26" s="346">
        <v>0</v>
      </c>
      <c r="G26" s="342">
        <f t="shared" si="15"/>
        <v>0</v>
      </c>
      <c r="H26" s="343">
        <f t="shared" si="16"/>
        <v>0</v>
      </c>
      <c r="I26" s="359">
        <f t="shared" si="17"/>
        <v>0</v>
      </c>
      <c r="J26" s="360">
        <f t="shared" ref="J26:J43" si="21">I26*0.21</f>
        <v>0</v>
      </c>
      <c r="K26" s="381">
        <f t="shared" ref="K26:K43" si="22">I26+J26</f>
        <v>0</v>
      </c>
      <c r="L26" s="362">
        <f t="shared" si="20"/>
        <v>0</v>
      </c>
      <c r="M26" s="363">
        <f t="shared" si="20"/>
        <v>0</v>
      </c>
      <c r="N26" s="364">
        <f t="shared" si="20"/>
        <v>0</v>
      </c>
    </row>
    <row r="27" spans="1:14" s="2" customFormat="1" ht="43.5" thickTop="1" thickBot="1" x14ac:dyDescent="0.4">
      <c r="A27" s="336" t="s">
        <v>40</v>
      </c>
      <c r="B27" s="337" t="s">
        <v>41</v>
      </c>
      <c r="C27" s="345">
        <v>0</v>
      </c>
      <c r="D27" s="339">
        <f t="shared" si="13"/>
        <v>0</v>
      </c>
      <c r="E27" s="340">
        <f t="shared" si="14"/>
        <v>0</v>
      </c>
      <c r="F27" s="346">
        <v>0</v>
      </c>
      <c r="G27" s="342">
        <f t="shared" si="15"/>
        <v>0</v>
      </c>
      <c r="H27" s="343">
        <f t="shared" si="16"/>
        <v>0</v>
      </c>
      <c r="I27" s="359">
        <f t="shared" si="17"/>
        <v>0</v>
      </c>
      <c r="J27" s="360">
        <f t="shared" si="21"/>
        <v>0</v>
      </c>
      <c r="K27" s="381">
        <f t="shared" si="22"/>
        <v>0</v>
      </c>
      <c r="L27" s="362">
        <f t="shared" si="20"/>
        <v>0</v>
      </c>
      <c r="M27" s="363">
        <f t="shared" si="20"/>
        <v>0</v>
      </c>
      <c r="N27" s="364">
        <f t="shared" si="20"/>
        <v>0</v>
      </c>
    </row>
    <row r="28" spans="1:14" s="2" customFormat="1" ht="21.75" thickTop="1" x14ac:dyDescent="0.35">
      <c r="A28" s="347" t="s">
        <v>42</v>
      </c>
      <c r="B28" s="348" t="s">
        <v>43</v>
      </c>
      <c r="C28" s="349">
        <f>SUM(C29:C34)</f>
        <v>37295.730000000003</v>
      </c>
      <c r="D28" s="349">
        <f t="shared" ref="D28:E28" si="23">SUM(D29:D34)</f>
        <v>7086.1886999999997</v>
      </c>
      <c r="E28" s="350">
        <f t="shared" si="23"/>
        <v>44381.918700000002</v>
      </c>
      <c r="F28" s="351">
        <f>SUM(F29:F34)</f>
        <v>0</v>
      </c>
      <c r="G28" s="352">
        <f t="shared" ref="G28:H28" si="24">SUM(G29:G34)</f>
        <v>0</v>
      </c>
      <c r="H28" s="353">
        <f t="shared" si="24"/>
        <v>0</v>
      </c>
      <c r="I28" s="325">
        <f t="shared" si="17"/>
        <v>37295.730000000003</v>
      </c>
      <c r="J28" s="170">
        <f t="shared" si="21"/>
        <v>7832.1033000000007</v>
      </c>
      <c r="K28" s="171">
        <f t="shared" si="22"/>
        <v>45127.833300000006</v>
      </c>
      <c r="L28" s="287">
        <f t="shared" si="20"/>
        <v>37295.730000000003</v>
      </c>
      <c r="M28" s="288">
        <f t="shared" si="20"/>
        <v>7832.1033000000007</v>
      </c>
      <c r="N28" s="289">
        <f t="shared" si="20"/>
        <v>45127.833300000006</v>
      </c>
    </row>
    <row r="29" spans="1:14" ht="21" x14ac:dyDescent="0.35">
      <c r="A29" s="20"/>
      <c r="B29" s="24" t="s">
        <v>44</v>
      </c>
      <c r="C29" s="22">
        <v>0</v>
      </c>
      <c r="D29" s="23">
        <f t="shared" si="13"/>
        <v>0</v>
      </c>
      <c r="E29" s="187">
        <f t="shared" si="14"/>
        <v>0</v>
      </c>
      <c r="F29" s="220">
        <v>0</v>
      </c>
      <c r="G29" s="67">
        <f t="shared" ref="G29:G35" si="25">F29*19%</f>
        <v>0</v>
      </c>
      <c r="H29" s="68">
        <f t="shared" ref="H29:H35" si="26">F29+G29</f>
        <v>0</v>
      </c>
      <c r="I29" s="121">
        <f t="shared" si="17"/>
        <v>0</v>
      </c>
      <c r="J29" s="122">
        <f t="shared" si="21"/>
        <v>0</v>
      </c>
      <c r="K29" s="123">
        <f t="shared" si="22"/>
        <v>0</v>
      </c>
      <c r="L29" s="155">
        <f t="shared" si="20"/>
        <v>0</v>
      </c>
      <c r="M29" s="156">
        <f t="shared" si="20"/>
        <v>0</v>
      </c>
      <c r="N29" s="157">
        <f t="shared" si="20"/>
        <v>0</v>
      </c>
    </row>
    <row r="30" spans="1:14" ht="21" x14ac:dyDescent="0.35">
      <c r="A30" s="20"/>
      <c r="B30" s="24" t="s">
        <v>45</v>
      </c>
      <c r="C30" s="22">
        <v>0</v>
      </c>
      <c r="D30" s="23">
        <f t="shared" si="13"/>
        <v>0</v>
      </c>
      <c r="E30" s="187">
        <f t="shared" si="14"/>
        <v>0</v>
      </c>
      <c r="F30" s="220">
        <v>0</v>
      </c>
      <c r="G30" s="67">
        <f t="shared" si="25"/>
        <v>0</v>
      </c>
      <c r="H30" s="68">
        <f t="shared" si="26"/>
        <v>0</v>
      </c>
      <c r="I30" s="121">
        <f t="shared" si="17"/>
        <v>0</v>
      </c>
      <c r="J30" s="122">
        <f t="shared" si="21"/>
        <v>0</v>
      </c>
      <c r="K30" s="123">
        <f t="shared" si="22"/>
        <v>0</v>
      </c>
      <c r="L30" s="155">
        <f t="shared" si="20"/>
        <v>0</v>
      </c>
      <c r="M30" s="156">
        <f t="shared" si="20"/>
        <v>0</v>
      </c>
      <c r="N30" s="157">
        <f t="shared" si="20"/>
        <v>0</v>
      </c>
    </row>
    <row r="31" spans="1:14" ht="42" x14ac:dyDescent="0.35">
      <c r="A31" s="20"/>
      <c r="B31" s="24" t="s">
        <v>46</v>
      </c>
      <c r="C31" s="22">
        <v>0</v>
      </c>
      <c r="D31" s="23">
        <f t="shared" si="13"/>
        <v>0</v>
      </c>
      <c r="E31" s="187">
        <f t="shared" si="14"/>
        <v>0</v>
      </c>
      <c r="F31" s="220">
        <v>0</v>
      </c>
      <c r="G31" s="67">
        <f t="shared" si="25"/>
        <v>0</v>
      </c>
      <c r="H31" s="68">
        <f t="shared" si="26"/>
        <v>0</v>
      </c>
      <c r="I31" s="121">
        <f t="shared" si="17"/>
        <v>0</v>
      </c>
      <c r="J31" s="122">
        <f t="shared" si="21"/>
        <v>0</v>
      </c>
      <c r="K31" s="123">
        <f t="shared" si="22"/>
        <v>0</v>
      </c>
      <c r="L31" s="155">
        <f t="shared" si="20"/>
        <v>0</v>
      </c>
      <c r="M31" s="156">
        <f t="shared" si="20"/>
        <v>0</v>
      </c>
      <c r="N31" s="157">
        <f t="shared" si="20"/>
        <v>0</v>
      </c>
    </row>
    <row r="32" spans="1:14" ht="42" x14ac:dyDescent="0.35">
      <c r="A32" s="20"/>
      <c r="B32" s="24" t="s">
        <v>47</v>
      </c>
      <c r="C32" s="22">
        <v>0</v>
      </c>
      <c r="D32" s="23">
        <f t="shared" si="13"/>
        <v>0</v>
      </c>
      <c r="E32" s="187">
        <f t="shared" si="14"/>
        <v>0</v>
      </c>
      <c r="F32" s="220">
        <v>0</v>
      </c>
      <c r="G32" s="67">
        <f t="shared" si="25"/>
        <v>0</v>
      </c>
      <c r="H32" s="68">
        <f t="shared" si="26"/>
        <v>0</v>
      </c>
      <c r="I32" s="121">
        <f t="shared" si="17"/>
        <v>0</v>
      </c>
      <c r="J32" s="122">
        <f t="shared" si="21"/>
        <v>0</v>
      </c>
      <c r="K32" s="123">
        <f t="shared" si="22"/>
        <v>0</v>
      </c>
      <c r="L32" s="155">
        <f t="shared" si="20"/>
        <v>0</v>
      </c>
      <c r="M32" s="156">
        <f t="shared" si="20"/>
        <v>0</v>
      </c>
      <c r="N32" s="157">
        <f t="shared" si="20"/>
        <v>0</v>
      </c>
    </row>
    <row r="33" spans="1:14" ht="42" x14ac:dyDescent="0.35">
      <c r="A33" s="25"/>
      <c r="B33" s="26" t="s">
        <v>48</v>
      </c>
      <c r="C33" s="27">
        <v>3395.73</v>
      </c>
      <c r="D33" s="28">
        <f t="shared" si="13"/>
        <v>645.18870000000004</v>
      </c>
      <c r="E33" s="188">
        <f t="shared" si="14"/>
        <v>4040.9187000000002</v>
      </c>
      <c r="F33" s="220">
        <v>0</v>
      </c>
      <c r="G33" s="67">
        <f t="shared" si="25"/>
        <v>0</v>
      </c>
      <c r="H33" s="68">
        <f t="shared" si="26"/>
        <v>0</v>
      </c>
      <c r="I33" s="121">
        <f t="shared" si="17"/>
        <v>3395.73</v>
      </c>
      <c r="J33" s="122">
        <f t="shared" si="21"/>
        <v>713.10329999999999</v>
      </c>
      <c r="K33" s="123">
        <f t="shared" si="22"/>
        <v>4108.8333000000002</v>
      </c>
      <c r="L33" s="155">
        <f t="shared" si="20"/>
        <v>3395.73</v>
      </c>
      <c r="M33" s="156">
        <f t="shared" si="20"/>
        <v>713.10329999999999</v>
      </c>
      <c r="N33" s="157">
        <f t="shared" si="20"/>
        <v>4108.8333000000002</v>
      </c>
    </row>
    <row r="34" spans="1:14" ht="21.75" thickBot="1" x14ac:dyDescent="0.4">
      <c r="A34" s="29"/>
      <c r="B34" s="30" t="s">
        <v>49</v>
      </c>
      <c r="C34" s="31">
        <v>33900</v>
      </c>
      <c r="D34" s="32">
        <f t="shared" si="13"/>
        <v>6441</v>
      </c>
      <c r="E34" s="189">
        <f t="shared" si="14"/>
        <v>40341</v>
      </c>
      <c r="F34" s="214">
        <v>0</v>
      </c>
      <c r="G34" s="55">
        <f t="shared" si="25"/>
        <v>0</v>
      </c>
      <c r="H34" s="56">
        <f t="shared" si="26"/>
        <v>0</v>
      </c>
      <c r="I34" s="283">
        <f t="shared" si="17"/>
        <v>33900</v>
      </c>
      <c r="J34" s="284">
        <f t="shared" si="21"/>
        <v>7119</v>
      </c>
      <c r="K34" s="326">
        <f t="shared" si="22"/>
        <v>41019</v>
      </c>
      <c r="L34" s="137">
        <f t="shared" si="20"/>
        <v>33900</v>
      </c>
      <c r="M34" s="138">
        <f t="shared" si="20"/>
        <v>7119</v>
      </c>
      <c r="N34" s="139">
        <f t="shared" si="20"/>
        <v>41019</v>
      </c>
    </row>
    <row r="35" spans="1:14" s="2" customFormat="1" ht="22.5" thickTop="1" thickBot="1" x14ac:dyDescent="0.4">
      <c r="A35" s="354" t="s">
        <v>50</v>
      </c>
      <c r="B35" s="355" t="s">
        <v>51</v>
      </c>
      <c r="C35" s="356">
        <v>3333.33</v>
      </c>
      <c r="D35" s="357">
        <f t="shared" si="13"/>
        <v>633.33270000000005</v>
      </c>
      <c r="E35" s="358">
        <f t="shared" si="14"/>
        <v>3966.6626999999999</v>
      </c>
      <c r="F35" s="341">
        <v>3333</v>
      </c>
      <c r="G35" s="342">
        <f t="shared" si="25"/>
        <v>633.27</v>
      </c>
      <c r="H35" s="343">
        <f t="shared" si="26"/>
        <v>3966.27</v>
      </c>
      <c r="I35" s="359">
        <f t="shared" si="17"/>
        <v>0.32999999999992724</v>
      </c>
      <c r="J35" s="360">
        <f t="shared" si="21"/>
        <v>6.9299999999984721E-2</v>
      </c>
      <c r="K35" s="381">
        <f t="shared" si="22"/>
        <v>0.39929999999991195</v>
      </c>
      <c r="L35" s="362">
        <f t="shared" si="20"/>
        <v>3333.33</v>
      </c>
      <c r="M35" s="363">
        <f t="shared" si="20"/>
        <v>633.33929999999998</v>
      </c>
      <c r="N35" s="364">
        <f t="shared" si="20"/>
        <v>3966.6693</v>
      </c>
    </row>
    <row r="36" spans="1:14" s="2" customFormat="1" ht="21.75" thickTop="1" x14ac:dyDescent="0.35">
      <c r="A36" s="365" t="s">
        <v>52</v>
      </c>
      <c r="B36" s="366" t="s">
        <v>53</v>
      </c>
      <c r="C36" s="367">
        <f>SUM(C37:C38)</f>
        <v>30000</v>
      </c>
      <c r="D36" s="367">
        <f t="shared" ref="D36:E36" si="27">SUM(D37:D38)</f>
        <v>5700</v>
      </c>
      <c r="E36" s="368">
        <f t="shared" si="27"/>
        <v>35700</v>
      </c>
      <c r="F36" s="351">
        <f>SUM(F37:F38)</f>
        <v>15000</v>
      </c>
      <c r="G36" s="352">
        <f t="shared" ref="G36:H36" si="28">SUM(G37:G38)</f>
        <v>2850</v>
      </c>
      <c r="H36" s="353">
        <f t="shared" si="28"/>
        <v>17850</v>
      </c>
      <c r="I36" s="325">
        <f t="shared" si="17"/>
        <v>15000</v>
      </c>
      <c r="J36" s="170">
        <f t="shared" si="21"/>
        <v>3150</v>
      </c>
      <c r="K36" s="171">
        <f t="shared" si="22"/>
        <v>18150</v>
      </c>
      <c r="L36" s="287">
        <f t="shared" si="20"/>
        <v>30000</v>
      </c>
      <c r="M36" s="288">
        <f t="shared" si="20"/>
        <v>6000</v>
      </c>
      <c r="N36" s="289">
        <f t="shared" si="20"/>
        <v>36000</v>
      </c>
    </row>
    <row r="37" spans="1:14" ht="21" x14ac:dyDescent="0.35">
      <c r="A37" s="25"/>
      <c r="B37" s="26" t="s">
        <v>54</v>
      </c>
      <c r="C37" s="27">
        <v>30000</v>
      </c>
      <c r="D37" s="28">
        <f>C37*19%</f>
        <v>5700</v>
      </c>
      <c r="E37" s="188">
        <f>C37+D37</f>
        <v>35700</v>
      </c>
      <c r="F37" s="220">
        <v>15000</v>
      </c>
      <c r="G37" s="67">
        <f>F37*19%</f>
        <v>2850</v>
      </c>
      <c r="H37" s="68">
        <f>F37+G37</f>
        <v>17850</v>
      </c>
      <c r="I37" s="121">
        <f t="shared" si="17"/>
        <v>15000</v>
      </c>
      <c r="J37" s="122">
        <f t="shared" si="21"/>
        <v>3150</v>
      </c>
      <c r="K37" s="123">
        <f t="shared" si="22"/>
        <v>18150</v>
      </c>
      <c r="L37" s="155">
        <f t="shared" si="20"/>
        <v>30000</v>
      </c>
      <c r="M37" s="156">
        <f t="shared" si="20"/>
        <v>6000</v>
      </c>
      <c r="N37" s="157">
        <f t="shared" si="20"/>
        <v>36000</v>
      </c>
    </row>
    <row r="38" spans="1:14" ht="21.75" thickBot="1" x14ac:dyDescent="0.4">
      <c r="A38" s="29"/>
      <c r="B38" s="30" t="s">
        <v>55</v>
      </c>
      <c r="C38" s="31">
        <v>0</v>
      </c>
      <c r="D38" s="32">
        <f t="shared" si="13"/>
        <v>0</v>
      </c>
      <c r="E38" s="189">
        <f t="shared" si="14"/>
        <v>0</v>
      </c>
      <c r="F38" s="214">
        <v>0</v>
      </c>
      <c r="G38" s="55">
        <f t="shared" ref="G38" si="29">F38*19%</f>
        <v>0</v>
      </c>
      <c r="H38" s="56">
        <f t="shared" ref="H38" si="30">F38+G38</f>
        <v>0</v>
      </c>
      <c r="I38" s="283">
        <f t="shared" si="17"/>
        <v>0</v>
      </c>
      <c r="J38" s="284">
        <f t="shared" si="21"/>
        <v>0</v>
      </c>
      <c r="K38" s="326">
        <f t="shared" si="22"/>
        <v>0</v>
      </c>
      <c r="L38" s="137">
        <f t="shared" si="20"/>
        <v>0</v>
      </c>
      <c r="M38" s="138">
        <f t="shared" si="20"/>
        <v>0</v>
      </c>
      <c r="N38" s="139">
        <f t="shared" si="20"/>
        <v>0</v>
      </c>
    </row>
    <row r="39" spans="1:14" s="2" customFormat="1" ht="21.75" thickTop="1" x14ac:dyDescent="0.35">
      <c r="A39" s="365" t="s">
        <v>56</v>
      </c>
      <c r="B39" s="366" t="s">
        <v>57</v>
      </c>
      <c r="C39" s="367">
        <f>C40+C43</f>
        <v>13200</v>
      </c>
      <c r="D39" s="367">
        <f t="shared" ref="D39:E39" si="31">D40+D43</f>
        <v>2508</v>
      </c>
      <c r="E39" s="368">
        <f t="shared" si="31"/>
        <v>15708</v>
      </c>
      <c r="F39" s="351">
        <f>F40+F43</f>
        <v>6500</v>
      </c>
      <c r="G39" s="352">
        <f t="shared" ref="G39:H39" si="32">G40+G43</f>
        <v>1235</v>
      </c>
      <c r="H39" s="353">
        <f t="shared" si="32"/>
        <v>7735</v>
      </c>
      <c r="I39" s="325">
        <f t="shared" si="17"/>
        <v>6700</v>
      </c>
      <c r="J39" s="170">
        <f t="shared" si="21"/>
        <v>1407</v>
      </c>
      <c r="K39" s="171">
        <f t="shared" si="22"/>
        <v>8107</v>
      </c>
      <c r="L39" s="287">
        <f t="shared" si="20"/>
        <v>13200</v>
      </c>
      <c r="M39" s="288">
        <f t="shared" si="20"/>
        <v>2642</v>
      </c>
      <c r="N39" s="289">
        <f t="shared" si="20"/>
        <v>15842</v>
      </c>
    </row>
    <row r="40" spans="1:14" ht="21" x14ac:dyDescent="0.35">
      <c r="A40" s="25"/>
      <c r="B40" s="37" t="s">
        <v>58</v>
      </c>
      <c r="C40" s="38">
        <f>C41+C42</f>
        <v>3100</v>
      </c>
      <c r="D40" s="38">
        <f t="shared" ref="D40:E40" si="33">D41+D42</f>
        <v>589</v>
      </c>
      <c r="E40" s="191">
        <f t="shared" si="33"/>
        <v>3689</v>
      </c>
      <c r="F40" s="219">
        <f>F41+F42</f>
        <v>0</v>
      </c>
      <c r="G40" s="64">
        <f t="shared" ref="G40:H40" si="34">G41+G42</f>
        <v>0</v>
      </c>
      <c r="H40" s="65">
        <f t="shared" si="34"/>
        <v>0</v>
      </c>
      <c r="I40" s="169">
        <f t="shared" si="17"/>
        <v>3100</v>
      </c>
      <c r="J40" s="170">
        <f t="shared" si="21"/>
        <v>651</v>
      </c>
      <c r="K40" s="171">
        <f t="shared" si="22"/>
        <v>3751</v>
      </c>
      <c r="L40" s="172">
        <f t="shared" si="20"/>
        <v>3100</v>
      </c>
      <c r="M40" s="173">
        <f t="shared" si="20"/>
        <v>651</v>
      </c>
      <c r="N40" s="174">
        <f t="shared" si="20"/>
        <v>3751</v>
      </c>
    </row>
    <row r="41" spans="1:14" ht="21" x14ac:dyDescent="0.35">
      <c r="A41" s="25"/>
      <c r="B41" s="37" t="s">
        <v>59</v>
      </c>
      <c r="C41" s="27">
        <v>3100</v>
      </c>
      <c r="D41" s="28">
        <f t="shared" si="13"/>
        <v>589</v>
      </c>
      <c r="E41" s="188">
        <f t="shared" si="14"/>
        <v>3689</v>
      </c>
      <c r="F41" s="220">
        <v>0</v>
      </c>
      <c r="G41" s="67">
        <f t="shared" ref="G41:G43" si="35">F41*19%</f>
        <v>0</v>
      </c>
      <c r="H41" s="68">
        <f t="shared" ref="H41:H43" si="36">F41+G41</f>
        <v>0</v>
      </c>
      <c r="I41" s="121">
        <f t="shared" si="17"/>
        <v>3100</v>
      </c>
      <c r="J41" s="122">
        <f t="shared" si="21"/>
        <v>651</v>
      </c>
      <c r="K41" s="123">
        <f t="shared" si="22"/>
        <v>3751</v>
      </c>
      <c r="L41" s="155">
        <f t="shared" si="20"/>
        <v>3100</v>
      </c>
      <c r="M41" s="156">
        <f t="shared" si="20"/>
        <v>651</v>
      </c>
      <c r="N41" s="157">
        <f t="shared" si="20"/>
        <v>3751</v>
      </c>
    </row>
    <row r="42" spans="1:14" ht="63" x14ac:dyDescent="0.35">
      <c r="A42" s="20"/>
      <c r="B42" s="24" t="s">
        <v>60</v>
      </c>
      <c r="C42" s="22">
        <v>0</v>
      </c>
      <c r="D42" s="23">
        <f t="shared" si="13"/>
        <v>0</v>
      </c>
      <c r="E42" s="187">
        <f t="shared" si="14"/>
        <v>0</v>
      </c>
      <c r="F42" s="220">
        <v>0</v>
      </c>
      <c r="G42" s="67">
        <f t="shared" si="35"/>
        <v>0</v>
      </c>
      <c r="H42" s="68">
        <f t="shared" si="36"/>
        <v>0</v>
      </c>
      <c r="I42" s="121">
        <f t="shared" si="17"/>
        <v>0</v>
      </c>
      <c r="J42" s="122">
        <f t="shared" si="21"/>
        <v>0</v>
      </c>
      <c r="K42" s="123">
        <f t="shared" si="22"/>
        <v>0</v>
      </c>
      <c r="L42" s="155">
        <f t="shared" si="20"/>
        <v>0</v>
      </c>
      <c r="M42" s="156">
        <f t="shared" si="20"/>
        <v>0</v>
      </c>
      <c r="N42" s="157">
        <f t="shared" si="20"/>
        <v>0</v>
      </c>
    </row>
    <row r="43" spans="1:14" ht="21.75" thickBot="1" x14ac:dyDescent="0.4">
      <c r="A43" s="80"/>
      <c r="B43" s="81" t="s">
        <v>61</v>
      </c>
      <c r="C43" s="82">
        <v>10100</v>
      </c>
      <c r="D43" s="83">
        <f t="shared" si="13"/>
        <v>1919</v>
      </c>
      <c r="E43" s="192">
        <f t="shared" si="14"/>
        <v>12019</v>
      </c>
      <c r="F43" s="221">
        <v>6500</v>
      </c>
      <c r="G43" s="85">
        <f t="shared" si="35"/>
        <v>1235</v>
      </c>
      <c r="H43" s="222">
        <f t="shared" si="36"/>
        <v>7735</v>
      </c>
      <c r="I43" s="121">
        <f t="shared" si="17"/>
        <v>3600</v>
      </c>
      <c r="J43" s="124">
        <f t="shared" si="21"/>
        <v>756</v>
      </c>
      <c r="K43" s="125">
        <f t="shared" si="22"/>
        <v>4356</v>
      </c>
      <c r="L43" s="155">
        <f t="shared" si="20"/>
        <v>10100</v>
      </c>
      <c r="M43" s="156">
        <f t="shared" si="20"/>
        <v>1991</v>
      </c>
      <c r="N43" s="157">
        <f t="shared" si="20"/>
        <v>12091</v>
      </c>
    </row>
    <row r="44" spans="1:14" ht="21.75" thickBot="1" x14ac:dyDescent="0.4">
      <c r="A44" s="418" t="s">
        <v>62</v>
      </c>
      <c r="B44" s="419"/>
      <c r="C44" s="46">
        <f t="shared" ref="C44:N44" si="37">C21+C25+C26+C27+C28+C35+C36+C39</f>
        <v>83829.06</v>
      </c>
      <c r="D44" s="46">
        <f t="shared" si="37"/>
        <v>15927.5214</v>
      </c>
      <c r="E44" s="186">
        <f t="shared" si="37"/>
        <v>99756.581399999995</v>
      </c>
      <c r="F44" s="218">
        <f t="shared" si="37"/>
        <v>24833</v>
      </c>
      <c r="G44" s="72">
        <f t="shared" si="37"/>
        <v>4718.2700000000004</v>
      </c>
      <c r="H44" s="86">
        <f t="shared" si="37"/>
        <v>29551.27</v>
      </c>
      <c r="I44" s="114">
        <f t="shared" si="37"/>
        <v>58996.060000000005</v>
      </c>
      <c r="J44" s="115">
        <f t="shared" si="37"/>
        <v>12389.172600000002</v>
      </c>
      <c r="K44" s="116">
        <f t="shared" si="37"/>
        <v>71385.232600000003</v>
      </c>
      <c r="L44" s="149">
        <f t="shared" si="37"/>
        <v>83829.06</v>
      </c>
      <c r="M44" s="150">
        <f t="shared" si="37"/>
        <v>17107.442600000002</v>
      </c>
      <c r="N44" s="151">
        <f t="shared" si="37"/>
        <v>100936.50260000001</v>
      </c>
    </row>
    <row r="45" spans="1:14" ht="21" x14ac:dyDescent="0.35">
      <c r="A45" s="420" t="s">
        <v>63</v>
      </c>
      <c r="B45" s="417"/>
      <c r="C45" s="417"/>
      <c r="D45" s="417"/>
      <c r="E45" s="417"/>
      <c r="F45" s="212"/>
      <c r="G45" s="53"/>
      <c r="H45" s="213"/>
      <c r="I45" s="456"/>
      <c r="J45" s="438"/>
      <c r="K45" s="457"/>
      <c r="L45" s="439"/>
      <c r="M45" s="440"/>
      <c r="N45" s="441"/>
    </row>
    <row r="46" spans="1:14" ht="21" x14ac:dyDescent="0.35">
      <c r="A46" s="20" t="s">
        <v>64</v>
      </c>
      <c r="B46" s="40" t="s">
        <v>65</v>
      </c>
      <c r="C46" s="369">
        <f t="shared" ref="C46:H46" si="38">C47+C84</f>
        <v>467660.45</v>
      </c>
      <c r="D46" s="369">
        <f t="shared" si="38"/>
        <v>88855.48550000001</v>
      </c>
      <c r="E46" s="370">
        <f t="shared" si="38"/>
        <v>556515.93550000002</v>
      </c>
      <c r="F46" s="371">
        <f t="shared" si="38"/>
        <v>0</v>
      </c>
      <c r="G46" s="372">
        <f t="shared" si="38"/>
        <v>0</v>
      </c>
      <c r="H46" s="373">
        <f t="shared" si="38"/>
        <v>0</v>
      </c>
      <c r="I46" s="126">
        <f>C46-F46</f>
        <v>467660.45</v>
      </c>
      <c r="J46" s="127">
        <f>I46*0.21</f>
        <v>98208.694499999998</v>
      </c>
      <c r="K46" s="128">
        <f>I46+J46</f>
        <v>565869.14450000005</v>
      </c>
      <c r="L46" s="158">
        <f>F46+I46</f>
        <v>467660.45</v>
      </c>
      <c r="M46" s="159">
        <f>G46+J46</f>
        <v>98208.694499999998</v>
      </c>
      <c r="N46" s="160">
        <f>H46+K46</f>
        <v>565869.14450000005</v>
      </c>
    </row>
    <row r="47" spans="1:14" ht="1.5" customHeight="1" x14ac:dyDescent="0.35">
      <c r="A47" s="20"/>
      <c r="B47" s="74" t="s">
        <v>146</v>
      </c>
      <c r="C47" s="369">
        <f>SUM(C48:C83)</f>
        <v>0</v>
      </c>
      <c r="D47" s="369">
        <f t="shared" ref="D47:E47" si="39">SUM(D48:D83)</f>
        <v>0</v>
      </c>
      <c r="E47" s="370">
        <f t="shared" si="39"/>
        <v>0</v>
      </c>
      <c r="F47" s="371">
        <f>SUM(F48:F83)</f>
        <v>0</v>
      </c>
      <c r="G47" s="372">
        <f>F47*0.19</f>
        <v>0</v>
      </c>
      <c r="H47" s="373">
        <f>F47+G47</f>
        <v>0</v>
      </c>
      <c r="I47" s="126">
        <f t="shared" ref="I47:I91" si="40">C47-F47</f>
        <v>0</v>
      </c>
      <c r="J47" s="127">
        <f t="shared" ref="J47:J91" si="41">I47*0.21</f>
        <v>0</v>
      </c>
      <c r="K47" s="128">
        <f t="shared" ref="K47:K91" si="42">I47+J47</f>
        <v>0</v>
      </c>
      <c r="L47" s="158">
        <f t="shared" ref="L47:N91" si="43">F47+I47</f>
        <v>0</v>
      </c>
      <c r="M47" s="159">
        <f t="shared" si="43"/>
        <v>0</v>
      </c>
      <c r="N47" s="160">
        <f t="shared" si="43"/>
        <v>0</v>
      </c>
    </row>
    <row r="48" spans="1:14" ht="21" hidden="1" x14ac:dyDescent="0.35">
      <c r="A48" s="20"/>
      <c r="B48" s="73" t="s">
        <v>111</v>
      </c>
      <c r="C48" s="369">
        <v>0</v>
      </c>
      <c r="D48" s="374">
        <f>C48*0.19</f>
        <v>0</v>
      </c>
      <c r="E48" s="375">
        <f>C48+D48</f>
        <v>0</v>
      </c>
      <c r="F48" s="371">
        <v>0</v>
      </c>
      <c r="G48" s="376">
        <f>F48*0.19</f>
        <v>0</v>
      </c>
      <c r="H48" s="377">
        <f>F48+G48</f>
        <v>0</v>
      </c>
      <c r="I48" s="126">
        <f t="shared" si="40"/>
        <v>0</v>
      </c>
      <c r="J48" s="127">
        <f t="shared" si="41"/>
        <v>0</v>
      </c>
      <c r="K48" s="128">
        <f t="shared" si="42"/>
        <v>0</v>
      </c>
      <c r="L48" s="158">
        <f t="shared" si="43"/>
        <v>0</v>
      </c>
      <c r="M48" s="159">
        <f t="shared" si="43"/>
        <v>0</v>
      </c>
      <c r="N48" s="160">
        <f t="shared" si="43"/>
        <v>0</v>
      </c>
    </row>
    <row r="49" spans="1:14" ht="21" hidden="1" x14ac:dyDescent="0.35">
      <c r="A49" s="20"/>
      <c r="B49" s="73" t="s">
        <v>112</v>
      </c>
      <c r="C49" s="369">
        <v>0</v>
      </c>
      <c r="D49" s="374">
        <f t="shared" ref="D49:D84" si="44">C49*0.19</f>
        <v>0</v>
      </c>
      <c r="E49" s="375">
        <f t="shared" ref="E49:E91" si="45">C49+D49</f>
        <v>0</v>
      </c>
      <c r="F49" s="371">
        <v>0</v>
      </c>
      <c r="G49" s="376">
        <f t="shared" ref="G49:G84" si="46">F49*0.19</f>
        <v>0</v>
      </c>
      <c r="H49" s="377">
        <f t="shared" ref="H49:H85" si="47">F49+G49</f>
        <v>0</v>
      </c>
      <c r="I49" s="126">
        <f t="shared" si="40"/>
        <v>0</v>
      </c>
      <c r="J49" s="127">
        <f t="shared" si="41"/>
        <v>0</v>
      </c>
      <c r="K49" s="128">
        <f t="shared" si="42"/>
        <v>0</v>
      </c>
      <c r="L49" s="158">
        <f t="shared" si="43"/>
        <v>0</v>
      </c>
      <c r="M49" s="159">
        <f t="shared" si="43"/>
        <v>0</v>
      </c>
      <c r="N49" s="160">
        <f t="shared" si="43"/>
        <v>0</v>
      </c>
    </row>
    <row r="50" spans="1:14" ht="21" hidden="1" x14ac:dyDescent="0.35">
      <c r="A50" s="20"/>
      <c r="B50" s="73" t="s">
        <v>113</v>
      </c>
      <c r="C50" s="369">
        <v>0</v>
      </c>
      <c r="D50" s="374">
        <f t="shared" si="44"/>
        <v>0</v>
      </c>
      <c r="E50" s="375">
        <f t="shared" si="45"/>
        <v>0</v>
      </c>
      <c r="F50" s="371">
        <v>0</v>
      </c>
      <c r="G50" s="376">
        <f t="shared" si="46"/>
        <v>0</v>
      </c>
      <c r="H50" s="377">
        <f t="shared" si="47"/>
        <v>0</v>
      </c>
      <c r="I50" s="126">
        <f t="shared" si="40"/>
        <v>0</v>
      </c>
      <c r="J50" s="127">
        <f t="shared" si="41"/>
        <v>0</v>
      </c>
      <c r="K50" s="128">
        <f t="shared" si="42"/>
        <v>0</v>
      </c>
      <c r="L50" s="158">
        <f t="shared" si="43"/>
        <v>0</v>
      </c>
      <c r="M50" s="159">
        <f t="shared" si="43"/>
        <v>0</v>
      </c>
      <c r="N50" s="160">
        <f t="shared" si="43"/>
        <v>0</v>
      </c>
    </row>
    <row r="51" spans="1:14" ht="21" hidden="1" x14ac:dyDescent="0.35">
      <c r="A51" s="20"/>
      <c r="B51" s="73" t="s">
        <v>114</v>
      </c>
      <c r="C51" s="369">
        <v>0</v>
      </c>
      <c r="D51" s="374">
        <f t="shared" si="44"/>
        <v>0</v>
      </c>
      <c r="E51" s="375">
        <f t="shared" si="45"/>
        <v>0</v>
      </c>
      <c r="F51" s="371">
        <v>0</v>
      </c>
      <c r="G51" s="376">
        <f t="shared" si="46"/>
        <v>0</v>
      </c>
      <c r="H51" s="377">
        <f t="shared" si="47"/>
        <v>0</v>
      </c>
      <c r="I51" s="126">
        <f t="shared" si="40"/>
        <v>0</v>
      </c>
      <c r="J51" s="127">
        <f t="shared" si="41"/>
        <v>0</v>
      </c>
      <c r="K51" s="128">
        <f t="shared" si="42"/>
        <v>0</v>
      </c>
      <c r="L51" s="158">
        <f t="shared" si="43"/>
        <v>0</v>
      </c>
      <c r="M51" s="159">
        <f t="shared" si="43"/>
        <v>0</v>
      </c>
      <c r="N51" s="160">
        <f t="shared" si="43"/>
        <v>0</v>
      </c>
    </row>
    <row r="52" spans="1:14" ht="21" hidden="1" x14ac:dyDescent="0.35">
      <c r="A52" s="20"/>
      <c r="B52" s="73" t="s">
        <v>115</v>
      </c>
      <c r="C52" s="369">
        <v>0</v>
      </c>
      <c r="D52" s="374">
        <f t="shared" si="44"/>
        <v>0</v>
      </c>
      <c r="E52" s="375">
        <f t="shared" si="45"/>
        <v>0</v>
      </c>
      <c r="F52" s="371">
        <v>0</v>
      </c>
      <c r="G52" s="376">
        <f t="shared" si="46"/>
        <v>0</v>
      </c>
      <c r="H52" s="377">
        <f t="shared" si="47"/>
        <v>0</v>
      </c>
      <c r="I52" s="126">
        <f t="shared" si="40"/>
        <v>0</v>
      </c>
      <c r="J52" s="127">
        <f t="shared" si="41"/>
        <v>0</v>
      </c>
      <c r="K52" s="128">
        <f t="shared" si="42"/>
        <v>0</v>
      </c>
      <c r="L52" s="158">
        <f t="shared" si="43"/>
        <v>0</v>
      </c>
      <c r="M52" s="159">
        <f t="shared" si="43"/>
        <v>0</v>
      </c>
      <c r="N52" s="160">
        <f t="shared" si="43"/>
        <v>0</v>
      </c>
    </row>
    <row r="53" spans="1:14" ht="21" hidden="1" x14ac:dyDescent="0.35">
      <c r="A53" s="20"/>
      <c r="B53" s="73" t="s">
        <v>116</v>
      </c>
      <c r="C53" s="369">
        <v>0</v>
      </c>
      <c r="D53" s="374">
        <f t="shared" si="44"/>
        <v>0</v>
      </c>
      <c r="E53" s="375">
        <f t="shared" si="45"/>
        <v>0</v>
      </c>
      <c r="F53" s="371">
        <v>0</v>
      </c>
      <c r="G53" s="376">
        <f t="shared" si="46"/>
        <v>0</v>
      </c>
      <c r="H53" s="377">
        <f t="shared" si="47"/>
        <v>0</v>
      </c>
      <c r="I53" s="126">
        <f t="shared" si="40"/>
        <v>0</v>
      </c>
      <c r="J53" s="127">
        <f t="shared" si="41"/>
        <v>0</v>
      </c>
      <c r="K53" s="128">
        <f t="shared" si="42"/>
        <v>0</v>
      </c>
      <c r="L53" s="158">
        <f t="shared" si="43"/>
        <v>0</v>
      </c>
      <c r="M53" s="159">
        <f t="shared" si="43"/>
        <v>0</v>
      </c>
      <c r="N53" s="160">
        <f t="shared" si="43"/>
        <v>0</v>
      </c>
    </row>
    <row r="54" spans="1:14" ht="21" hidden="1" x14ac:dyDescent="0.35">
      <c r="A54" s="20"/>
      <c r="B54" s="73" t="s">
        <v>117</v>
      </c>
      <c r="C54" s="369">
        <v>0</v>
      </c>
      <c r="D54" s="374">
        <f t="shared" si="44"/>
        <v>0</v>
      </c>
      <c r="E54" s="375">
        <f t="shared" si="45"/>
        <v>0</v>
      </c>
      <c r="F54" s="371">
        <v>0</v>
      </c>
      <c r="G54" s="376">
        <f t="shared" si="46"/>
        <v>0</v>
      </c>
      <c r="H54" s="377">
        <f t="shared" si="47"/>
        <v>0</v>
      </c>
      <c r="I54" s="126">
        <f t="shared" si="40"/>
        <v>0</v>
      </c>
      <c r="J54" s="127">
        <f t="shared" si="41"/>
        <v>0</v>
      </c>
      <c r="K54" s="128">
        <f t="shared" si="42"/>
        <v>0</v>
      </c>
      <c r="L54" s="158">
        <f t="shared" si="43"/>
        <v>0</v>
      </c>
      <c r="M54" s="159">
        <f t="shared" si="43"/>
        <v>0</v>
      </c>
      <c r="N54" s="160">
        <f t="shared" si="43"/>
        <v>0</v>
      </c>
    </row>
    <row r="55" spans="1:14" ht="21" hidden="1" x14ac:dyDescent="0.35">
      <c r="A55" s="20"/>
      <c r="B55" s="73" t="s">
        <v>118</v>
      </c>
      <c r="C55" s="369">
        <v>0</v>
      </c>
      <c r="D55" s="374">
        <f t="shared" si="44"/>
        <v>0</v>
      </c>
      <c r="E55" s="375">
        <f t="shared" si="45"/>
        <v>0</v>
      </c>
      <c r="F55" s="371">
        <v>0</v>
      </c>
      <c r="G55" s="376">
        <f t="shared" si="46"/>
        <v>0</v>
      </c>
      <c r="H55" s="377">
        <f t="shared" si="47"/>
        <v>0</v>
      </c>
      <c r="I55" s="126">
        <f t="shared" si="40"/>
        <v>0</v>
      </c>
      <c r="J55" s="127">
        <f t="shared" si="41"/>
        <v>0</v>
      </c>
      <c r="K55" s="128">
        <f t="shared" si="42"/>
        <v>0</v>
      </c>
      <c r="L55" s="158">
        <f t="shared" si="43"/>
        <v>0</v>
      </c>
      <c r="M55" s="159">
        <f t="shared" si="43"/>
        <v>0</v>
      </c>
      <c r="N55" s="160">
        <f t="shared" si="43"/>
        <v>0</v>
      </c>
    </row>
    <row r="56" spans="1:14" ht="21" hidden="1" x14ac:dyDescent="0.35">
      <c r="A56" s="20"/>
      <c r="B56" s="73" t="s">
        <v>119</v>
      </c>
      <c r="C56" s="369">
        <v>0</v>
      </c>
      <c r="D56" s="374">
        <f t="shared" si="44"/>
        <v>0</v>
      </c>
      <c r="E56" s="375">
        <f t="shared" si="45"/>
        <v>0</v>
      </c>
      <c r="F56" s="371">
        <v>0</v>
      </c>
      <c r="G56" s="376">
        <f t="shared" si="46"/>
        <v>0</v>
      </c>
      <c r="H56" s="377">
        <f t="shared" si="47"/>
        <v>0</v>
      </c>
      <c r="I56" s="126">
        <f t="shared" si="40"/>
        <v>0</v>
      </c>
      <c r="J56" s="127">
        <f t="shared" si="41"/>
        <v>0</v>
      </c>
      <c r="K56" s="128">
        <f t="shared" si="42"/>
        <v>0</v>
      </c>
      <c r="L56" s="158">
        <f t="shared" si="43"/>
        <v>0</v>
      </c>
      <c r="M56" s="159">
        <f t="shared" si="43"/>
        <v>0</v>
      </c>
      <c r="N56" s="160">
        <f t="shared" si="43"/>
        <v>0</v>
      </c>
    </row>
    <row r="57" spans="1:14" ht="21" hidden="1" x14ac:dyDescent="0.35">
      <c r="A57" s="20"/>
      <c r="B57" s="73" t="s">
        <v>120</v>
      </c>
      <c r="C57" s="369">
        <v>0</v>
      </c>
      <c r="D57" s="374">
        <f t="shared" si="44"/>
        <v>0</v>
      </c>
      <c r="E57" s="375">
        <f t="shared" si="45"/>
        <v>0</v>
      </c>
      <c r="F57" s="371">
        <v>0</v>
      </c>
      <c r="G57" s="376">
        <f t="shared" si="46"/>
        <v>0</v>
      </c>
      <c r="H57" s="377">
        <f t="shared" si="47"/>
        <v>0</v>
      </c>
      <c r="I57" s="126">
        <f t="shared" si="40"/>
        <v>0</v>
      </c>
      <c r="J57" s="127">
        <f t="shared" si="41"/>
        <v>0</v>
      </c>
      <c r="K57" s="128">
        <f t="shared" si="42"/>
        <v>0</v>
      </c>
      <c r="L57" s="158">
        <f t="shared" si="43"/>
        <v>0</v>
      </c>
      <c r="M57" s="159">
        <f t="shared" si="43"/>
        <v>0</v>
      </c>
      <c r="N57" s="160">
        <f t="shared" si="43"/>
        <v>0</v>
      </c>
    </row>
    <row r="58" spans="1:14" ht="21" hidden="1" x14ac:dyDescent="0.35">
      <c r="A58" s="20"/>
      <c r="B58" s="73" t="s">
        <v>121</v>
      </c>
      <c r="C58" s="369">
        <v>0</v>
      </c>
      <c r="D58" s="374">
        <f t="shared" si="44"/>
        <v>0</v>
      </c>
      <c r="E58" s="375">
        <f t="shared" si="45"/>
        <v>0</v>
      </c>
      <c r="F58" s="371">
        <v>0</v>
      </c>
      <c r="G58" s="376">
        <f t="shared" si="46"/>
        <v>0</v>
      </c>
      <c r="H58" s="377">
        <f t="shared" si="47"/>
        <v>0</v>
      </c>
      <c r="I58" s="126">
        <f t="shared" si="40"/>
        <v>0</v>
      </c>
      <c r="J58" s="127">
        <f t="shared" si="41"/>
        <v>0</v>
      </c>
      <c r="K58" s="128">
        <f t="shared" si="42"/>
        <v>0</v>
      </c>
      <c r="L58" s="158">
        <f t="shared" si="43"/>
        <v>0</v>
      </c>
      <c r="M58" s="159">
        <f t="shared" si="43"/>
        <v>0</v>
      </c>
      <c r="N58" s="160">
        <f t="shared" si="43"/>
        <v>0</v>
      </c>
    </row>
    <row r="59" spans="1:14" ht="9.75" hidden="1" customHeight="1" x14ac:dyDescent="0.35">
      <c r="A59" s="20"/>
      <c r="B59" s="73" t="s">
        <v>122</v>
      </c>
      <c r="C59" s="369">
        <v>0</v>
      </c>
      <c r="D59" s="374">
        <f t="shared" si="44"/>
        <v>0</v>
      </c>
      <c r="E59" s="375">
        <f t="shared" si="45"/>
        <v>0</v>
      </c>
      <c r="F59" s="371">
        <v>0</v>
      </c>
      <c r="G59" s="376">
        <f t="shared" si="46"/>
        <v>0</v>
      </c>
      <c r="H59" s="377">
        <f t="shared" si="47"/>
        <v>0</v>
      </c>
      <c r="I59" s="126">
        <f t="shared" si="40"/>
        <v>0</v>
      </c>
      <c r="J59" s="127">
        <f t="shared" si="41"/>
        <v>0</v>
      </c>
      <c r="K59" s="128">
        <f t="shared" si="42"/>
        <v>0</v>
      </c>
      <c r="L59" s="158">
        <f t="shared" si="43"/>
        <v>0</v>
      </c>
      <c r="M59" s="159">
        <f t="shared" si="43"/>
        <v>0</v>
      </c>
      <c r="N59" s="160">
        <f t="shared" si="43"/>
        <v>0</v>
      </c>
    </row>
    <row r="60" spans="1:14" ht="21" hidden="1" x14ac:dyDescent="0.35">
      <c r="A60" s="20"/>
      <c r="B60" s="73" t="s">
        <v>123</v>
      </c>
      <c r="C60" s="369">
        <v>0</v>
      </c>
      <c r="D60" s="374">
        <f t="shared" si="44"/>
        <v>0</v>
      </c>
      <c r="E60" s="375">
        <f t="shared" si="45"/>
        <v>0</v>
      </c>
      <c r="F60" s="371">
        <v>0</v>
      </c>
      <c r="G60" s="376">
        <f t="shared" si="46"/>
        <v>0</v>
      </c>
      <c r="H60" s="377">
        <f t="shared" si="47"/>
        <v>0</v>
      </c>
      <c r="I60" s="126">
        <f t="shared" si="40"/>
        <v>0</v>
      </c>
      <c r="J60" s="127">
        <f t="shared" si="41"/>
        <v>0</v>
      </c>
      <c r="K60" s="128">
        <f t="shared" si="42"/>
        <v>0</v>
      </c>
      <c r="L60" s="158">
        <f t="shared" si="43"/>
        <v>0</v>
      </c>
      <c r="M60" s="159">
        <f t="shared" si="43"/>
        <v>0</v>
      </c>
      <c r="N60" s="160">
        <f t="shared" si="43"/>
        <v>0</v>
      </c>
    </row>
    <row r="61" spans="1:14" ht="21" hidden="1" x14ac:dyDescent="0.35">
      <c r="A61" s="20"/>
      <c r="B61" s="73" t="s">
        <v>124</v>
      </c>
      <c r="C61" s="369">
        <v>0</v>
      </c>
      <c r="D61" s="374">
        <f t="shared" si="44"/>
        <v>0</v>
      </c>
      <c r="E61" s="375">
        <f t="shared" si="45"/>
        <v>0</v>
      </c>
      <c r="F61" s="371">
        <v>0</v>
      </c>
      <c r="G61" s="376">
        <f t="shared" si="46"/>
        <v>0</v>
      </c>
      <c r="H61" s="377">
        <f t="shared" si="47"/>
        <v>0</v>
      </c>
      <c r="I61" s="126">
        <f t="shared" si="40"/>
        <v>0</v>
      </c>
      <c r="J61" s="127">
        <f t="shared" si="41"/>
        <v>0</v>
      </c>
      <c r="K61" s="128">
        <f t="shared" si="42"/>
        <v>0</v>
      </c>
      <c r="L61" s="158">
        <f t="shared" si="43"/>
        <v>0</v>
      </c>
      <c r="M61" s="159">
        <f t="shared" si="43"/>
        <v>0</v>
      </c>
      <c r="N61" s="160">
        <f t="shared" si="43"/>
        <v>0</v>
      </c>
    </row>
    <row r="62" spans="1:14" ht="21" hidden="1" x14ac:dyDescent="0.35">
      <c r="A62" s="20"/>
      <c r="B62" s="73" t="s">
        <v>125</v>
      </c>
      <c r="C62" s="369">
        <v>0</v>
      </c>
      <c r="D62" s="374">
        <f t="shared" si="44"/>
        <v>0</v>
      </c>
      <c r="E62" s="375">
        <f t="shared" si="45"/>
        <v>0</v>
      </c>
      <c r="F62" s="371">
        <v>0</v>
      </c>
      <c r="G62" s="376">
        <f t="shared" si="46"/>
        <v>0</v>
      </c>
      <c r="H62" s="377">
        <f t="shared" si="47"/>
        <v>0</v>
      </c>
      <c r="I62" s="126">
        <f t="shared" si="40"/>
        <v>0</v>
      </c>
      <c r="J62" s="127">
        <f t="shared" si="41"/>
        <v>0</v>
      </c>
      <c r="K62" s="128">
        <f t="shared" si="42"/>
        <v>0</v>
      </c>
      <c r="L62" s="158">
        <f t="shared" si="43"/>
        <v>0</v>
      </c>
      <c r="M62" s="159">
        <f t="shared" si="43"/>
        <v>0</v>
      </c>
      <c r="N62" s="160">
        <f t="shared" si="43"/>
        <v>0</v>
      </c>
    </row>
    <row r="63" spans="1:14" ht="21" hidden="1" x14ac:dyDescent="0.35">
      <c r="A63" s="20"/>
      <c r="B63" s="73" t="s">
        <v>126</v>
      </c>
      <c r="C63" s="369">
        <v>0</v>
      </c>
      <c r="D63" s="374">
        <f t="shared" si="44"/>
        <v>0</v>
      </c>
      <c r="E63" s="375">
        <f t="shared" si="45"/>
        <v>0</v>
      </c>
      <c r="F63" s="371">
        <v>0</v>
      </c>
      <c r="G63" s="376">
        <f t="shared" si="46"/>
        <v>0</v>
      </c>
      <c r="H63" s="377">
        <f t="shared" si="47"/>
        <v>0</v>
      </c>
      <c r="I63" s="126">
        <f t="shared" si="40"/>
        <v>0</v>
      </c>
      <c r="J63" s="127">
        <f t="shared" si="41"/>
        <v>0</v>
      </c>
      <c r="K63" s="128">
        <f t="shared" si="42"/>
        <v>0</v>
      </c>
      <c r="L63" s="158">
        <f t="shared" si="43"/>
        <v>0</v>
      </c>
      <c r="M63" s="159">
        <f t="shared" si="43"/>
        <v>0</v>
      </c>
      <c r="N63" s="160">
        <f t="shared" si="43"/>
        <v>0</v>
      </c>
    </row>
    <row r="64" spans="1:14" ht="21" hidden="1" x14ac:dyDescent="0.35">
      <c r="A64" s="20"/>
      <c r="B64" s="73" t="s">
        <v>127</v>
      </c>
      <c r="C64" s="369">
        <v>0</v>
      </c>
      <c r="D64" s="374">
        <f t="shared" si="44"/>
        <v>0</v>
      </c>
      <c r="E64" s="375">
        <f t="shared" si="45"/>
        <v>0</v>
      </c>
      <c r="F64" s="371">
        <v>0</v>
      </c>
      <c r="G64" s="376">
        <f t="shared" si="46"/>
        <v>0</v>
      </c>
      <c r="H64" s="377">
        <f t="shared" si="47"/>
        <v>0</v>
      </c>
      <c r="I64" s="126">
        <f t="shared" si="40"/>
        <v>0</v>
      </c>
      <c r="J64" s="127">
        <f t="shared" si="41"/>
        <v>0</v>
      </c>
      <c r="K64" s="128">
        <f t="shared" si="42"/>
        <v>0</v>
      </c>
      <c r="L64" s="158">
        <f t="shared" si="43"/>
        <v>0</v>
      </c>
      <c r="M64" s="159">
        <f t="shared" si="43"/>
        <v>0</v>
      </c>
      <c r="N64" s="160">
        <f t="shared" si="43"/>
        <v>0</v>
      </c>
    </row>
    <row r="65" spans="1:14" ht="21" hidden="1" x14ac:dyDescent="0.35">
      <c r="A65" s="20"/>
      <c r="B65" s="73" t="s">
        <v>128</v>
      </c>
      <c r="C65" s="369">
        <v>0</v>
      </c>
      <c r="D65" s="374">
        <f t="shared" si="44"/>
        <v>0</v>
      </c>
      <c r="E65" s="375">
        <f t="shared" si="45"/>
        <v>0</v>
      </c>
      <c r="F65" s="371">
        <v>0</v>
      </c>
      <c r="G65" s="376">
        <f t="shared" si="46"/>
        <v>0</v>
      </c>
      <c r="H65" s="377">
        <f t="shared" si="47"/>
        <v>0</v>
      </c>
      <c r="I65" s="126">
        <f t="shared" si="40"/>
        <v>0</v>
      </c>
      <c r="J65" s="127">
        <f t="shared" si="41"/>
        <v>0</v>
      </c>
      <c r="K65" s="128">
        <f t="shared" si="42"/>
        <v>0</v>
      </c>
      <c r="L65" s="158">
        <f t="shared" si="43"/>
        <v>0</v>
      </c>
      <c r="M65" s="159">
        <f t="shared" si="43"/>
        <v>0</v>
      </c>
      <c r="N65" s="160">
        <f t="shared" si="43"/>
        <v>0</v>
      </c>
    </row>
    <row r="66" spans="1:14" ht="21" hidden="1" x14ac:dyDescent="0.35">
      <c r="A66" s="20"/>
      <c r="B66" s="73" t="s">
        <v>129</v>
      </c>
      <c r="C66" s="369">
        <v>0</v>
      </c>
      <c r="D66" s="374">
        <f t="shared" si="44"/>
        <v>0</v>
      </c>
      <c r="E66" s="375">
        <f t="shared" si="45"/>
        <v>0</v>
      </c>
      <c r="F66" s="371">
        <v>0</v>
      </c>
      <c r="G66" s="376">
        <f t="shared" si="46"/>
        <v>0</v>
      </c>
      <c r="H66" s="377">
        <f t="shared" si="47"/>
        <v>0</v>
      </c>
      <c r="I66" s="126">
        <f t="shared" si="40"/>
        <v>0</v>
      </c>
      <c r="J66" s="127">
        <f t="shared" si="41"/>
        <v>0</v>
      </c>
      <c r="K66" s="128">
        <f t="shared" si="42"/>
        <v>0</v>
      </c>
      <c r="L66" s="158">
        <f t="shared" si="43"/>
        <v>0</v>
      </c>
      <c r="M66" s="159">
        <f t="shared" si="43"/>
        <v>0</v>
      </c>
      <c r="N66" s="160">
        <f t="shared" si="43"/>
        <v>0</v>
      </c>
    </row>
    <row r="67" spans="1:14" ht="21" hidden="1" x14ac:dyDescent="0.35">
      <c r="A67" s="20"/>
      <c r="B67" s="73" t="s">
        <v>130</v>
      </c>
      <c r="C67" s="369">
        <v>0</v>
      </c>
      <c r="D67" s="374">
        <f t="shared" si="44"/>
        <v>0</v>
      </c>
      <c r="E67" s="375">
        <f t="shared" si="45"/>
        <v>0</v>
      </c>
      <c r="F67" s="371">
        <v>0</v>
      </c>
      <c r="G67" s="376">
        <f t="shared" si="46"/>
        <v>0</v>
      </c>
      <c r="H67" s="377">
        <f t="shared" si="47"/>
        <v>0</v>
      </c>
      <c r="I67" s="126">
        <f t="shared" si="40"/>
        <v>0</v>
      </c>
      <c r="J67" s="127">
        <f t="shared" si="41"/>
        <v>0</v>
      </c>
      <c r="K67" s="128">
        <f t="shared" si="42"/>
        <v>0</v>
      </c>
      <c r="L67" s="158">
        <f t="shared" si="43"/>
        <v>0</v>
      </c>
      <c r="M67" s="159">
        <f t="shared" si="43"/>
        <v>0</v>
      </c>
      <c r="N67" s="160">
        <f t="shared" si="43"/>
        <v>0</v>
      </c>
    </row>
    <row r="68" spans="1:14" ht="21" hidden="1" x14ac:dyDescent="0.35">
      <c r="A68" s="20"/>
      <c r="B68" s="73" t="s">
        <v>131</v>
      </c>
      <c r="C68" s="369">
        <v>0</v>
      </c>
      <c r="D68" s="374">
        <f t="shared" si="44"/>
        <v>0</v>
      </c>
      <c r="E68" s="375">
        <f t="shared" si="45"/>
        <v>0</v>
      </c>
      <c r="F68" s="371">
        <v>0</v>
      </c>
      <c r="G68" s="376">
        <f t="shared" si="46"/>
        <v>0</v>
      </c>
      <c r="H68" s="377">
        <f t="shared" si="47"/>
        <v>0</v>
      </c>
      <c r="I68" s="126">
        <f t="shared" si="40"/>
        <v>0</v>
      </c>
      <c r="J68" s="127">
        <f t="shared" si="41"/>
        <v>0</v>
      </c>
      <c r="K68" s="128">
        <f t="shared" si="42"/>
        <v>0</v>
      </c>
      <c r="L68" s="158">
        <f t="shared" si="43"/>
        <v>0</v>
      </c>
      <c r="M68" s="159">
        <f t="shared" si="43"/>
        <v>0</v>
      </c>
      <c r="N68" s="160">
        <f t="shared" si="43"/>
        <v>0</v>
      </c>
    </row>
    <row r="69" spans="1:14" ht="21" hidden="1" x14ac:dyDescent="0.35">
      <c r="A69" s="20"/>
      <c r="B69" s="73" t="s">
        <v>132</v>
      </c>
      <c r="C69" s="369">
        <v>0</v>
      </c>
      <c r="D69" s="374">
        <f t="shared" si="44"/>
        <v>0</v>
      </c>
      <c r="E69" s="375">
        <f t="shared" si="45"/>
        <v>0</v>
      </c>
      <c r="F69" s="371">
        <v>0</v>
      </c>
      <c r="G69" s="376">
        <f t="shared" si="46"/>
        <v>0</v>
      </c>
      <c r="H69" s="377">
        <f t="shared" si="47"/>
        <v>0</v>
      </c>
      <c r="I69" s="126">
        <f t="shared" si="40"/>
        <v>0</v>
      </c>
      <c r="J69" s="127">
        <f t="shared" si="41"/>
        <v>0</v>
      </c>
      <c r="K69" s="128">
        <f t="shared" si="42"/>
        <v>0</v>
      </c>
      <c r="L69" s="158">
        <f t="shared" si="43"/>
        <v>0</v>
      </c>
      <c r="M69" s="159">
        <f t="shared" si="43"/>
        <v>0</v>
      </c>
      <c r="N69" s="160">
        <f t="shared" si="43"/>
        <v>0</v>
      </c>
    </row>
    <row r="70" spans="1:14" ht="21" hidden="1" x14ac:dyDescent="0.35">
      <c r="A70" s="20"/>
      <c r="B70" s="73" t="s">
        <v>133</v>
      </c>
      <c r="C70" s="369">
        <v>0</v>
      </c>
      <c r="D70" s="374">
        <f t="shared" si="44"/>
        <v>0</v>
      </c>
      <c r="E70" s="375">
        <f t="shared" si="45"/>
        <v>0</v>
      </c>
      <c r="F70" s="371">
        <v>0</v>
      </c>
      <c r="G70" s="376">
        <f t="shared" si="46"/>
        <v>0</v>
      </c>
      <c r="H70" s="377">
        <f t="shared" si="47"/>
        <v>0</v>
      </c>
      <c r="I70" s="126">
        <f t="shared" si="40"/>
        <v>0</v>
      </c>
      <c r="J70" s="127">
        <f t="shared" si="41"/>
        <v>0</v>
      </c>
      <c r="K70" s="128">
        <f t="shared" si="42"/>
        <v>0</v>
      </c>
      <c r="L70" s="158">
        <f t="shared" si="43"/>
        <v>0</v>
      </c>
      <c r="M70" s="159">
        <f t="shared" si="43"/>
        <v>0</v>
      </c>
      <c r="N70" s="160">
        <f t="shared" si="43"/>
        <v>0</v>
      </c>
    </row>
    <row r="71" spans="1:14" ht="21" hidden="1" x14ac:dyDescent="0.35">
      <c r="A71" s="20"/>
      <c r="B71" s="73" t="s">
        <v>134</v>
      </c>
      <c r="C71" s="369">
        <v>0</v>
      </c>
      <c r="D71" s="374">
        <f t="shared" si="44"/>
        <v>0</v>
      </c>
      <c r="E71" s="375">
        <f t="shared" si="45"/>
        <v>0</v>
      </c>
      <c r="F71" s="371">
        <v>0</v>
      </c>
      <c r="G71" s="376">
        <f t="shared" si="46"/>
        <v>0</v>
      </c>
      <c r="H71" s="377">
        <f t="shared" si="47"/>
        <v>0</v>
      </c>
      <c r="I71" s="126">
        <f t="shared" si="40"/>
        <v>0</v>
      </c>
      <c r="J71" s="127">
        <f t="shared" si="41"/>
        <v>0</v>
      </c>
      <c r="K71" s="128">
        <f t="shared" si="42"/>
        <v>0</v>
      </c>
      <c r="L71" s="158">
        <f t="shared" si="43"/>
        <v>0</v>
      </c>
      <c r="M71" s="159">
        <f t="shared" si="43"/>
        <v>0</v>
      </c>
      <c r="N71" s="160">
        <f t="shared" si="43"/>
        <v>0</v>
      </c>
    </row>
    <row r="72" spans="1:14" ht="21" hidden="1" x14ac:dyDescent="0.35">
      <c r="A72" s="20"/>
      <c r="B72" s="73" t="s">
        <v>135</v>
      </c>
      <c r="C72" s="369">
        <v>0</v>
      </c>
      <c r="D72" s="374">
        <f t="shared" si="44"/>
        <v>0</v>
      </c>
      <c r="E72" s="375">
        <f t="shared" si="45"/>
        <v>0</v>
      </c>
      <c r="F72" s="371">
        <v>0</v>
      </c>
      <c r="G72" s="376">
        <f t="shared" si="46"/>
        <v>0</v>
      </c>
      <c r="H72" s="377">
        <f t="shared" si="47"/>
        <v>0</v>
      </c>
      <c r="I72" s="126">
        <f t="shared" si="40"/>
        <v>0</v>
      </c>
      <c r="J72" s="127">
        <f t="shared" si="41"/>
        <v>0</v>
      </c>
      <c r="K72" s="128">
        <f t="shared" si="42"/>
        <v>0</v>
      </c>
      <c r="L72" s="158">
        <f t="shared" si="43"/>
        <v>0</v>
      </c>
      <c r="M72" s="159">
        <f t="shared" si="43"/>
        <v>0</v>
      </c>
      <c r="N72" s="160">
        <f t="shared" si="43"/>
        <v>0</v>
      </c>
    </row>
    <row r="73" spans="1:14" ht="21" hidden="1" x14ac:dyDescent="0.35">
      <c r="A73" s="20"/>
      <c r="B73" s="73" t="s">
        <v>136</v>
      </c>
      <c r="C73" s="369">
        <v>0</v>
      </c>
      <c r="D73" s="374">
        <f t="shared" si="44"/>
        <v>0</v>
      </c>
      <c r="E73" s="375">
        <f t="shared" si="45"/>
        <v>0</v>
      </c>
      <c r="F73" s="371">
        <v>0</v>
      </c>
      <c r="G73" s="376">
        <f t="shared" si="46"/>
        <v>0</v>
      </c>
      <c r="H73" s="377">
        <f t="shared" si="47"/>
        <v>0</v>
      </c>
      <c r="I73" s="126">
        <f t="shared" si="40"/>
        <v>0</v>
      </c>
      <c r="J73" s="127">
        <f t="shared" si="41"/>
        <v>0</v>
      </c>
      <c r="K73" s="128">
        <f t="shared" si="42"/>
        <v>0</v>
      </c>
      <c r="L73" s="158">
        <f t="shared" si="43"/>
        <v>0</v>
      </c>
      <c r="M73" s="159">
        <f t="shared" si="43"/>
        <v>0</v>
      </c>
      <c r="N73" s="160">
        <f t="shared" si="43"/>
        <v>0</v>
      </c>
    </row>
    <row r="74" spans="1:14" ht="21" hidden="1" x14ac:dyDescent="0.35">
      <c r="A74" s="20"/>
      <c r="B74" s="73" t="s">
        <v>137</v>
      </c>
      <c r="C74" s="369">
        <v>0</v>
      </c>
      <c r="D74" s="374">
        <f t="shared" si="44"/>
        <v>0</v>
      </c>
      <c r="E74" s="375">
        <f t="shared" si="45"/>
        <v>0</v>
      </c>
      <c r="F74" s="371">
        <v>0</v>
      </c>
      <c r="G74" s="376">
        <f t="shared" si="46"/>
        <v>0</v>
      </c>
      <c r="H74" s="377">
        <f t="shared" si="47"/>
        <v>0</v>
      </c>
      <c r="I74" s="126">
        <f t="shared" si="40"/>
        <v>0</v>
      </c>
      <c r="J74" s="127">
        <f t="shared" si="41"/>
        <v>0</v>
      </c>
      <c r="K74" s="128">
        <f t="shared" si="42"/>
        <v>0</v>
      </c>
      <c r="L74" s="158">
        <f t="shared" si="43"/>
        <v>0</v>
      </c>
      <c r="M74" s="159">
        <f t="shared" si="43"/>
        <v>0</v>
      </c>
      <c r="N74" s="160">
        <f t="shared" si="43"/>
        <v>0</v>
      </c>
    </row>
    <row r="75" spans="1:14" ht="21" hidden="1" x14ac:dyDescent="0.35">
      <c r="A75" s="20"/>
      <c r="B75" s="73" t="s">
        <v>138</v>
      </c>
      <c r="C75" s="369">
        <v>0</v>
      </c>
      <c r="D75" s="374">
        <f t="shared" si="44"/>
        <v>0</v>
      </c>
      <c r="E75" s="375">
        <f t="shared" si="45"/>
        <v>0</v>
      </c>
      <c r="F75" s="371">
        <v>0</v>
      </c>
      <c r="G75" s="376">
        <f t="shared" si="46"/>
        <v>0</v>
      </c>
      <c r="H75" s="377">
        <f t="shared" si="47"/>
        <v>0</v>
      </c>
      <c r="I75" s="126">
        <f t="shared" si="40"/>
        <v>0</v>
      </c>
      <c r="J75" s="127">
        <f t="shared" si="41"/>
        <v>0</v>
      </c>
      <c r="K75" s="128">
        <f t="shared" si="42"/>
        <v>0</v>
      </c>
      <c r="L75" s="158">
        <f t="shared" si="43"/>
        <v>0</v>
      </c>
      <c r="M75" s="159">
        <f t="shared" si="43"/>
        <v>0</v>
      </c>
      <c r="N75" s="160">
        <f t="shared" si="43"/>
        <v>0</v>
      </c>
    </row>
    <row r="76" spans="1:14" ht="21" hidden="1" x14ac:dyDescent="0.35">
      <c r="A76" s="20"/>
      <c r="B76" s="73" t="s">
        <v>139</v>
      </c>
      <c r="C76" s="369">
        <v>0</v>
      </c>
      <c r="D76" s="374">
        <f t="shared" si="44"/>
        <v>0</v>
      </c>
      <c r="E76" s="375">
        <f t="shared" si="45"/>
        <v>0</v>
      </c>
      <c r="F76" s="371">
        <v>0</v>
      </c>
      <c r="G76" s="376">
        <f t="shared" si="46"/>
        <v>0</v>
      </c>
      <c r="H76" s="377">
        <f t="shared" si="47"/>
        <v>0</v>
      </c>
      <c r="I76" s="126">
        <f t="shared" si="40"/>
        <v>0</v>
      </c>
      <c r="J76" s="127">
        <f t="shared" si="41"/>
        <v>0</v>
      </c>
      <c r="K76" s="128">
        <f t="shared" si="42"/>
        <v>0</v>
      </c>
      <c r="L76" s="158">
        <f t="shared" si="43"/>
        <v>0</v>
      </c>
      <c r="M76" s="159">
        <f t="shared" si="43"/>
        <v>0</v>
      </c>
      <c r="N76" s="160">
        <f t="shared" si="43"/>
        <v>0</v>
      </c>
    </row>
    <row r="77" spans="1:14" ht="21" hidden="1" x14ac:dyDescent="0.35">
      <c r="A77" s="20"/>
      <c r="B77" s="73" t="s">
        <v>140</v>
      </c>
      <c r="C77" s="369">
        <v>0</v>
      </c>
      <c r="D77" s="374">
        <f t="shared" si="44"/>
        <v>0</v>
      </c>
      <c r="E77" s="375">
        <f t="shared" si="45"/>
        <v>0</v>
      </c>
      <c r="F77" s="371">
        <v>0</v>
      </c>
      <c r="G77" s="376">
        <f t="shared" si="46"/>
        <v>0</v>
      </c>
      <c r="H77" s="377">
        <f t="shared" si="47"/>
        <v>0</v>
      </c>
      <c r="I77" s="126">
        <f t="shared" si="40"/>
        <v>0</v>
      </c>
      <c r="J77" s="127">
        <f t="shared" si="41"/>
        <v>0</v>
      </c>
      <c r="K77" s="128">
        <f t="shared" si="42"/>
        <v>0</v>
      </c>
      <c r="L77" s="158">
        <f t="shared" si="43"/>
        <v>0</v>
      </c>
      <c r="M77" s="159">
        <f t="shared" si="43"/>
        <v>0</v>
      </c>
      <c r="N77" s="160">
        <f t="shared" si="43"/>
        <v>0</v>
      </c>
    </row>
    <row r="78" spans="1:14" ht="21" hidden="1" x14ac:dyDescent="0.35">
      <c r="A78" s="20"/>
      <c r="B78" s="73" t="s">
        <v>141</v>
      </c>
      <c r="C78" s="369">
        <v>0</v>
      </c>
      <c r="D78" s="374">
        <f t="shared" si="44"/>
        <v>0</v>
      </c>
      <c r="E78" s="375">
        <f t="shared" si="45"/>
        <v>0</v>
      </c>
      <c r="F78" s="371">
        <v>0</v>
      </c>
      <c r="G78" s="376">
        <f t="shared" si="46"/>
        <v>0</v>
      </c>
      <c r="H78" s="377">
        <f t="shared" si="47"/>
        <v>0</v>
      </c>
      <c r="I78" s="126">
        <f t="shared" si="40"/>
        <v>0</v>
      </c>
      <c r="J78" s="127">
        <f t="shared" si="41"/>
        <v>0</v>
      </c>
      <c r="K78" s="128">
        <f t="shared" si="42"/>
        <v>0</v>
      </c>
      <c r="L78" s="158">
        <f t="shared" si="43"/>
        <v>0</v>
      </c>
      <c r="M78" s="159">
        <f t="shared" si="43"/>
        <v>0</v>
      </c>
      <c r="N78" s="160">
        <f t="shared" si="43"/>
        <v>0</v>
      </c>
    </row>
    <row r="79" spans="1:14" ht="21" hidden="1" x14ac:dyDescent="0.35">
      <c r="A79" s="20"/>
      <c r="B79" s="73" t="s">
        <v>142</v>
      </c>
      <c r="C79" s="369">
        <v>0</v>
      </c>
      <c r="D79" s="374">
        <f t="shared" si="44"/>
        <v>0</v>
      </c>
      <c r="E79" s="375">
        <f t="shared" si="45"/>
        <v>0</v>
      </c>
      <c r="F79" s="371">
        <v>0</v>
      </c>
      <c r="G79" s="376">
        <f t="shared" si="46"/>
        <v>0</v>
      </c>
      <c r="H79" s="377">
        <f t="shared" si="47"/>
        <v>0</v>
      </c>
      <c r="I79" s="126">
        <f t="shared" si="40"/>
        <v>0</v>
      </c>
      <c r="J79" s="127">
        <f t="shared" si="41"/>
        <v>0</v>
      </c>
      <c r="K79" s="128">
        <f t="shared" si="42"/>
        <v>0</v>
      </c>
      <c r="L79" s="158">
        <f t="shared" si="43"/>
        <v>0</v>
      </c>
      <c r="M79" s="159">
        <f t="shared" si="43"/>
        <v>0</v>
      </c>
      <c r="N79" s="160">
        <f t="shared" si="43"/>
        <v>0</v>
      </c>
    </row>
    <row r="80" spans="1:14" ht="21" hidden="1" x14ac:dyDescent="0.35">
      <c r="A80" s="20"/>
      <c r="B80" s="73" t="s">
        <v>143</v>
      </c>
      <c r="C80" s="369">
        <v>0</v>
      </c>
      <c r="D80" s="374">
        <f t="shared" si="44"/>
        <v>0</v>
      </c>
      <c r="E80" s="375">
        <f t="shared" si="45"/>
        <v>0</v>
      </c>
      <c r="F80" s="371">
        <v>0</v>
      </c>
      <c r="G80" s="376">
        <f t="shared" si="46"/>
        <v>0</v>
      </c>
      <c r="H80" s="377">
        <f t="shared" si="47"/>
        <v>0</v>
      </c>
      <c r="I80" s="126">
        <f t="shared" si="40"/>
        <v>0</v>
      </c>
      <c r="J80" s="127">
        <f t="shared" si="41"/>
        <v>0</v>
      </c>
      <c r="K80" s="128">
        <f t="shared" si="42"/>
        <v>0</v>
      </c>
      <c r="L80" s="158">
        <f t="shared" si="43"/>
        <v>0</v>
      </c>
      <c r="M80" s="159">
        <f t="shared" si="43"/>
        <v>0</v>
      </c>
      <c r="N80" s="160">
        <f t="shared" si="43"/>
        <v>0</v>
      </c>
    </row>
    <row r="81" spans="1:14" ht="21" hidden="1" x14ac:dyDescent="0.35">
      <c r="A81" s="20"/>
      <c r="B81" s="73" t="s">
        <v>144</v>
      </c>
      <c r="C81" s="369">
        <v>0</v>
      </c>
      <c r="D81" s="374">
        <f t="shared" si="44"/>
        <v>0</v>
      </c>
      <c r="E81" s="375">
        <f t="shared" si="45"/>
        <v>0</v>
      </c>
      <c r="F81" s="371">
        <v>0</v>
      </c>
      <c r="G81" s="376">
        <f t="shared" si="46"/>
        <v>0</v>
      </c>
      <c r="H81" s="377">
        <f t="shared" si="47"/>
        <v>0</v>
      </c>
      <c r="I81" s="126">
        <f t="shared" si="40"/>
        <v>0</v>
      </c>
      <c r="J81" s="127">
        <f t="shared" si="41"/>
        <v>0</v>
      </c>
      <c r="K81" s="128">
        <f t="shared" si="42"/>
        <v>0</v>
      </c>
      <c r="L81" s="158">
        <f t="shared" si="43"/>
        <v>0</v>
      </c>
      <c r="M81" s="159">
        <f t="shared" si="43"/>
        <v>0</v>
      </c>
      <c r="N81" s="160">
        <f t="shared" si="43"/>
        <v>0</v>
      </c>
    </row>
    <row r="82" spans="1:14" ht="21" hidden="1" x14ac:dyDescent="0.35">
      <c r="A82" s="20"/>
      <c r="B82" s="73" t="s">
        <v>147</v>
      </c>
      <c r="C82" s="369">
        <v>0</v>
      </c>
      <c r="D82" s="374">
        <f t="shared" si="44"/>
        <v>0</v>
      </c>
      <c r="E82" s="375">
        <f t="shared" si="45"/>
        <v>0</v>
      </c>
      <c r="F82" s="371">
        <v>0</v>
      </c>
      <c r="G82" s="376">
        <f t="shared" si="46"/>
        <v>0</v>
      </c>
      <c r="H82" s="377">
        <f t="shared" si="47"/>
        <v>0</v>
      </c>
      <c r="I82" s="126">
        <f t="shared" si="40"/>
        <v>0</v>
      </c>
      <c r="J82" s="127">
        <f t="shared" si="41"/>
        <v>0</v>
      </c>
      <c r="K82" s="128">
        <f t="shared" si="42"/>
        <v>0</v>
      </c>
      <c r="L82" s="158">
        <f t="shared" si="43"/>
        <v>0</v>
      </c>
      <c r="M82" s="159">
        <f t="shared" si="43"/>
        <v>0</v>
      </c>
      <c r="N82" s="160">
        <f t="shared" si="43"/>
        <v>0</v>
      </c>
    </row>
    <row r="83" spans="1:14" ht="4.5" hidden="1" customHeight="1" x14ac:dyDescent="0.35">
      <c r="A83" s="20"/>
      <c r="B83" s="73" t="s">
        <v>145</v>
      </c>
      <c r="C83" s="369">
        <v>0</v>
      </c>
      <c r="D83" s="374">
        <f t="shared" si="44"/>
        <v>0</v>
      </c>
      <c r="E83" s="375">
        <f t="shared" si="45"/>
        <v>0</v>
      </c>
      <c r="F83" s="371">
        <v>0</v>
      </c>
      <c r="G83" s="376">
        <f t="shared" si="46"/>
        <v>0</v>
      </c>
      <c r="H83" s="377">
        <f t="shared" si="47"/>
        <v>0</v>
      </c>
      <c r="I83" s="126">
        <f t="shared" si="40"/>
        <v>0</v>
      </c>
      <c r="J83" s="127">
        <f t="shared" si="41"/>
        <v>0</v>
      </c>
      <c r="K83" s="128">
        <f t="shared" si="42"/>
        <v>0</v>
      </c>
      <c r="L83" s="158">
        <f t="shared" si="43"/>
        <v>0</v>
      </c>
      <c r="M83" s="159">
        <f t="shared" si="43"/>
        <v>0</v>
      </c>
      <c r="N83" s="160">
        <f t="shared" si="43"/>
        <v>0</v>
      </c>
    </row>
    <row r="84" spans="1:14" ht="21" hidden="1" x14ac:dyDescent="0.35">
      <c r="A84" s="20"/>
      <c r="B84" s="74" t="s">
        <v>66</v>
      </c>
      <c r="C84" s="369">
        <f>350880.54+125339.59+129005.49+127009.85-86586.98-89995.24-87992.8</f>
        <v>467660.45</v>
      </c>
      <c r="D84" s="374">
        <f t="shared" si="44"/>
        <v>88855.48550000001</v>
      </c>
      <c r="E84" s="375">
        <f t="shared" si="45"/>
        <v>556515.93550000002</v>
      </c>
      <c r="F84" s="371">
        <v>0</v>
      </c>
      <c r="G84" s="376">
        <f t="shared" si="46"/>
        <v>0</v>
      </c>
      <c r="H84" s="377">
        <f t="shared" si="47"/>
        <v>0</v>
      </c>
      <c r="I84" s="126">
        <f t="shared" si="40"/>
        <v>467660.45</v>
      </c>
      <c r="J84" s="127">
        <f t="shared" si="41"/>
        <v>98208.694499999998</v>
      </c>
      <c r="K84" s="128">
        <f t="shared" si="42"/>
        <v>565869.14450000005</v>
      </c>
      <c r="L84" s="158">
        <f t="shared" si="43"/>
        <v>467660.45</v>
      </c>
      <c r="M84" s="159">
        <f t="shared" si="43"/>
        <v>98208.694499999998</v>
      </c>
      <c r="N84" s="160">
        <f t="shared" si="43"/>
        <v>565869.14450000005</v>
      </c>
    </row>
    <row r="85" spans="1:14" ht="21" x14ac:dyDescent="0.35">
      <c r="A85" s="20" t="s">
        <v>67</v>
      </c>
      <c r="B85" s="21" t="s">
        <v>68</v>
      </c>
      <c r="C85" s="369">
        <v>0</v>
      </c>
      <c r="D85" s="374">
        <f t="shared" ref="D85:D91" si="48">C85*19%</f>
        <v>0</v>
      </c>
      <c r="E85" s="375">
        <f t="shared" si="45"/>
        <v>0</v>
      </c>
      <c r="F85" s="371">
        <v>0</v>
      </c>
      <c r="G85" s="376">
        <f t="shared" ref="G85" si="49">F85*19%</f>
        <v>0</v>
      </c>
      <c r="H85" s="377">
        <f t="shared" si="47"/>
        <v>0</v>
      </c>
      <c r="I85" s="126">
        <f t="shared" si="40"/>
        <v>0</v>
      </c>
      <c r="J85" s="127">
        <f t="shared" si="41"/>
        <v>0</v>
      </c>
      <c r="K85" s="128">
        <f t="shared" si="42"/>
        <v>0</v>
      </c>
      <c r="L85" s="158">
        <f t="shared" si="43"/>
        <v>0</v>
      </c>
      <c r="M85" s="159">
        <f t="shared" si="43"/>
        <v>0</v>
      </c>
      <c r="N85" s="160">
        <f t="shared" si="43"/>
        <v>0</v>
      </c>
    </row>
    <row r="86" spans="1:14" ht="42" x14ac:dyDescent="0.35">
      <c r="A86" s="20" t="s">
        <v>69</v>
      </c>
      <c r="B86" s="24" t="s">
        <v>70</v>
      </c>
      <c r="C86" s="369">
        <f>C87+C88</f>
        <v>1892.09</v>
      </c>
      <c r="D86" s="369">
        <f t="shared" ref="D86:E86" si="50">D87+D88</f>
        <v>359.49709999999999</v>
      </c>
      <c r="E86" s="370">
        <f t="shared" si="50"/>
        <v>2251.5870999999997</v>
      </c>
      <c r="F86" s="371">
        <f>F87+F88</f>
        <v>0</v>
      </c>
      <c r="G86" s="372">
        <f t="shared" ref="G86:H86" si="51">G87+G88</f>
        <v>0</v>
      </c>
      <c r="H86" s="373">
        <f t="shared" si="51"/>
        <v>0</v>
      </c>
      <c r="I86" s="126">
        <f t="shared" si="40"/>
        <v>1892.09</v>
      </c>
      <c r="J86" s="127">
        <f t="shared" si="41"/>
        <v>397.33889999999997</v>
      </c>
      <c r="K86" s="128">
        <f t="shared" si="42"/>
        <v>2289.4288999999999</v>
      </c>
      <c r="L86" s="158">
        <f t="shared" si="43"/>
        <v>1892.09</v>
      </c>
      <c r="M86" s="159">
        <f t="shared" si="43"/>
        <v>397.33889999999997</v>
      </c>
      <c r="N86" s="160">
        <f t="shared" si="43"/>
        <v>2289.4288999999999</v>
      </c>
    </row>
    <row r="87" spans="1:14" ht="0.75" customHeight="1" x14ac:dyDescent="0.35">
      <c r="A87" s="20"/>
      <c r="B87" s="21" t="s">
        <v>71</v>
      </c>
      <c r="C87" s="369">
        <v>0</v>
      </c>
      <c r="D87" s="374">
        <f t="shared" ref="D87:D88" si="52">C87*0.19</f>
        <v>0</v>
      </c>
      <c r="E87" s="375">
        <f t="shared" si="45"/>
        <v>0</v>
      </c>
      <c r="F87" s="371">
        <v>0</v>
      </c>
      <c r="G87" s="376">
        <f t="shared" ref="G87:G88" si="53">F87*0.19</f>
        <v>0</v>
      </c>
      <c r="H87" s="377">
        <f t="shared" ref="H87:H91" si="54">F87+G87</f>
        <v>0</v>
      </c>
      <c r="I87" s="126">
        <f t="shared" si="40"/>
        <v>0</v>
      </c>
      <c r="J87" s="127">
        <f t="shared" si="41"/>
        <v>0</v>
      </c>
      <c r="K87" s="128">
        <f t="shared" si="42"/>
        <v>0</v>
      </c>
      <c r="L87" s="158">
        <f t="shared" si="43"/>
        <v>0</v>
      </c>
      <c r="M87" s="159">
        <f t="shared" si="43"/>
        <v>0</v>
      </c>
      <c r="N87" s="160">
        <f t="shared" si="43"/>
        <v>0</v>
      </c>
    </row>
    <row r="88" spans="1:14" ht="21" hidden="1" x14ac:dyDescent="0.35">
      <c r="A88" s="20"/>
      <c r="B88" s="21" t="s">
        <v>72</v>
      </c>
      <c r="C88" s="369">
        <v>1892.09</v>
      </c>
      <c r="D88" s="374">
        <f t="shared" si="52"/>
        <v>359.49709999999999</v>
      </c>
      <c r="E88" s="375">
        <f t="shared" si="45"/>
        <v>2251.5870999999997</v>
      </c>
      <c r="F88" s="371">
        <v>0</v>
      </c>
      <c r="G88" s="376">
        <f t="shared" si="53"/>
        <v>0</v>
      </c>
      <c r="H88" s="377">
        <f t="shared" si="54"/>
        <v>0</v>
      </c>
      <c r="I88" s="126">
        <f t="shared" si="40"/>
        <v>1892.09</v>
      </c>
      <c r="J88" s="127">
        <f t="shared" si="41"/>
        <v>397.33889999999997</v>
      </c>
      <c r="K88" s="128">
        <f t="shared" si="42"/>
        <v>2289.4288999999999</v>
      </c>
      <c r="L88" s="158">
        <f t="shared" si="43"/>
        <v>1892.09</v>
      </c>
      <c r="M88" s="159">
        <f t="shared" si="43"/>
        <v>397.33889999999997</v>
      </c>
      <c r="N88" s="160">
        <f t="shared" si="43"/>
        <v>2289.4288999999999</v>
      </c>
    </row>
    <row r="89" spans="1:14" ht="42" x14ac:dyDescent="0.35">
      <c r="A89" s="20" t="s">
        <v>73</v>
      </c>
      <c r="B89" s="24" t="s">
        <v>74</v>
      </c>
      <c r="C89" s="369">
        <v>0</v>
      </c>
      <c r="D89" s="374">
        <f t="shared" si="48"/>
        <v>0</v>
      </c>
      <c r="E89" s="375">
        <f t="shared" si="45"/>
        <v>0</v>
      </c>
      <c r="F89" s="371">
        <v>0</v>
      </c>
      <c r="G89" s="376">
        <f t="shared" ref="G89:G91" si="55">F89*19%</f>
        <v>0</v>
      </c>
      <c r="H89" s="377">
        <f t="shared" si="54"/>
        <v>0</v>
      </c>
      <c r="I89" s="126">
        <f t="shared" si="40"/>
        <v>0</v>
      </c>
      <c r="J89" s="127">
        <f t="shared" si="41"/>
        <v>0</v>
      </c>
      <c r="K89" s="128">
        <f t="shared" si="42"/>
        <v>0</v>
      </c>
      <c r="L89" s="158">
        <f t="shared" si="43"/>
        <v>0</v>
      </c>
      <c r="M89" s="159">
        <f t="shared" si="43"/>
        <v>0</v>
      </c>
      <c r="N89" s="160">
        <f t="shared" si="43"/>
        <v>0</v>
      </c>
    </row>
    <row r="90" spans="1:14" ht="21" x14ac:dyDescent="0.35">
      <c r="A90" s="20" t="s">
        <v>75</v>
      </c>
      <c r="B90" s="24" t="s">
        <v>76</v>
      </c>
      <c r="C90" s="369">
        <v>0</v>
      </c>
      <c r="D90" s="374">
        <f t="shared" si="48"/>
        <v>0</v>
      </c>
      <c r="E90" s="375">
        <f t="shared" si="45"/>
        <v>0</v>
      </c>
      <c r="F90" s="371">
        <v>0</v>
      </c>
      <c r="G90" s="376">
        <f t="shared" si="55"/>
        <v>0</v>
      </c>
      <c r="H90" s="377">
        <f t="shared" si="54"/>
        <v>0</v>
      </c>
      <c r="I90" s="126">
        <f t="shared" si="40"/>
        <v>0</v>
      </c>
      <c r="J90" s="127">
        <f t="shared" si="41"/>
        <v>0</v>
      </c>
      <c r="K90" s="128">
        <f t="shared" si="42"/>
        <v>0</v>
      </c>
      <c r="L90" s="158">
        <f t="shared" si="43"/>
        <v>0</v>
      </c>
      <c r="M90" s="159">
        <f t="shared" si="43"/>
        <v>0</v>
      </c>
      <c r="N90" s="160">
        <f t="shared" si="43"/>
        <v>0</v>
      </c>
    </row>
    <row r="91" spans="1:14" ht="21.75" thickBot="1" x14ac:dyDescent="0.4">
      <c r="A91" s="80" t="s">
        <v>77</v>
      </c>
      <c r="B91" s="81" t="s">
        <v>78</v>
      </c>
      <c r="C91" s="82">
        <v>0</v>
      </c>
      <c r="D91" s="83">
        <f t="shared" si="48"/>
        <v>0</v>
      </c>
      <c r="E91" s="192">
        <f t="shared" si="45"/>
        <v>0</v>
      </c>
      <c r="F91" s="221">
        <v>0</v>
      </c>
      <c r="G91" s="85">
        <f t="shared" si="55"/>
        <v>0</v>
      </c>
      <c r="H91" s="222">
        <f t="shared" si="54"/>
        <v>0</v>
      </c>
      <c r="I91" s="303">
        <f t="shared" si="40"/>
        <v>0</v>
      </c>
      <c r="J91" s="175">
        <f t="shared" si="41"/>
        <v>0</v>
      </c>
      <c r="K91" s="304">
        <f t="shared" si="42"/>
        <v>0</v>
      </c>
      <c r="L91" s="176">
        <f t="shared" si="43"/>
        <v>0</v>
      </c>
      <c r="M91" s="177">
        <f t="shared" si="43"/>
        <v>0</v>
      </c>
      <c r="N91" s="178">
        <f t="shared" si="43"/>
        <v>0</v>
      </c>
    </row>
    <row r="92" spans="1:14" ht="21.75" thickBot="1" x14ac:dyDescent="0.4">
      <c r="A92" s="418" t="s">
        <v>79</v>
      </c>
      <c r="B92" s="419"/>
      <c r="C92" s="46">
        <f t="shared" ref="C92:N92" si="56">C46+C85+C86+C89+C90+C91</f>
        <v>469552.54000000004</v>
      </c>
      <c r="D92" s="46">
        <f t="shared" si="56"/>
        <v>89214.982600000003</v>
      </c>
      <c r="E92" s="186">
        <f t="shared" si="56"/>
        <v>558767.52260000003</v>
      </c>
      <c r="F92" s="218">
        <f t="shared" si="56"/>
        <v>0</v>
      </c>
      <c r="G92" s="72">
        <f t="shared" si="56"/>
        <v>0</v>
      </c>
      <c r="H92" s="86">
        <f t="shared" si="56"/>
        <v>0</v>
      </c>
      <c r="I92" s="114">
        <f t="shared" si="56"/>
        <v>469552.54000000004</v>
      </c>
      <c r="J92" s="115">
        <f t="shared" si="56"/>
        <v>98606.0334</v>
      </c>
      <c r="K92" s="116">
        <f t="shared" si="56"/>
        <v>568158.57340000011</v>
      </c>
      <c r="L92" s="149">
        <f t="shared" si="56"/>
        <v>469552.54000000004</v>
      </c>
      <c r="M92" s="150">
        <f t="shared" si="56"/>
        <v>98606.0334</v>
      </c>
      <c r="N92" s="151">
        <f t="shared" si="56"/>
        <v>568158.57340000011</v>
      </c>
    </row>
    <row r="93" spans="1:14" ht="21" x14ac:dyDescent="0.35">
      <c r="A93" s="420" t="s">
        <v>80</v>
      </c>
      <c r="B93" s="417"/>
      <c r="C93" s="417"/>
      <c r="D93" s="417"/>
      <c r="E93" s="417"/>
      <c r="F93" s="212"/>
      <c r="G93" s="53"/>
      <c r="H93" s="213"/>
      <c r="I93" s="456"/>
      <c r="J93" s="438"/>
      <c r="K93" s="457"/>
      <c r="L93" s="439"/>
      <c r="M93" s="440"/>
      <c r="N93" s="441"/>
    </row>
    <row r="94" spans="1:14" s="2" customFormat="1" ht="21" x14ac:dyDescent="0.35">
      <c r="A94" s="330" t="s">
        <v>81</v>
      </c>
      <c r="B94" s="378" t="s">
        <v>82</v>
      </c>
      <c r="C94" s="75">
        <f>C95+C96</f>
        <v>0</v>
      </c>
      <c r="D94" s="75">
        <f t="shared" ref="D94:E94" si="57">D95+D96</f>
        <v>0</v>
      </c>
      <c r="E94" s="194">
        <f t="shared" si="57"/>
        <v>0</v>
      </c>
      <c r="F94" s="331">
        <f>F95+F96</f>
        <v>0</v>
      </c>
      <c r="G94" s="76">
        <f t="shared" ref="G94:H94" si="58">G95+G96</f>
        <v>0</v>
      </c>
      <c r="H94" s="77">
        <f t="shared" si="58"/>
        <v>0</v>
      </c>
      <c r="I94" s="163">
        <f>C94-F94</f>
        <v>0</v>
      </c>
      <c r="J94" s="164">
        <f>I94*0.21</f>
        <v>0</v>
      </c>
      <c r="K94" s="165">
        <f>I94+J94</f>
        <v>0</v>
      </c>
      <c r="L94" s="166">
        <f>F94+I94</f>
        <v>0</v>
      </c>
      <c r="M94" s="167">
        <f>G94+J94</f>
        <v>0</v>
      </c>
      <c r="N94" s="168">
        <f>H94+K94</f>
        <v>0</v>
      </c>
    </row>
    <row r="95" spans="1:14" ht="42" x14ac:dyDescent="0.35">
      <c r="A95" s="20"/>
      <c r="B95" s="42" t="s">
        <v>83</v>
      </c>
      <c r="C95" s="22">
        <v>0</v>
      </c>
      <c r="D95" s="23">
        <f t="shared" ref="D95:D104" si="59">C95*19%</f>
        <v>0</v>
      </c>
      <c r="E95" s="187">
        <f t="shared" ref="E95:E96" si="60">C95+D95</f>
        <v>0</v>
      </c>
      <c r="F95" s="220">
        <v>0</v>
      </c>
      <c r="G95" s="67">
        <f t="shared" ref="G95:G96" si="61">F95*19%</f>
        <v>0</v>
      </c>
      <c r="H95" s="68">
        <f t="shared" ref="H95:H96" si="62">F95+G95</f>
        <v>0</v>
      </c>
      <c r="I95" s="126">
        <f t="shared" ref="I95:I104" si="63">C95-F95</f>
        <v>0</v>
      </c>
      <c r="J95" s="127">
        <f t="shared" ref="J95:J104" si="64">I95*0.21</f>
        <v>0</v>
      </c>
      <c r="K95" s="128">
        <f t="shared" ref="K95:K104" si="65">I95+J95</f>
        <v>0</v>
      </c>
      <c r="L95" s="158">
        <f t="shared" ref="L95:N104" si="66">F95+I95</f>
        <v>0</v>
      </c>
      <c r="M95" s="159">
        <f t="shared" si="66"/>
        <v>0</v>
      </c>
      <c r="N95" s="160">
        <f t="shared" si="66"/>
        <v>0</v>
      </c>
    </row>
    <row r="96" spans="1:14" ht="21.75" thickBot="1" x14ac:dyDescent="0.4">
      <c r="A96" s="9"/>
      <c r="B96" s="10" t="s">
        <v>84</v>
      </c>
      <c r="C96" s="22">
        <v>0</v>
      </c>
      <c r="D96" s="23">
        <f t="shared" si="59"/>
        <v>0</v>
      </c>
      <c r="E96" s="187">
        <f t="shared" si="60"/>
        <v>0</v>
      </c>
      <c r="F96" s="220">
        <v>0</v>
      </c>
      <c r="G96" s="67">
        <f t="shared" si="61"/>
        <v>0</v>
      </c>
      <c r="H96" s="68">
        <f t="shared" si="62"/>
        <v>0</v>
      </c>
      <c r="I96" s="295">
        <f t="shared" si="63"/>
        <v>0</v>
      </c>
      <c r="J96" s="284">
        <f t="shared" si="64"/>
        <v>0</v>
      </c>
      <c r="K96" s="326">
        <f t="shared" si="65"/>
        <v>0</v>
      </c>
      <c r="L96" s="296">
        <f t="shared" si="66"/>
        <v>0</v>
      </c>
      <c r="M96" s="297">
        <f t="shared" si="66"/>
        <v>0</v>
      </c>
      <c r="N96" s="298">
        <f t="shared" si="66"/>
        <v>0</v>
      </c>
    </row>
    <row r="97" spans="1:14" s="2" customFormat="1" ht="21.75" thickTop="1" x14ac:dyDescent="0.35">
      <c r="A97" s="347" t="s">
        <v>85</v>
      </c>
      <c r="B97" s="379" t="s">
        <v>86</v>
      </c>
      <c r="C97" s="349">
        <f t="shared" ref="C97:H97" si="67">SUM(C98:C102)</f>
        <v>0</v>
      </c>
      <c r="D97" s="349">
        <f t="shared" si="67"/>
        <v>0</v>
      </c>
      <c r="E97" s="350">
        <f t="shared" si="67"/>
        <v>0</v>
      </c>
      <c r="F97" s="351">
        <f t="shared" si="67"/>
        <v>0</v>
      </c>
      <c r="G97" s="352">
        <f t="shared" si="67"/>
        <v>0</v>
      </c>
      <c r="H97" s="353">
        <f t="shared" si="67"/>
        <v>0</v>
      </c>
      <c r="I97" s="327">
        <f t="shared" si="63"/>
        <v>0</v>
      </c>
      <c r="J97" s="170">
        <f t="shared" si="64"/>
        <v>0</v>
      </c>
      <c r="K97" s="171">
        <f t="shared" si="65"/>
        <v>0</v>
      </c>
      <c r="L97" s="293">
        <f t="shared" si="66"/>
        <v>0</v>
      </c>
      <c r="M97" s="294">
        <f t="shared" si="66"/>
        <v>0</v>
      </c>
      <c r="N97" s="380">
        <f t="shared" si="66"/>
        <v>0</v>
      </c>
    </row>
    <row r="98" spans="1:14" ht="42" x14ac:dyDescent="0.35">
      <c r="A98" s="20"/>
      <c r="B98" s="24" t="s">
        <v>87</v>
      </c>
      <c r="C98" s="22">
        <v>0</v>
      </c>
      <c r="D98" s="43">
        <v>0</v>
      </c>
      <c r="E98" s="187">
        <f t="shared" ref="E98:E104" si="68">C98+D98</f>
        <v>0</v>
      </c>
      <c r="F98" s="220">
        <v>0</v>
      </c>
      <c r="G98" s="70">
        <v>0</v>
      </c>
      <c r="H98" s="68">
        <f t="shared" ref="H98:H104" si="69">F98+G98</f>
        <v>0</v>
      </c>
      <c r="I98" s="126">
        <f t="shared" si="63"/>
        <v>0</v>
      </c>
      <c r="J98" s="127">
        <f t="shared" si="64"/>
        <v>0</v>
      </c>
      <c r="K98" s="128">
        <f t="shared" si="65"/>
        <v>0</v>
      </c>
      <c r="L98" s="158">
        <f t="shared" si="66"/>
        <v>0</v>
      </c>
      <c r="M98" s="159">
        <f t="shared" si="66"/>
        <v>0</v>
      </c>
      <c r="N98" s="160">
        <f t="shared" si="66"/>
        <v>0</v>
      </c>
    </row>
    <row r="99" spans="1:14" ht="42" x14ac:dyDescent="0.35">
      <c r="A99" s="20"/>
      <c r="B99" s="24" t="s">
        <v>88</v>
      </c>
      <c r="C99" s="22">
        <v>0</v>
      </c>
      <c r="D99" s="43">
        <v>0</v>
      </c>
      <c r="E99" s="187">
        <f t="shared" si="68"/>
        <v>0</v>
      </c>
      <c r="F99" s="220">
        <v>0</v>
      </c>
      <c r="G99" s="70">
        <v>0</v>
      </c>
      <c r="H99" s="68">
        <f t="shared" si="69"/>
        <v>0</v>
      </c>
      <c r="I99" s="126">
        <f t="shared" si="63"/>
        <v>0</v>
      </c>
      <c r="J99" s="127">
        <f t="shared" si="64"/>
        <v>0</v>
      </c>
      <c r="K99" s="128">
        <f t="shared" si="65"/>
        <v>0</v>
      </c>
      <c r="L99" s="158">
        <f t="shared" si="66"/>
        <v>0</v>
      </c>
      <c r="M99" s="159">
        <f t="shared" si="66"/>
        <v>0</v>
      </c>
      <c r="N99" s="160">
        <f t="shared" si="66"/>
        <v>0</v>
      </c>
    </row>
    <row r="100" spans="1:14" ht="63" x14ac:dyDescent="0.35">
      <c r="A100" s="20"/>
      <c r="B100" s="24" t="s">
        <v>89</v>
      </c>
      <c r="C100" s="22">
        <v>0</v>
      </c>
      <c r="D100" s="43">
        <v>0</v>
      </c>
      <c r="E100" s="187">
        <f t="shared" si="68"/>
        <v>0</v>
      </c>
      <c r="F100" s="220">
        <v>0</v>
      </c>
      <c r="G100" s="70">
        <v>0</v>
      </c>
      <c r="H100" s="68">
        <f t="shared" si="69"/>
        <v>0</v>
      </c>
      <c r="I100" s="126">
        <f t="shared" si="63"/>
        <v>0</v>
      </c>
      <c r="J100" s="127">
        <f t="shared" si="64"/>
        <v>0</v>
      </c>
      <c r="K100" s="128">
        <f t="shared" si="65"/>
        <v>0</v>
      </c>
      <c r="L100" s="158">
        <f t="shared" si="66"/>
        <v>0</v>
      </c>
      <c r="M100" s="159">
        <f t="shared" si="66"/>
        <v>0</v>
      </c>
      <c r="N100" s="160">
        <f t="shared" si="66"/>
        <v>0</v>
      </c>
    </row>
    <row r="101" spans="1:14" ht="21" x14ac:dyDescent="0.35">
      <c r="A101" s="20"/>
      <c r="B101" s="24" t="s">
        <v>90</v>
      </c>
      <c r="C101" s="22">
        <v>0</v>
      </c>
      <c r="D101" s="43">
        <v>0</v>
      </c>
      <c r="E101" s="187">
        <f t="shared" si="68"/>
        <v>0</v>
      </c>
      <c r="F101" s="220">
        <v>0</v>
      </c>
      <c r="G101" s="70">
        <v>0</v>
      </c>
      <c r="H101" s="68">
        <f t="shared" si="69"/>
        <v>0</v>
      </c>
      <c r="I101" s="126">
        <f t="shared" si="63"/>
        <v>0</v>
      </c>
      <c r="J101" s="127">
        <f t="shared" si="64"/>
        <v>0</v>
      </c>
      <c r="K101" s="128">
        <f t="shared" si="65"/>
        <v>0</v>
      </c>
      <c r="L101" s="158">
        <f t="shared" si="66"/>
        <v>0</v>
      </c>
      <c r="M101" s="159">
        <f t="shared" si="66"/>
        <v>0</v>
      </c>
      <c r="N101" s="160">
        <f t="shared" si="66"/>
        <v>0</v>
      </c>
    </row>
    <row r="102" spans="1:14" ht="42.75" thickBot="1" x14ac:dyDescent="0.4">
      <c r="A102" s="9"/>
      <c r="B102" s="39" t="s">
        <v>91</v>
      </c>
      <c r="C102" s="11">
        <v>0</v>
      </c>
      <c r="D102" s="44">
        <v>0</v>
      </c>
      <c r="E102" s="182">
        <f t="shared" si="68"/>
        <v>0</v>
      </c>
      <c r="F102" s="214">
        <v>0</v>
      </c>
      <c r="G102" s="71">
        <v>0</v>
      </c>
      <c r="H102" s="56">
        <f t="shared" si="69"/>
        <v>0</v>
      </c>
      <c r="I102" s="295">
        <f t="shared" si="63"/>
        <v>0</v>
      </c>
      <c r="J102" s="284">
        <f t="shared" si="64"/>
        <v>0</v>
      </c>
      <c r="K102" s="326">
        <f t="shared" si="65"/>
        <v>0</v>
      </c>
      <c r="L102" s="296">
        <f t="shared" si="66"/>
        <v>0</v>
      </c>
      <c r="M102" s="297">
        <f t="shared" si="66"/>
        <v>0</v>
      </c>
      <c r="N102" s="298">
        <f t="shared" si="66"/>
        <v>0</v>
      </c>
    </row>
    <row r="103" spans="1:14" ht="22.5" thickTop="1" thickBot="1" x14ac:dyDescent="0.4">
      <c r="A103" s="33" t="s">
        <v>92</v>
      </c>
      <c r="B103" s="34" t="s">
        <v>93</v>
      </c>
      <c r="C103" s="35">
        <v>67840.95</v>
      </c>
      <c r="D103" s="36">
        <f t="shared" si="59"/>
        <v>12889.780499999999</v>
      </c>
      <c r="E103" s="190">
        <f t="shared" si="68"/>
        <v>80730.730499999991</v>
      </c>
      <c r="F103" s="215">
        <v>0</v>
      </c>
      <c r="G103" s="58">
        <f t="shared" ref="G103:G104" si="70">F103*19%</f>
        <v>0</v>
      </c>
      <c r="H103" s="59">
        <f t="shared" si="69"/>
        <v>0</v>
      </c>
      <c r="I103" s="299">
        <f t="shared" si="63"/>
        <v>67840.95</v>
      </c>
      <c r="J103" s="290">
        <f t="shared" si="64"/>
        <v>14246.599499999998</v>
      </c>
      <c r="K103" s="324">
        <f t="shared" si="65"/>
        <v>82087.549499999994</v>
      </c>
      <c r="L103" s="300">
        <f t="shared" si="66"/>
        <v>67840.95</v>
      </c>
      <c r="M103" s="301">
        <f t="shared" si="66"/>
        <v>14246.599499999998</v>
      </c>
      <c r="N103" s="302">
        <f t="shared" si="66"/>
        <v>82087.549499999994</v>
      </c>
    </row>
    <row r="104" spans="1:14" ht="22.5" thickTop="1" thickBot="1" x14ac:dyDescent="0.4">
      <c r="A104" s="13" t="s">
        <v>94</v>
      </c>
      <c r="B104" s="17" t="s">
        <v>95</v>
      </c>
      <c r="C104" s="15">
        <v>5440</v>
      </c>
      <c r="D104" s="16">
        <f t="shared" si="59"/>
        <v>1033.5999999999999</v>
      </c>
      <c r="E104" s="183">
        <f t="shared" si="68"/>
        <v>6473.6</v>
      </c>
      <c r="F104" s="215">
        <v>0</v>
      </c>
      <c r="G104" s="58">
        <f t="shared" si="70"/>
        <v>0</v>
      </c>
      <c r="H104" s="59">
        <f t="shared" si="69"/>
        <v>0</v>
      </c>
      <c r="I104" s="299">
        <f t="shared" si="63"/>
        <v>5440</v>
      </c>
      <c r="J104" s="290">
        <f t="shared" si="64"/>
        <v>1142.3999999999999</v>
      </c>
      <c r="K104" s="324">
        <f t="shared" si="65"/>
        <v>6582.4</v>
      </c>
      <c r="L104" s="300">
        <f t="shared" si="66"/>
        <v>5440</v>
      </c>
      <c r="M104" s="301">
        <f t="shared" si="66"/>
        <v>1142.3999999999999</v>
      </c>
      <c r="N104" s="302">
        <f t="shared" si="66"/>
        <v>6582.4</v>
      </c>
    </row>
    <row r="105" spans="1:14" ht="22.5" thickTop="1" thickBot="1" x14ac:dyDescent="0.4">
      <c r="A105" s="423" t="s">
        <v>96</v>
      </c>
      <c r="B105" s="424"/>
      <c r="C105" s="18">
        <f>C94+C97+C103+C104</f>
        <v>73280.95</v>
      </c>
      <c r="D105" s="18">
        <f t="shared" ref="D105:N105" si="71">D94+D97+D103+D104</f>
        <v>13923.380499999999</v>
      </c>
      <c r="E105" s="260">
        <f t="shared" si="71"/>
        <v>87204.330499999996</v>
      </c>
      <c r="F105" s="268">
        <f t="shared" si="71"/>
        <v>0</v>
      </c>
      <c r="G105" s="60">
        <f t="shared" si="71"/>
        <v>0</v>
      </c>
      <c r="H105" s="61">
        <f t="shared" si="71"/>
        <v>0</v>
      </c>
      <c r="I105" s="307">
        <f t="shared" si="71"/>
        <v>73280.95</v>
      </c>
      <c r="J105" s="130">
        <f t="shared" si="71"/>
        <v>15388.999499999998</v>
      </c>
      <c r="K105" s="308">
        <f t="shared" si="71"/>
        <v>88669.949499999988</v>
      </c>
      <c r="L105" s="281">
        <f t="shared" si="71"/>
        <v>73280.95</v>
      </c>
      <c r="M105" s="162">
        <f t="shared" si="71"/>
        <v>15388.999499999998</v>
      </c>
      <c r="N105" s="282">
        <f t="shared" si="71"/>
        <v>88669.949499999988</v>
      </c>
    </row>
    <row r="106" spans="1:14" ht="21" x14ac:dyDescent="0.35">
      <c r="A106" s="416" t="s">
        <v>97</v>
      </c>
      <c r="B106" s="417"/>
      <c r="C106" s="417"/>
      <c r="D106" s="417"/>
      <c r="E106" s="417"/>
      <c r="F106" s="212"/>
      <c r="G106" s="53"/>
      <c r="H106" s="213"/>
      <c r="I106" s="456"/>
      <c r="J106" s="438"/>
      <c r="K106" s="457"/>
      <c r="L106" s="439"/>
      <c r="M106" s="440"/>
      <c r="N106" s="441"/>
    </row>
    <row r="107" spans="1:14" ht="21" x14ac:dyDescent="0.35">
      <c r="A107" s="20" t="s">
        <v>98</v>
      </c>
      <c r="B107" s="45" t="s">
        <v>99</v>
      </c>
      <c r="C107" s="22">
        <v>0</v>
      </c>
      <c r="D107" s="23">
        <f>C107*19%</f>
        <v>0</v>
      </c>
      <c r="E107" s="187">
        <f>C107+D107</f>
        <v>0</v>
      </c>
      <c r="F107" s="220">
        <v>0</v>
      </c>
      <c r="G107" s="67">
        <f>F107*19%</f>
        <v>0</v>
      </c>
      <c r="H107" s="68">
        <f>F107+G107</f>
        <v>0</v>
      </c>
      <c r="I107" s="126">
        <f>C107-F107</f>
        <v>0</v>
      </c>
      <c r="J107" s="127">
        <f>I107*0.21</f>
        <v>0</v>
      </c>
      <c r="K107" s="128">
        <f>I107+J107</f>
        <v>0</v>
      </c>
      <c r="L107" s="158">
        <f t="shared" ref="L107:N108" si="72">F107+I107</f>
        <v>0</v>
      </c>
      <c r="M107" s="159">
        <f t="shared" si="72"/>
        <v>0</v>
      </c>
      <c r="N107" s="160">
        <f t="shared" si="72"/>
        <v>0</v>
      </c>
    </row>
    <row r="108" spans="1:14" ht="21" x14ac:dyDescent="0.35">
      <c r="A108" s="20" t="s">
        <v>100</v>
      </c>
      <c r="B108" s="21" t="s">
        <v>101</v>
      </c>
      <c r="C108" s="22">
        <v>0</v>
      </c>
      <c r="D108" s="23">
        <f t="shared" ref="D108" si="73">C108*19%</f>
        <v>0</v>
      </c>
      <c r="E108" s="187">
        <f t="shared" ref="E108" si="74">C108+D108</f>
        <v>0</v>
      </c>
      <c r="F108" s="220">
        <v>0</v>
      </c>
      <c r="G108" s="67">
        <f t="shared" ref="G108" si="75">F108*19%</f>
        <v>0</v>
      </c>
      <c r="H108" s="68">
        <f t="shared" ref="H108" si="76">F108+G108</f>
        <v>0</v>
      </c>
      <c r="I108" s="126">
        <f>C108-F108</f>
        <v>0</v>
      </c>
      <c r="J108" s="127">
        <f>I108*0.21</f>
        <v>0</v>
      </c>
      <c r="K108" s="128">
        <f>I108+J108</f>
        <v>0</v>
      </c>
      <c r="L108" s="158">
        <f t="shared" si="72"/>
        <v>0</v>
      </c>
      <c r="M108" s="159">
        <f t="shared" si="72"/>
        <v>0</v>
      </c>
      <c r="N108" s="160">
        <f t="shared" si="72"/>
        <v>0</v>
      </c>
    </row>
    <row r="109" spans="1:14" ht="21.75" thickBot="1" x14ac:dyDescent="0.4">
      <c r="A109" s="421" t="s">
        <v>102</v>
      </c>
      <c r="B109" s="422"/>
      <c r="C109" s="19">
        <f>SUM(C107:C108)</f>
        <v>0</v>
      </c>
      <c r="D109" s="19">
        <f t="shared" ref="D109:E109" si="77">SUM(D107:D108)</f>
        <v>0</v>
      </c>
      <c r="E109" s="195">
        <f t="shared" si="77"/>
        <v>0</v>
      </c>
      <c r="F109" s="225">
        <f>SUM(F107:F108)</f>
        <v>0</v>
      </c>
      <c r="G109" s="62">
        <f t="shared" ref="G109:N109" si="78">SUM(G107:G108)</f>
        <v>0</v>
      </c>
      <c r="H109" s="63">
        <f t="shared" si="78"/>
        <v>0</v>
      </c>
      <c r="I109" s="305">
        <f t="shared" si="78"/>
        <v>0</v>
      </c>
      <c r="J109" s="129">
        <f t="shared" si="78"/>
        <v>0</v>
      </c>
      <c r="K109" s="306">
        <f t="shared" si="78"/>
        <v>0</v>
      </c>
      <c r="L109" s="241">
        <f t="shared" si="78"/>
        <v>0</v>
      </c>
      <c r="M109" s="161">
        <f t="shared" si="78"/>
        <v>0</v>
      </c>
      <c r="N109" s="242">
        <f t="shared" si="78"/>
        <v>0</v>
      </c>
    </row>
    <row r="110" spans="1:14" ht="21.75" thickBot="1" x14ac:dyDescent="0.4">
      <c r="A110" s="425" t="s">
        <v>103</v>
      </c>
      <c r="B110" s="426"/>
      <c r="C110" s="46">
        <f t="shared" ref="C110:N110" si="79">C17+C19+C44+C92+C105+C109</f>
        <v>626662.55000000005</v>
      </c>
      <c r="D110" s="46">
        <f t="shared" si="79"/>
        <v>119065.8845</v>
      </c>
      <c r="E110" s="186">
        <f t="shared" si="79"/>
        <v>745728.43450000009</v>
      </c>
      <c r="F110" s="218">
        <f t="shared" si="79"/>
        <v>24833</v>
      </c>
      <c r="G110" s="72">
        <f t="shared" si="79"/>
        <v>4718.2700000000004</v>
      </c>
      <c r="H110" s="86">
        <f t="shared" si="79"/>
        <v>29551.27</v>
      </c>
      <c r="I110" s="114">
        <f t="shared" si="79"/>
        <v>601829.55000000005</v>
      </c>
      <c r="J110" s="115">
        <f t="shared" si="79"/>
        <v>126384.20550000001</v>
      </c>
      <c r="K110" s="116">
        <f t="shared" si="79"/>
        <v>728213.75550000009</v>
      </c>
      <c r="L110" s="149">
        <f t="shared" si="79"/>
        <v>626662.55000000005</v>
      </c>
      <c r="M110" s="150">
        <f t="shared" si="79"/>
        <v>131102.4755</v>
      </c>
      <c r="N110" s="151">
        <f t="shared" si="79"/>
        <v>757765.02550000011</v>
      </c>
    </row>
    <row r="111" spans="1:14" ht="21.75" thickBot="1" x14ac:dyDescent="0.4">
      <c r="A111" s="425" t="s">
        <v>104</v>
      </c>
      <c r="B111" s="426"/>
      <c r="C111" s="46">
        <f t="shared" ref="C111:N111" si="80">C14+C15+C16+C19+C46+C85+C95</f>
        <v>467660.45</v>
      </c>
      <c r="D111" s="46">
        <f t="shared" si="80"/>
        <v>88855.48550000001</v>
      </c>
      <c r="E111" s="186">
        <f t="shared" si="80"/>
        <v>556515.93550000002</v>
      </c>
      <c r="F111" s="218">
        <f t="shared" si="80"/>
        <v>0</v>
      </c>
      <c r="G111" s="72">
        <f t="shared" si="80"/>
        <v>0</v>
      </c>
      <c r="H111" s="86">
        <f t="shared" si="80"/>
        <v>0</v>
      </c>
      <c r="I111" s="114">
        <f t="shared" si="80"/>
        <v>467660.45</v>
      </c>
      <c r="J111" s="115">
        <f t="shared" si="80"/>
        <v>98208.694499999998</v>
      </c>
      <c r="K111" s="116">
        <f t="shared" si="80"/>
        <v>565869.14450000005</v>
      </c>
      <c r="L111" s="149">
        <f t="shared" si="80"/>
        <v>467660.45</v>
      </c>
      <c r="M111" s="150">
        <f t="shared" si="80"/>
        <v>98208.694499999998</v>
      </c>
      <c r="N111" s="151">
        <f t="shared" si="80"/>
        <v>565869.14450000005</v>
      </c>
    </row>
    <row r="114" spans="1:8" ht="21" x14ac:dyDescent="0.35">
      <c r="B114" s="47" t="s">
        <v>105</v>
      </c>
      <c r="C114" s="408" t="s">
        <v>106</v>
      </c>
      <c r="D114" s="408"/>
      <c r="E114" s="408"/>
      <c r="F114" s="408"/>
      <c r="G114" s="408"/>
      <c r="H114" s="408"/>
    </row>
    <row r="115" spans="1:8" ht="21" x14ac:dyDescent="0.35">
      <c r="A115" s="2"/>
      <c r="B115" s="48" t="s">
        <v>107</v>
      </c>
      <c r="C115" s="409" t="s">
        <v>108</v>
      </c>
      <c r="D115" s="409"/>
      <c r="E115" s="409"/>
      <c r="F115" s="409"/>
      <c r="G115" s="409"/>
      <c r="H115" s="409"/>
    </row>
    <row r="118" spans="1:8" ht="21" x14ac:dyDescent="0.35">
      <c r="B118" s="47" t="s">
        <v>109</v>
      </c>
    </row>
    <row r="119" spans="1:8" ht="21" x14ac:dyDescent="0.35">
      <c r="A119" s="2"/>
      <c r="B119" s="48" t="s">
        <v>110</v>
      </c>
      <c r="C119" s="78"/>
      <c r="D119" s="78"/>
      <c r="E119" s="2"/>
      <c r="F119" s="2"/>
      <c r="G119" s="2"/>
      <c r="H119" s="2"/>
    </row>
    <row r="121" spans="1:8" x14ac:dyDescent="0.25">
      <c r="C121" s="79"/>
    </row>
  </sheetData>
  <mergeCells count="35">
    <mergeCell ref="L45:N45"/>
    <mergeCell ref="I93:K93"/>
    <mergeCell ref="L93:N93"/>
    <mergeCell ref="I106:K106"/>
    <mergeCell ref="L106:N106"/>
    <mergeCell ref="I45:K45"/>
    <mergeCell ref="A111:B111"/>
    <mergeCell ref="C114:E114"/>
    <mergeCell ref="F114:H114"/>
    <mergeCell ref="C115:E115"/>
    <mergeCell ref="F115:H115"/>
    <mergeCell ref="A110:B110"/>
    <mergeCell ref="A17:B17"/>
    <mergeCell ref="A18:E18"/>
    <mergeCell ref="A19:B19"/>
    <mergeCell ref="A20:E20"/>
    <mergeCell ref="A44:B44"/>
    <mergeCell ref="A45:E45"/>
    <mergeCell ref="A92:B92"/>
    <mergeCell ref="A93:E93"/>
    <mergeCell ref="A105:B105"/>
    <mergeCell ref="A106:E106"/>
    <mergeCell ref="A109:B109"/>
    <mergeCell ref="I7:K8"/>
    <mergeCell ref="L7:N8"/>
    <mergeCell ref="A8:E8"/>
    <mergeCell ref="A9:A10"/>
    <mergeCell ref="B9:B10"/>
    <mergeCell ref="F7:H8"/>
    <mergeCell ref="A12:E12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2E04-CD7F-4DBC-9221-B869AB8DEC5B}">
  <dimension ref="A1:R121"/>
  <sheetViews>
    <sheetView tabSelected="1" view="pageBreakPreview" zoomScale="60" zoomScaleNormal="70" workbookViewId="0">
      <selection activeCell="A6" sqref="A6:E6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20" customWidth="1"/>
    <col min="5" max="5" width="21" customWidth="1"/>
    <col min="6" max="6" width="22.42578125" customWidth="1"/>
    <col min="7" max="7" width="18.285156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3" bestFit="1" customWidth="1"/>
    <col min="17" max="17" width="18.140625" customWidth="1"/>
    <col min="18" max="18" width="17.28515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7" t="s">
        <v>1</v>
      </c>
      <c r="B2" s="427"/>
      <c r="C2" s="2"/>
      <c r="D2" s="2"/>
      <c r="F2" s="2"/>
      <c r="G2" s="2"/>
    </row>
    <row r="3" spans="1:14" ht="18.75" x14ac:dyDescent="0.25">
      <c r="A3" s="427" t="s">
        <v>2</v>
      </c>
      <c r="B3" s="427"/>
      <c r="C3" s="2"/>
      <c r="D3" s="2"/>
      <c r="F3" s="2"/>
      <c r="G3" s="2"/>
    </row>
    <row r="4" spans="1:14" ht="18.75" x14ac:dyDescent="0.25">
      <c r="A4" s="427" t="s">
        <v>3</v>
      </c>
      <c r="B4" s="427"/>
      <c r="C4" s="2"/>
      <c r="D4" s="2"/>
      <c r="F4" s="2"/>
      <c r="G4" s="2"/>
    </row>
    <row r="6" spans="1:14" ht="21.75" thickBot="1" x14ac:dyDescent="0.4">
      <c r="A6" s="428" t="s">
        <v>152</v>
      </c>
      <c r="B6" s="429"/>
      <c r="C6" s="429"/>
      <c r="D6" s="429"/>
      <c r="E6" s="429"/>
      <c r="F6" s="3"/>
      <c r="G6" s="3"/>
      <c r="H6" s="3"/>
    </row>
    <row r="7" spans="1:14" ht="21" customHeight="1" x14ac:dyDescent="0.35">
      <c r="A7" s="428" t="s">
        <v>5</v>
      </c>
      <c r="B7" s="428"/>
      <c r="C7" s="428"/>
      <c r="D7" s="428"/>
      <c r="E7" s="428"/>
      <c r="F7" s="410" t="s">
        <v>150</v>
      </c>
      <c r="G7" s="411"/>
      <c r="H7" s="412"/>
      <c r="I7" s="430" t="s">
        <v>148</v>
      </c>
      <c r="J7" s="430"/>
      <c r="K7" s="430"/>
      <c r="L7" s="432" t="s">
        <v>149</v>
      </c>
      <c r="M7" s="433"/>
      <c r="N7" s="434"/>
    </row>
    <row r="8" spans="1:14" ht="21.75" customHeight="1" thickBot="1" x14ac:dyDescent="0.3">
      <c r="A8" s="442" t="s">
        <v>6</v>
      </c>
      <c r="B8" s="443"/>
      <c r="C8" s="443"/>
      <c r="D8" s="443"/>
      <c r="E8" s="443"/>
      <c r="F8" s="413"/>
      <c r="G8" s="414"/>
      <c r="H8" s="415"/>
      <c r="I8" s="431"/>
      <c r="J8" s="431"/>
      <c r="K8" s="431"/>
      <c r="L8" s="435"/>
      <c r="M8" s="436"/>
      <c r="N8" s="437"/>
    </row>
    <row r="9" spans="1:14" ht="21" x14ac:dyDescent="0.25">
      <c r="A9" s="444" t="s">
        <v>7</v>
      </c>
      <c r="B9" s="446" t="s">
        <v>8</v>
      </c>
      <c r="C9" s="4" t="s">
        <v>9</v>
      </c>
      <c r="D9" s="5" t="s">
        <v>10</v>
      </c>
      <c r="E9" s="179" t="s">
        <v>11</v>
      </c>
      <c r="F9" s="210" t="s">
        <v>9</v>
      </c>
      <c r="G9" s="49" t="s">
        <v>10</v>
      </c>
      <c r="H9" s="50" t="s">
        <v>11</v>
      </c>
      <c r="I9" s="196" t="s">
        <v>9</v>
      </c>
      <c r="J9" s="97" t="s">
        <v>10</v>
      </c>
      <c r="K9" s="226" t="s">
        <v>11</v>
      </c>
      <c r="L9" s="131" t="s">
        <v>9</v>
      </c>
      <c r="M9" s="132" t="s">
        <v>10</v>
      </c>
      <c r="N9" s="133" t="s">
        <v>11</v>
      </c>
    </row>
    <row r="10" spans="1:14" ht="21.75" thickBot="1" x14ac:dyDescent="0.3">
      <c r="A10" s="445"/>
      <c r="B10" s="447"/>
      <c r="C10" s="6" t="s">
        <v>12</v>
      </c>
      <c r="D10" s="7" t="s">
        <v>12</v>
      </c>
      <c r="E10" s="180" t="s">
        <v>12</v>
      </c>
      <c r="F10" s="211" t="s">
        <v>12</v>
      </c>
      <c r="G10" s="51" t="s">
        <v>12</v>
      </c>
      <c r="H10" s="52" t="s">
        <v>12</v>
      </c>
      <c r="I10" s="197" t="s">
        <v>12</v>
      </c>
      <c r="J10" s="100" t="s">
        <v>12</v>
      </c>
      <c r="K10" s="227" t="s">
        <v>12</v>
      </c>
      <c r="L10" s="134" t="s">
        <v>12</v>
      </c>
      <c r="M10" s="135" t="s">
        <v>12</v>
      </c>
      <c r="N10" s="136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81" t="s">
        <v>17</v>
      </c>
      <c r="F11" s="315" t="s">
        <v>15</v>
      </c>
      <c r="G11" s="316" t="s">
        <v>16</v>
      </c>
      <c r="H11" s="317" t="s">
        <v>17</v>
      </c>
      <c r="I11" s="328" t="s">
        <v>15</v>
      </c>
      <c r="J11" s="319" t="s">
        <v>16</v>
      </c>
      <c r="K11" s="329" t="s">
        <v>17</v>
      </c>
      <c r="L11" s="321" t="s">
        <v>15</v>
      </c>
      <c r="M11" s="322" t="s">
        <v>16</v>
      </c>
      <c r="N11" s="323" t="s">
        <v>17</v>
      </c>
    </row>
    <row r="12" spans="1:14" ht="21" x14ac:dyDescent="0.25">
      <c r="A12" s="420" t="s">
        <v>18</v>
      </c>
      <c r="B12" s="417"/>
      <c r="C12" s="417"/>
      <c r="D12" s="417"/>
      <c r="E12" s="417"/>
      <c r="F12" s="212"/>
      <c r="G12" s="53"/>
      <c r="H12" s="213"/>
      <c r="I12" s="310"/>
      <c r="J12" s="310"/>
      <c r="K12" s="310"/>
      <c r="L12" s="312"/>
      <c r="M12" s="313"/>
      <c r="N12" s="314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2">
        <f>C13+D13</f>
        <v>0</v>
      </c>
      <c r="F13" s="214">
        <v>0</v>
      </c>
      <c r="G13" s="55">
        <f>F13*19%</f>
        <v>0</v>
      </c>
      <c r="H13" s="56">
        <f>F13+G13</f>
        <v>0</v>
      </c>
      <c r="I13" s="198">
        <f>C13-F13</f>
        <v>0</v>
      </c>
      <c r="J13" s="103">
        <f>I13*21%</f>
        <v>0</v>
      </c>
      <c r="K13" s="228">
        <f>I13+J13</f>
        <v>0</v>
      </c>
      <c r="L13" s="137">
        <f>F13+I13</f>
        <v>0</v>
      </c>
      <c r="M13" s="138">
        <f>G13+J13</f>
        <v>0</v>
      </c>
      <c r="N13" s="139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3">
        <f t="shared" ref="E14:E16" si="1">C14+D14</f>
        <v>0</v>
      </c>
      <c r="F14" s="215">
        <v>0</v>
      </c>
      <c r="G14" s="58">
        <f t="shared" ref="G14:G16" si="2">F14*19%</f>
        <v>0</v>
      </c>
      <c r="H14" s="59">
        <f t="shared" ref="H14:H16" si="3">F14+G14</f>
        <v>0</v>
      </c>
      <c r="I14" s="198">
        <f t="shared" ref="I14:I17" si="4">C14-F14</f>
        <v>0</v>
      </c>
      <c r="J14" s="103">
        <f t="shared" ref="J14:J17" si="5">I14*21%</f>
        <v>0</v>
      </c>
      <c r="K14" s="228">
        <f t="shared" ref="K14:K17" si="6">I14+J14</f>
        <v>0</v>
      </c>
      <c r="L14" s="137">
        <f t="shared" ref="L14:N17" si="7">F14+I14</f>
        <v>0</v>
      </c>
      <c r="M14" s="138">
        <f t="shared" si="7"/>
        <v>0</v>
      </c>
      <c r="N14" s="139">
        <f t="shared" si="7"/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3">
        <f t="shared" si="1"/>
        <v>0</v>
      </c>
      <c r="F15" s="215">
        <v>0</v>
      </c>
      <c r="G15" s="58">
        <f t="shared" si="2"/>
        <v>0</v>
      </c>
      <c r="H15" s="59">
        <f t="shared" si="3"/>
        <v>0</v>
      </c>
      <c r="I15" s="198">
        <f t="shared" si="4"/>
        <v>0</v>
      </c>
      <c r="J15" s="103">
        <f t="shared" si="5"/>
        <v>0</v>
      </c>
      <c r="K15" s="228">
        <f t="shared" si="6"/>
        <v>0</v>
      </c>
      <c r="L15" s="137">
        <f t="shared" si="7"/>
        <v>0</v>
      </c>
      <c r="M15" s="138">
        <f t="shared" si="7"/>
        <v>0</v>
      </c>
      <c r="N15" s="139">
        <f t="shared" si="7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4">
        <f t="shared" si="1"/>
        <v>0</v>
      </c>
      <c r="F16" s="216">
        <v>0</v>
      </c>
      <c r="G16" s="91">
        <f t="shared" si="2"/>
        <v>0</v>
      </c>
      <c r="H16" s="92">
        <f t="shared" si="3"/>
        <v>0</v>
      </c>
      <c r="I16" s="199">
        <f t="shared" si="4"/>
        <v>0</v>
      </c>
      <c r="J16" s="106">
        <f t="shared" si="5"/>
        <v>0</v>
      </c>
      <c r="K16" s="229">
        <f t="shared" si="6"/>
        <v>0</v>
      </c>
      <c r="L16" s="140">
        <f t="shared" si="7"/>
        <v>0</v>
      </c>
      <c r="M16" s="141">
        <f t="shared" si="7"/>
        <v>0</v>
      </c>
      <c r="N16" s="142">
        <f t="shared" si="7"/>
        <v>0</v>
      </c>
    </row>
    <row r="17" spans="1:14" ht="21.75" thickBot="1" x14ac:dyDescent="0.4">
      <c r="A17" s="448" t="s">
        <v>27</v>
      </c>
      <c r="B17" s="449"/>
      <c r="C17" s="93">
        <f>SUM(C13:C16)</f>
        <v>0</v>
      </c>
      <c r="D17" s="93">
        <f t="shared" ref="D17:E17" si="8">SUM(D13:D16)</f>
        <v>0</v>
      </c>
      <c r="E17" s="185">
        <f t="shared" si="8"/>
        <v>0</v>
      </c>
      <c r="F17" s="217">
        <f>SUM(F13:F16)</f>
        <v>0</v>
      </c>
      <c r="G17" s="94">
        <f t="shared" ref="G17:H17" si="9">SUM(G13:G16)</f>
        <v>0</v>
      </c>
      <c r="H17" s="95">
        <f t="shared" si="9"/>
        <v>0</v>
      </c>
      <c r="I17" s="200">
        <f t="shared" si="4"/>
        <v>0</v>
      </c>
      <c r="J17" s="109">
        <f t="shared" si="5"/>
        <v>0</v>
      </c>
      <c r="K17" s="230">
        <f t="shared" si="6"/>
        <v>0</v>
      </c>
      <c r="L17" s="143">
        <f t="shared" si="7"/>
        <v>0</v>
      </c>
      <c r="M17" s="144">
        <f t="shared" si="7"/>
        <v>0</v>
      </c>
      <c r="N17" s="145">
        <f t="shared" si="7"/>
        <v>0</v>
      </c>
    </row>
    <row r="18" spans="1:14" ht="21.75" thickBot="1" x14ac:dyDescent="0.3">
      <c r="A18" s="450" t="s">
        <v>28</v>
      </c>
      <c r="B18" s="451"/>
      <c r="C18" s="451"/>
      <c r="D18" s="451"/>
      <c r="E18" s="451"/>
      <c r="F18" s="212"/>
      <c r="G18" s="53"/>
      <c r="H18" s="213"/>
      <c r="I18" s="112"/>
      <c r="J18" s="112"/>
      <c r="K18" s="112"/>
      <c r="L18" s="146"/>
      <c r="M18" s="147"/>
      <c r="N18" s="148"/>
    </row>
    <row r="19" spans="1:14" ht="21.75" thickBot="1" x14ac:dyDescent="0.4">
      <c r="A19" s="418" t="s">
        <v>29</v>
      </c>
      <c r="B19" s="419"/>
      <c r="C19" s="46">
        <v>0</v>
      </c>
      <c r="D19" s="46">
        <v>0</v>
      </c>
      <c r="E19" s="186">
        <v>0</v>
      </c>
      <c r="F19" s="218">
        <v>0</v>
      </c>
      <c r="G19" s="72">
        <v>0</v>
      </c>
      <c r="H19" s="86">
        <v>0</v>
      </c>
      <c r="I19" s="201">
        <f>C19-F19</f>
        <v>0</v>
      </c>
      <c r="J19" s="115">
        <f>I19*0.21</f>
        <v>0</v>
      </c>
      <c r="K19" s="231">
        <f>I19+J19</f>
        <v>0</v>
      </c>
      <c r="L19" s="149">
        <v>0</v>
      </c>
      <c r="M19" s="150">
        <v>0</v>
      </c>
      <c r="N19" s="151">
        <v>0</v>
      </c>
    </row>
    <row r="20" spans="1:14" ht="21" x14ac:dyDescent="0.25">
      <c r="A20" s="416" t="s">
        <v>30</v>
      </c>
      <c r="B20" s="417"/>
      <c r="C20" s="417"/>
      <c r="D20" s="417"/>
      <c r="E20" s="417"/>
      <c r="F20" s="212"/>
      <c r="G20" s="53"/>
      <c r="H20" s="213"/>
      <c r="I20" s="112"/>
      <c r="J20" s="112"/>
      <c r="K20" s="112"/>
      <c r="L20" s="146"/>
      <c r="M20" s="147"/>
      <c r="N20" s="148"/>
    </row>
    <row r="21" spans="1:14" s="2" customFormat="1" ht="21" x14ac:dyDescent="0.35">
      <c r="A21" s="330" t="s">
        <v>31</v>
      </c>
      <c r="B21" s="74" t="s">
        <v>32</v>
      </c>
      <c r="C21" s="75">
        <f>'78-ELIGIBIL'!C21+'78-NEELIGIBIL'!C21</f>
        <v>0</v>
      </c>
      <c r="D21" s="75">
        <f>'78-ELIGIBIL'!D21+'78-NEELIGIBIL'!D21</f>
        <v>0</v>
      </c>
      <c r="E21" s="194">
        <f>'78-ELIGIBIL'!E21+'78-NEELIGIBIL'!E21</f>
        <v>0</v>
      </c>
      <c r="F21" s="331">
        <f>'78-ELIGIBIL'!F21+'78-NEELIGIBIL'!F21</f>
        <v>0</v>
      </c>
      <c r="G21" s="76">
        <f>'78-ELIGIBIL'!G21+'78-NEELIGIBIL'!G21</f>
        <v>0</v>
      </c>
      <c r="H21" s="77">
        <f>'78-ELIGIBIL'!H21+'78-NEELIGIBIL'!H21</f>
        <v>0</v>
      </c>
      <c r="I21" s="332">
        <f>'78-ELIGIBIL'!I21+'78-NEELIGIBIL'!I21</f>
        <v>0</v>
      </c>
      <c r="J21" s="333">
        <f>'78-ELIGIBIL'!J21+'78-NEELIGIBIL'!J21</f>
        <v>0</v>
      </c>
      <c r="K21" s="334">
        <f>'78-ELIGIBIL'!K21+'78-NEELIGIBIL'!K21</f>
        <v>0</v>
      </c>
      <c r="L21" s="335">
        <f>'78-ELIGIBIL'!L21+'78-NEELIGIBIL'!L21</f>
        <v>0</v>
      </c>
      <c r="M21" s="173">
        <f>'78-ELIGIBIL'!M21+'78-NEELIGIBIL'!M21</f>
        <v>0</v>
      </c>
      <c r="N21" s="174">
        <f>'78-ELIGIBIL'!N21+'78-NEELIGIBIL'!N21</f>
        <v>0</v>
      </c>
    </row>
    <row r="22" spans="1:14" ht="21" x14ac:dyDescent="0.35">
      <c r="A22" s="20"/>
      <c r="B22" s="21" t="s">
        <v>33</v>
      </c>
      <c r="C22" s="22">
        <f>'78-ELIGIBIL'!C22+'78-NEELIGIBIL'!C22</f>
        <v>0</v>
      </c>
      <c r="D22" s="22">
        <f>'78-ELIGIBIL'!D22+'78-NEELIGIBIL'!D22</f>
        <v>0</v>
      </c>
      <c r="E22" s="253">
        <f>'78-ELIGIBIL'!E22+'78-NEELIGIBIL'!E22</f>
        <v>0</v>
      </c>
      <c r="F22" s="220">
        <f>'78-ELIGIBIL'!F22+'78-NEELIGIBIL'!F22</f>
        <v>0</v>
      </c>
      <c r="G22" s="66">
        <f>'78-ELIGIBIL'!G22+'78-NEELIGIBIL'!G22</f>
        <v>0</v>
      </c>
      <c r="H22" s="264">
        <f>'78-ELIGIBIL'!H22+'78-NEELIGIBIL'!H22</f>
        <v>0</v>
      </c>
      <c r="I22" s="203">
        <f>'78-ELIGIBIL'!I22+'78-NEELIGIBIL'!I22</f>
        <v>0</v>
      </c>
      <c r="J22" s="243">
        <f>'78-ELIGIBIL'!J22+'78-NEELIGIBIL'!J22</f>
        <v>0</v>
      </c>
      <c r="K22" s="269">
        <f>'78-ELIGIBIL'!K22+'78-NEELIGIBIL'!K22</f>
        <v>0</v>
      </c>
      <c r="L22" s="155">
        <f>'78-ELIGIBIL'!L22+'78-NEELIGIBIL'!L22</f>
        <v>0</v>
      </c>
      <c r="M22" s="248">
        <f>'78-ELIGIBIL'!M22+'78-NEELIGIBIL'!M22</f>
        <v>0</v>
      </c>
      <c r="N22" s="275">
        <f>'78-ELIGIBIL'!N22+'78-NEELIGIBIL'!N22</f>
        <v>0</v>
      </c>
    </row>
    <row r="23" spans="1:14" ht="21" x14ac:dyDescent="0.35">
      <c r="A23" s="20"/>
      <c r="B23" s="21" t="s">
        <v>34</v>
      </c>
      <c r="C23" s="22">
        <f>'78-ELIGIBIL'!C23+'78-NEELIGIBIL'!C23</f>
        <v>0</v>
      </c>
      <c r="D23" s="22">
        <f>'78-ELIGIBIL'!D23+'78-NEELIGIBIL'!D23</f>
        <v>0</v>
      </c>
      <c r="E23" s="253">
        <f>'78-ELIGIBIL'!E23+'78-NEELIGIBIL'!E23</f>
        <v>0</v>
      </c>
      <c r="F23" s="220">
        <f>'78-ELIGIBIL'!F23+'78-NEELIGIBIL'!F23</f>
        <v>0</v>
      </c>
      <c r="G23" s="66">
        <f>'78-ELIGIBIL'!G23+'78-NEELIGIBIL'!G23</f>
        <v>0</v>
      </c>
      <c r="H23" s="264">
        <f>'78-ELIGIBIL'!H23+'78-NEELIGIBIL'!H23</f>
        <v>0</v>
      </c>
      <c r="I23" s="203">
        <f>'78-ELIGIBIL'!I23+'78-NEELIGIBIL'!I23</f>
        <v>0</v>
      </c>
      <c r="J23" s="243">
        <f>'78-ELIGIBIL'!J23+'78-NEELIGIBIL'!J23</f>
        <v>0</v>
      </c>
      <c r="K23" s="269">
        <f>'78-ELIGIBIL'!K23+'78-NEELIGIBIL'!K23</f>
        <v>0</v>
      </c>
      <c r="L23" s="155">
        <f>'78-ELIGIBIL'!L23+'78-NEELIGIBIL'!L23</f>
        <v>0</v>
      </c>
      <c r="M23" s="248">
        <f>'78-ELIGIBIL'!M23+'78-NEELIGIBIL'!M23</f>
        <v>0</v>
      </c>
      <c r="N23" s="275">
        <f>'78-ELIGIBIL'!N23+'78-NEELIGIBIL'!N23</f>
        <v>0</v>
      </c>
    </row>
    <row r="24" spans="1:14" ht="21.75" thickBot="1" x14ac:dyDescent="0.4">
      <c r="A24" s="9"/>
      <c r="B24" s="10" t="s">
        <v>35</v>
      </c>
      <c r="C24" s="11">
        <f>'78-ELIGIBIL'!C24+'78-NEELIGIBIL'!C24</f>
        <v>0</v>
      </c>
      <c r="D24" s="11">
        <f>'78-ELIGIBIL'!D24+'78-NEELIGIBIL'!D24</f>
        <v>0</v>
      </c>
      <c r="E24" s="254">
        <f>'78-ELIGIBIL'!E24+'78-NEELIGIBIL'!E24</f>
        <v>0</v>
      </c>
      <c r="F24" s="214">
        <f>'78-ELIGIBIL'!F24+'78-NEELIGIBIL'!F24</f>
        <v>0</v>
      </c>
      <c r="G24" s="54">
        <f>'78-ELIGIBIL'!G24+'78-NEELIGIBIL'!G24</f>
        <v>0</v>
      </c>
      <c r="H24" s="265">
        <f>'78-ELIGIBIL'!H24+'78-NEELIGIBIL'!H24</f>
        <v>0</v>
      </c>
      <c r="I24" s="198">
        <f>'78-ELIGIBIL'!I24+'78-NEELIGIBIL'!I24</f>
        <v>0</v>
      </c>
      <c r="J24" s="244">
        <f>'78-ELIGIBIL'!J24+'78-NEELIGIBIL'!J24</f>
        <v>0</v>
      </c>
      <c r="K24" s="270">
        <f>'78-ELIGIBIL'!K24+'78-NEELIGIBIL'!K24</f>
        <v>0</v>
      </c>
      <c r="L24" s="137">
        <f>'78-ELIGIBIL'!L24+'78-NEELIGIBIL'!L24</f>
        <v>0</v>
      </c>
      <c r="M24" s="249">
        <f>'78-ELIGIBIL'!M24+'78-NEELIGIBIL'!M24</f>
        <v>0</v>
      </c>
      <c r="N24" s="276">
        <f>'78-ELIGIBIL'!N24+'78-NEELIGIBIL'!N24</f>
        <v>0</v>
      </c>
    </row>
    <row r="25" spans="1:14" s="2" customFormat="1" ht="43.5" thickTop="1" thickBot="1" x14ac:dyDescent="0.4">
      <c r="A25" s="336" t="s">
        <v>36</v>
      </c>
      <c r="B25" s="337" t="s">
        <v>37</v>
      </c>
      <c r="C25" s="338">
        <f>'78-ELIGIBIL'!C25+'78-NEELIGIBIL'!C25</f>
        <v>0</v>
      </c>
      <c r="D25" s="338">
        <f>'78-ELIGIBIL'!D25+'78-NEELIGIBIL'!D25</f>
        <v>0</v>
      </c>
      <c r="E25" s="384">
        <f>'78-ELIGIBIL'!E25+'78-NEELIGIBIL'!E25</f>
        <v>0</v>
      </c>
      <c r="F25" s="341">
        <f>'78-ELIGIBIL'!F25+'78-NEELIGIBIL'!F25</f>
        <v>0</v>
      </c>
      <c r="G25" s="385">
        <f>'78-ELIGIBIL'!G25+'78-NEELIGIBIL'!G25</f>
        <v>0</v>
      </c>
      <c r="H25" s="386">
        <f>'78-ELIGIBIL'!H25+'78-NEELIGIBIL'!H25</f>
        <v>0</v>
      </c>
      <c r="I25" s="387">
        <f>'78-ELIGIBIL'!I25+'78-NEELIGIBIL'!I25</f>
        <v>0</v>
      </c>
      <c r="J25" s="388">
        <f>'78-ELIGIBIL'!J25+'78-NEELIGIBIL'!J25</f>
        <v>0</v>
      </c>
      <c r="K25" s="389">
        <f>'78-ELIGIBIL'!K25+'78-NEELIGIBIL'!K25</f>
        <v>0</v>
      </c>
      <c r="L25" s="362">
        <f>'78-ELIGIBIL'!L25+'78-NEELIGIBIL'!L25</f>
        <v>0</v>
      </c>
      <c r="M25" s="390">
        <f>'78-ELIGIBIL'!M25+'78-NEELIGIBIL'!M25</f>
        <v>0</v>
      </c>
      <c r="N25" s="391">
        <f>'78-ELIGIBIL'!N25+'78-NEELIGIBIL'!N25</f>
        <v>0</v>
      </c>
    </row>
    <row r="26" spans="1:14" s="2" customFormat="1" ht="22.5" thickTop="1" thickBot="1" x14ac:dyDescent="0.4">
      <c r="A26" s="336" t="s">
        <v>38</v>
      </c>
      <c r="B26" s="344" t="s">
        <v>39</v>
      </c>
      <c r="C26" s="345">
        <f>'78-ELIGIBIL'!C26+'78-NEELIGIBIL'!C26</f>
        <v>5634.99</v>
      </c>
      <c r="D26" s="345">
        <f>'78-ELIGIBIL'!D26+'78-NEELIGIBIL'!D26</f>
        <v>1070.6480999999999</v>
      </c>
      <c r="E26" s="392">
        <f>'78-ELIGIBIL'!E26+'78-NEELIGIBIL'!E26</f>
        <v>6705.6381000000001</v>
      </c>
      <c r="F26" s="346">
        <f>'78-ELIGIBIL'!F26+'78-NEELIGIBIL'!F26</f>
        <v>5634.99</v>
      </c>
      <c r="G26" s="393">
        <f>'78-ELIGIBIL'!G26+'78-NEELIGIBIL'!G26</f>
        <v>1070.6480999999999</v>
      </c>
      <c r="H26" s="394">
        <f>'78-ELIGIBIL'!H26+'78-NEELIGIBIL'!H26</f>
        <v>6705.6381000000001</v>
      </c>
      <c r="I26" s="395">
        <f>'78-ELIGIBIL'!I26+'78-NEELIGIBIL'!I26</f>
        <v>0</v>
      </c>
      <c r="J26" s="396">
        <f>'78-ELIGIBIL'!J26+'78-NEELIGIBIL'!J26</f>
        <v>0</v>
      </c>
      <c r="K26" s="397">
        <f>'78-ELIGIBIL'!K26+'78-NEELIGIBIL'!K26</f>
        <v>0</v>
      </c>
      <c r="L26" s="398">
        <f>'78-ELIGIBIL'!L26+'78-NEELIGIBIL'!L26</f>
        <v>5634.99</v>
      </c>
      <c r="M26" s="399">
        <f>'78-ELIGIBIL'!M26+'78-NEELIGIBIL'!M26</f>
        <v>1070.6480999999999</v>
      </c>
      <c r="N26" s="400">
        <f>'78-ELIGIBIL'!N26+'78-NEELIGIBIL'!N26</f>
        <v>6705.6381000000001</v>
      </c>
    </row>
    <row r="27" spans="1:14" s="2" customFormat="1" ht="43.5" thickTop="1" thickBot="1" x14ac:dyDescent="0.4">
      <c r="A27" s="336" t="s">
        <v>40</v>
      </c>
      <c r="B27" s="337" t="s">
        <v>41</v>
      </c>
      <c r="C27" s="345">
        <f>'78-ELIGIBIL'!C27+'78-NEELIGIBIL'!C27</f>
        <v>5634.14</v>
      </c>
      <c r="D27" s="345">
        <f>'78-ELIGIBIL'!D27+'78-NEELIGIBIL'!D27</f>
        <v>1070.4866000000002</v>
      </c>
      <c r="E27" s="392">
        <f>'78-ELIGIBIL'!E27+'78-NEELIGIBIL'!E27</f>
        <v>6704.6266000000005</v>
      </c>
      <c r="F27" s="346">
        <f>'78-ELIGIBIL'!F27+'78-NEELIGIBIL'!F27</f>
        <v>5634.14</v>
      </c>
      <c r="G27" s="393">
        <f>'78-ELIGIBIL'!G27+'78-NEELIGIBIL'!G27</f>
        <v>1070.4866000000002</v>
      </c>
      <c r="H27" s="394">
        <f>'78-ELIGIBIL'!H27+'78-NEELIGIBIL'!H27</f>
        <v>6704.6266000000005</v>
      </c>
      <c r="I27" s="395">
        <f>'78-ELIGIBIL'!I27+'78-NEELIGIBIL'!I27</f>
        <v>0</v>
      </c>
      <c r="J27" s="396">
        <f>'78-ELIGIBIL'!J27+'78-NEELIGIBIL'!J27</f>
        <v>0</v>
      </c>
      <c r="K27" s="397">
        <f>'78-ELIGIBIL'!K27+'78-NEELIGIBIL'!K27</f>
        <v>0</v>
      </c>
      <c r="L27" s="398">
        <f>'78-ELIGIBIL'!L27+'78-NEELIGIBIL'!L27</f>
        <v>5634.14</v>
      </c>
      <c r="M27" s="399">
        <f>'78-ELIGIBIL'!M27+'78-NEELIGIBIL'!M27</f>
        <v>1070.4866000000002</v>
      </c>
      <c r="N27" s="400">
        <f>'78-ELIGIBIL'!N27+'78-NEELIGIBIL'!N27</f>
        <v>6704.6266000000005</v>
      </c>
    </row>
    <row r="28" spans="1:14" s="2" customFormat="1" ht="21.75" thickTop="1" x14ac:dyDescent="0.35">
      <c r="A28" s="347" t="s">
        <v>42</v>
      </c>
      <c r="B28" s="348" t="s">
        <v>43</v>
      </c>
      <c r="C28" s="349">
        <f>'78-ELIGIBIL'!C28+'78-NEELIGIBIL'!C28</f>
        <v>142826.11000000002</v>
      </c>
      <c r="D28" s="349">
        <f>'78-ELIGIBIL'!D28+'78-NEELIGIBIL'!D28</f>
        <v>27136.960899999998</v>
      </c>
      <c r="E28" s="350">
        <f>'78-ELIGIBIL'!E28+'78-NEELIGIBIL'!E28</f>
        <v>169963.07090000002</v>
      </c>
      <c r="F28" s="351">
        <f>'78-ELIGIBIL'!F28+'78-NEELIGIBIL'!F28</f>
        <v>105530.38</v>
      </c>
      <c r="G28" s="352">
        <f>'78-ELIGIBIL'!G28+'78-NEELIGIBIL'!G28</f>
        <v>20050.772199999999</v>
      </c>
      <c r="H28" s="353">
        <f>'78-ELIGIBIL'!H28+'78-NEELIGIBIL'!H28</f>
        <v>125581.15220000001</v>
      </c>
      <c r="I28" s="401">
        <f>'78-ELIGIBIL'!I28+'78-NEELIGIBIL'!I28</f>
        <v>37295.730000000003</v>
      </c>
      <c r="J28" s="402">
        <f>'78-ELIGIBIL'!J28+'78-NEELIGIBIL'!J28</f>
        <v>7832.1033000000007</v>
      </c>
      <c r="K28" s="403">
        <f>'78-ELIGIBIL'!K28+'78-NEELIGIBIL'!K28</f>
        <v>45127.833300000006</v>
      </c>
      <c r="L28" s="404">
        <f>'78-ELIGIBIL'!L28+'78-NEELIGIBIL'!L28</f>
        <v>142826.11000000002</v>
      </c>
      <c r="M28" s="405">
        <f>'78-ELIGIBIL'!M28+'78-NEELIGIBIL'!M28</f>
        <v>27882.875500000002</v>
      </c>
      <c r="N28" s="406">
        <f>'78-ELIGIBIL'!N28+'78-NEELIGIBIL'!N28</f>
        <v>170708.98550000001</v>
      </c>
    </row>
    <row r="29" spans="1:14" ht="21" x14ac:dyDescent="0.35">
      <c r="A29" s="20"/>
      <c r="B29" s="24" t="s">
        <v>44</v>
      </c>
      <c r="C29" s="22">
        <f>'78-ELIGIBIL'!C29+'78-NEELIGIBIL'!C29</f>
        <v>0</v>
      </c>
      <c r="D29" s="22">
        <f>'78-ELIGIBIL'!D29+'78-NEELIGIBIL'!D29</f>
        <v>0</v>
      </c>
      <c r="E29" s="253">
        <f>'78-ELIGIBIL'!E29+'78-NEELIGIBIL'!E29</f>
        <v>0</v>
      </c>
      <c r="F29" s="220">
        <f>'78-ELIGIBIL'!F29+'78-NEELIGIBIL'!F29</f>
        <v>0</v>
      </c>
      <c r="G29" s="66">
        <f>'78-ELIGIBIL'!G29+'78-NEELIGIBIL'!G29</f>
        <v>0</v>
      </c>
      <c r="H29" s="264">
        <f>'78-ELIGIBIL'!H29+'78-NEELIGIBIL'!H29</f>
        <v>0</v>
      </c>
      <c r="I29" s="203">
        <f>'78-ELIGIBIL'!I29+'78-NEELIGIBIL'!I29</f>
        <v>0</v>
      </c>
      <c r="J29" s="243">
        <f>'78-ELIGIBIL'!J29+'78-NEELIGIBIL'!J29</f>
        <v>0</v>
      </c>
      <c r="K29" s="269">
        <f>'78-ELIGIBIL'!K29+'78-NEELIGIBIL'!K29</f>
        <v>0</v>
      </c>
      <c r="L29" s="155">
        <f>'78-ELIGIBIL'!L29+'78-NEELIGIBIL'!L29</f>
        <v>0</v>
      </c>
      <c r="M29" s="248">
        <f>'78-ELIGIBIL'!M29+'78-NEELIGIBIL'!M29</f>
        <v>0</v>
      </c>
      <c r="N29" s="275">
        <f>'78-ELIGIBIL'!N29+'78-NEELIGIBIL'!N29</f>
        <v>0</v>
      </c>
    </row>
    <row r="30" spans="1:14" ht="21" x14ac:dyDescent="0.35">
      <c r="A30" s="20"/>
      <c r="B30" s="24" t="s">
        <v>45</v>
      </c>
      <c r="C30" s="22">
        <f>'78-ELIGIBIL'!C30+'78-NEELIGIBIL'!C30</f>
        <v>0</v>
      </c>
      <c r="D30" s="22">
        <f>'78-ELIGIBIL'!D30+'78-NEELIGIBIL'!D30</f>
        <v>0</v>
      </c>
      <c r="E30" s="253">
        <f>'78-ELIGIBIL'!E30+'78-NEELIGIBIL'!E30</f>
        <v>0</v>
      </c>
      <c r="F30" s="220">
        <f>'78-ELIGIBIL'!F30+'78-NEELIGIBIL'!F30</f>
        <v>0</v>
      </c>
      <c r="G30" s="66">
        <f>'78-ELIGIBIL'!G30+'78-NEELIGIBIL'!G30</f>
        <v>0</v>
      </c>
      <c r="H30" s="264">
        <f>'78-ELIGIBIL'!H30+'78-NEELIGIBIL'!H30</f>
        <v>0</v>
      </c>
      <c r="I30" s="203">
        <f>'78-ELIGIBIL'!I30+'78-NEELIGIBIL'!I30</f>
        <v>0</v>
      </c>
      <c r="J30" s="243">
        <f>'78-ELIGIBIL'!J30+'78-NEELIGIBIL'!J30</f>
        <v>0</v>
      </c>
      <c r="K30" s="269">
        <f>'78-ELIGIBIL'!K30+'78-NEELIGIBIL'!K30</f>
        <v>0</v>
      </c>
      <c r="L30" s="155">
        <f>'78-ELIGIBIL'!L30+'78-NEELIGIBIL'!L30</f>
        <v>0</v>
      </c>
      <c r="M30" s="248">
        <f>'78-ELIGIBIL'!M30+'78-NEELIGIBIL'!M30</f>
        <v>0</v>
      </c>
      <c r="N30" s="275">
        <f>'78-ELIGIBIL'!N30+'78-NEELIGIBIL'!N30</f>
        <v>0</v>
      </c>
    </row>
    <row r="31" spans="1:14" ht="42" x14ac:dyDescent="0.35">
      <c r="A31" s="20"/>
      <c r="B31" s="24" t="s">
        <v>46</v>
      </c>
      <c r="C31" s="22">
        <f>'78-ELIGIBIL'!C31+'78-NEELIGIBIL'!C31</f>
        <v>52765.19</v>
      </c>
      <c r="D31" s="22">
        <f>'78-ELIGIBIL'!D31+'78-NEELIGIBIL'!D31</f>
        <v>10025.3861</v>
      </c>
      <c r="E31" s="253">
        <f>'78-ELIGIBIL'!E31+'78-NEELIGIBIL'!E31</f>
        <v>62790.576100000006</v>
      </c>
      <c r="F31" s="220">
        <f>'78-ELIGIBIL'!F31+'78-NEELIGIBIL'!F31</f>
        <v>52765.19</v>
      </c>
      <c r="G31" s="66">
        <f>'78-ELIGIBIL'!G31+'78-NEELIGIBIL'!G31</f>
        <v>10025.3861</v>
      </c>
      <c r="H31" s="264">
        <f>'78-ELIGIBIL'!H31+'78-NEELIGIBIL'!H31</f>
        <v>62790.576100000006</v>
      </c>
      <c r="I31" s="203">
        <f>'78-ELIGIBIL'!I31+'78-NEELIGIBIL'!I31</f>
        <v>0</v>
      </c>
      <c r="J31" s="243">
        <f>'78-ELIGIBIL'!J31+'78-NEELIGIBIL'!J31</f>
        <v>0</v>
      </c>
      <c r="K31" s="269">
        <f>'78-ELIGIBIL'!K31+'78-NEELIGIBIL'!K31</f>
        <v>0</v>
      </c>
      <c r="L31" s="155">
        <f>'78-ELIGIBIL'!L31+'78-NEELIGIBIL'!L31</f>
        <v>52765.19</v>
      </c>
      <c r="M31" s="248">
        <f>'78-ELIGIBIL'!M31+'78-NEELIGIBIL'!M31</f>
        <v>10025.3861</v>
      </c>
      <c r="N31" s="275">
        <f>'78-ELIGIBIL'!N31+'78-NEELIGIBIL'!N31</f>
        <v>62790.576100000006</v>
      </c>
    </row>
    <row r="32" spans="1:14" ht="42" x14ac:dyDescent="0.35">
      <c r="A32" s="20"/>
      <c r="B32" s="24" t="s">
        <v>47</v>
      </c>
      <c r="C32" s="22">
        <f>'78-ELIGIBIL'!C32+'78-NEELIGIBIL'!C32</f>
        <v>52765.19</v>
      </c>
      <c r="D32" s="22">
        <f>'78-ELIGIBIL'!D32+'78-NEELIGIBIL'!D32</f>
        <v>10025.3861</v>
      </c>
      <c r="E32" s="253">
        <f>'78-ELIGIBIL'!E32+'78-NEELIGIBIL'!E32</f>
        <v>62790.576100000006</v>
      </c>
      <c r="F32" s="220">
        <f>'78-ELIGIBIL'!F32+'78-NEELIGIBIL'!F32</f>
        <v>52765.19</v>
      </c>
      <c r="G32" s="66">
        <f>'78-ELIGIBIL'!G32+'78-NEELIGIBIL'!G32</f>
        <v>10025.3861</v>
      </c>
      <c r="H32" s="264">
        <f>'78-ELIGIBIL'!H32+'78-NEELIGIBIL'!H32</f>
        <v>62790.576100000006</v>
      </c>
      <c r="I32" s="203">
        <f>'78-ELIGIBIL'!I32+'78-NEELIGIBIL'!I32</f>
        <v>0</v>
      </c>
      <c r="J32" s="243">
        <f>'78-ELIGIBIL'!J32+'78-NEELIGIBIL'!J32</f>
        <v>0</v>
      </c>
      <c r="K32" s="269">
        <f>'78-ELIGIBIL'!K32+'78-NEELIGIBIL'!K32</f>
        <v>0</v>
      </c>
      <c r="L32" s="155">
        <f>'78-ELIGIBIL'!L32+'78-NEELIGIBIL'!L32</f>
        <v>52765.19</v>
      </c>
      <c r="M32" s="248">
        <f>'78-ELIGIBIL'!M32+'78-NEELIGIBIL'!M32</f>
        <v>10025.3861</v>
      </c>
      <c r="N32" s="275">
        <f>'78-ELIGIBIL'!N32+'78-NEELIGIBIL'!N32</f>
        <v>62790.576100000006</v>
      </c>
    </row>
    <row r="33" spans="1:14" ht="42" x14ac:dyDescent="0.35">
      <c r="A33" s="25"/>
      <c r="B33" s="26" t="s">
        <v>48</v>
      </c>
      <c r="C33" s="27">
        <f>'78-ELIGIBIL'!C33+'78-NEELIGIBIL'!C33</f>
        <v>3395.73</v>
      </c>
      <c r="D33" s="27">
        <f>'78-ELIGIBIL'!D33+'78-NEELIGIBIL'!D33</f>
        <v>645.18870000000004</v>
      </c>
      <c r="E33" s="256">
        <f>'78-ELIGIBIL'!E33+'78-NEELIGIBIL'!E33</f>
        <v>4040.9187000000002</v>
      </c>
      <c r="F33" s="220">
        <f>'78-ELIGIBIL'!F33+'78-NEELIGIBIL'!F33</f>
        <v>0</v>
      </c>
      <c r="G33" s="66">
        <f>'78-ELIGIBIL'!G33+'78-NEELIGIBIL'!G33</f>
        <v>0</v>
      </c>
      <c r="H33" s="264">
        <f>'78-ELIGIBIL'!H33+'78-NEELIGIBIL'!H33</f>
        <v>0</v>
      </c>
      <c r="I33" s="203">
        <f>'78-ELIGIBIL'!I33+'78-NEELIGIBIL'!I33</f>
        <v>3395.73</v>
      </c>
      <c r="J33" s="243">
        <f>'78-ELIGIBIL'!J33+'78-NEELIGIBIL'!J33</f>
        <v>713.10329999999999</v>
      </c>
      <c r="K33" s="269">
        <f>'78-ELIGIBIL'!K33+'78-NEELIGIBIL'!K33</f>
        <v>4108.8333000000002</v>
      </c>
      <c r="L33" s="155">
        <f>'78-ELIGIBIL'!L33+'78-NEELIGIBIL'!L33</f>
        <v>3395.73</v>
      </c>
      <c r="M33" s="248">
        <f>'78-ELIGIBIL'!M33+'78-NEELIGIBIL'!M33</f>
        <v>713.10329999999999</v>
      </c>
      <c r="N33" s="275">
        <f>'78-ELIGIBIL'!N33+'78-NEELIGIBIL'!N33</f>
        <v>4108.8333000000002</v>
      </c>
    </row>
    <row r="34" spans="1:14" ht="21.75" thickBot="1" x14ac:dyDescent="0.4">
      <c r="A34" s="29"/>
      <c r="B34" s="30" t="s">
        <v>49</v>
      </c>
      <c r="C34" s="31">
        <f>'78-ELIGIBIL'!C34+'78-NEELIGIBIL'!C34</f>
        <v>33900</v>
      </c>
      <c r="D34" s="31">
        <f>'78-ELIGIBIL'!D34+'78-NEELIGIBIL'!D34</f>
        <v>6441</v>
      </c>
      <c r="E34" s="257">
        <f>'78-ELIGIBIL'!E34+'78-NEELIGIBIL'!E34</f>
        <v>40341</v>
      </c>
      <c r="F34" s="214">
        <f>'78-ELIGIBIL'!F34+'78-NEELIGIBIL'!F34</f>
        <v>0</v>
      </c>
      <c r="G34" s="54">
        <f>'78-ELIGIBIL'!G34+'78-NEELIGIBIL'!G34</f>
        <v>0</v>
      </c>
      <c r="H34" s="265">
        <f>'78-ELIGIBIL'!H34+'78-NEELIGIBIL'!H34</f>
        <v>0</v>
      </c>
      <c r="I34" s="198">
        <f>'78-ELIGIBIL'!I34+'78-NEELIGIBIL'!I34</f>
        <v>33900</v>
      </c>
      <c r="J34" s="244">
        <f>'78-ELIGIBIL'!J34+'78-NEELIGIBIL'!J34</f>
        <v>7119</v>
      </c>
      <c r="K34" s="270">
        <f>'78-ELIGIBIL'!K34+'78-NEELIGIBIL'!K34</f>
        <v>41019</v>
      </c>
      <c r="L34" s="137">
        <f>'78-ELIGIBIL'!L34+'78-NEELIGIBIL'!L34</f>
        <v>33900</v>
      </c>
      <c r="M34" s="249">
        <f>'78-ELIGIBIL'!M34+'78-NEELIGIBIL'!M34</f>
        <v>7119</v>
      </c>
      <c r="N34" s="276">
        <f>'78-ELIGIBIL'!N34+'78-NEELIGIBIL'!N34</f>
        <v>41019</v>
      </c>
    </row>
    <row r="35" spans="1:14" s="2" customFormat="1" ht="22.5" thickTop="1" thickBot="1" x14ac:dyDescent="0.4">
      <c r="A35" s="354" t="s">
        <v>50</v>
      </c>
      <c r="B35" s="355" t="s">
        <v>51</v>
      </c>
      <c r="C35" s="356">
        <f>'78-ELIGIBIL'!C35+'78-NEELIGIBIL'!C35</f>
        <v>3333.33</v>
      </c>
      <c r="D35" s="356">
        <f>'78-ELIGIBIL'!D35+'78-NEELIGIBIL'!D35</f>
        <v>633.33270000000005</v>
      </c>
      <c r="E35" s="407">
        <f>'78-ELIGIBIL'!E35+'78-NEELIGIBIL'!E35</f>
        <v>3966.6626999999999</v>
      </c>
      <c r="F35" s="341">
        <f>'78-ELIGIBIL'!F35+'78-NEELIGIBIL'!F35</f>
        <v>3333</v>
      </c>
      <c r="G35" s="385">
        <f>'78-ELIGIBIL'!G35+'78-NEELIGIBIL'!G35</f>
        <v>633.27</v>
      </c>
      <c r="H35" s="386">
        <f>'78-ELIGIBIL'!H35+'78-NEELIGIBIL'!H35</f>
        <v>3966.27</v>
      </c>
      <c r="I35" s="387">
        <f>'78-ELIGIBIL'!I35+'78-NEELIGIBIL'!I35</f>
        <v>0.32999999999992724</v>
      </c>
      <c r="J35" s="388">
        <f>'78-ELIGIBIL'!J35+'78-NEELIGIBIL'!J35</f>
        <v>6.9299999999984721E-2</v>
      </c>
      <c r="K35" s="389">
        <f>'78-ELIGIBIL'!K35+'78-NEELIGIBIL'!K35</f>
        <v>0.39929999999991195</v>
      </c>
      <c r="L35" s="362">
        <f>'78-ELIGIBIL'!L35+'78-NEELIGIBIL'!L35</f>
        <v>3333.33</v>
      </c>
      <c r="M35" s="390">
        <f>'78-ELIGIBIL'!M35+'78-NEELIGIBIL'!M35</f>
        <v>633.33929999999998</v>
      </c>
      <c r="N35" s="391">
        <f>'78-ELIGIBIL'!N35+'78-NEELIGIBIL'!N35</f>
        <v>3966.6693</v>
      </c>
    </row>
    <row r="36" spans="1:14" s="2" customFormat="1" ht="21.75" thickTop="1" x14ac:dyDescent="0.35">
      <c r="A36" s="365" t="s">
        <v>52</v>
      </c>
      <c r="B36" s="366" t="s">
        <v>53</v>
      </c>
      <c r="C36" s="367">
        <f>'78-ELIGIBIL'!C36+'78-NEELIGIBIL'!C36</f>
        <v>30000</v>
      </c>
      <c r="D36" s="367">
        <f>'78-ELIGIBIL'!D36+'78-NEELIGIBIL'!D36</f>
        <v>5700</v>
      </c>
      <c r="E36" s="368">
        <f>'78-ELIGIBIL'!E36+'78-NEELIGIBIL'!E36</f>
        <v>35700</v>
      </c>
      <c r="F36" s="351">
        <f>'78-ELIGIBIL'!F36+'78-NEELIGIBIL'!F36</f>
        <v>15000</v>
      </c>
      <c r="G36" s="352">
        <f>'78-ELIGIBIL'!G36+'78-NEELIGIBIL'!G36</f>
        <v>2850</v>
      </c>
      <c r="H36" s="353">
        <f>'78-ELIGIBIL'!H36+'78-NEELIGIBIL'!H36</f>
        <v>17850</v>
      </c>
      <c r="I36" s="401">
        <f>'78-ELIGIBIL'!I36+'78-NEELIGIBIL'!I36</f>
        <v>15000</v>
      </c>
      <c r="J36" s="402">
        <f>'78-ELIGIBIL'!J36+'78-NEELIGIBIL'!J36</f>
        <v>3150</v>
      </c>
      <c r="K36" s="403">
        <f>'78-ELIGIBIL'!K36+'78-NEELIGIBIL'!K36</f>
        <v>18150</v>
      </c>
      <c r="L36" s="404">
        <f>'78-ELIGIBIL'!L36+'78-NEELIGIBIL'!L36</f>
        <v>30000</v>
      </c>
      <c r="M36" s="405">
        <f>'78-ELIGIBIL'!M36+'78-NEELIGIBIL'!M36</f>
        <v>6000</v>
      </c>
      <c r="N36" s="406">
        <f>'78-ELIGIBIL'!N36+'78-NEELIGIBIL'!N36</f>
        <v>36000</v>
      </c>
    </row>
    <row r="37" spans="1:14" ht="21" x14ac:dyDescent="0.35">
      <c r="A37" s="25"/>
      <c r="B37" s="26" t="s">
        <v>54</v>
      </c>
      <c r="C37" s="27">
        <f>'78-ELIGIBIL'!C37+'78-NEELIGIBIL'!C37</f>
        <v>30000</v>
      </c>
      <c r="D37" s="27">
        <f>'78-ELIGIBIL'!D37+'78-NEELIGIBIL'!D37</f>
        <v>5700</v>
      </c>
      <c r="E37" s="256">
        <f>'78-ELIGIBIL'!E37+'78-NEELIGIBIL'!E37</f>
        <v>35700</v>
      </c>
      <c r="F37" s="220">
        <f>'78-ELIGIBIL'!F37+'78-NEELIGIBIL'!F37</f>
        <v>15000</v>
      </c>
      <c r="G37" s="66">
        <f>'78-ELIGIBIL'!G37+'78-NEELIGIBIL'!G37</f>
        <v>2850</v>
      </c>
      <c r="H37" s="264">
        <f>'78-ELIGIBIL'!H37+'78-NEELIGIBIL'!H37</f>
        <v>17850</v>
      </c>
      <c r="I37" s="203">
        <f>'78-ELIGIBIL'!I37+'78-NEELIGIBIL'!I37</f>
        <v>15000</v>
      </c>
      <c r="J37" s="243">
        <f>'78-ELIGIBIL'!J37+'78-NEELIGIBIL'!J37</f>
        <v>3150</v>
      </c>
      <c r="K37" s="269">
        <f>'78-ELIGIBIL'!K37+'78-NEELIGIBIL'!K37</f>
        <v>18150</v>
      </c>
      <c r="L37" s="155">
        <f>'78-ELIGIBIL'!L37+'78-NEELIGIBIL'!L37</f>
        <v>30000</v>
      </c>
      <c r="M37" s="248">
        <f>'78-ELIGIBIL'!M37+'78-NEELIGIBIL'!M37</f>
        <v>6000</v>
      </c>
      <c r="N37" s="275">
        <f>'78-ELIGIBIL'!N37+'78-NEELIGIBIL'!N37</f>
        <v>36000</v>
      </c>
    </row>
    <row r="38" spans="1:14" ht="21.75" thickBot="1" x14ac:dyDescent="0.4">
      <c r="A38" s="29"/>
      <c r="B38" s="30" t="s">
        <v>55</v>
      </c>
      <c r="C38" s="31">
        <f>'78-ELIGIBIL'!C38+'78-NEELIGIBIL'!C38</f>
        <v>0</v>
      </c>
      <c r="D38" s="31">
        <f>'78-ELIGIBIL'!D38+'78-NEELIGIBIL'!D38</f>
        <v>0</v>
      </c>
      <c r="E38" s="257">
        <f>'78-ELIGIBIL'!E38+'78-NEELIGIBIL'!E38</f>
        <v>0</v>
      </c>
      <c r="F38" s="214">
        <f>'78-ELIGIBIL'!F38+'78-NEELIGIBIL'!F38</f>
        <v>0</v>
      </c>
      <c r="G38" s="54">
        <f>'78-ELIGIBIL'!G38+'78-NEELIGIBIL'!G38</f>
        <v>0</v>
      </c>
      <c r="H38" s="265">
        <f>'78-ELIGIBIL'!H38+'78-NEELIGIBIL'!H38</f>
        <v>0</v>
      </c>
      <c r="I38" s="198">
        <f>'78-ELIGIBIL'!I38+'78-NEELIGIBIL'!I38</f>
        <v>0</v>
      </c>
      <c r="J38" s="244">
        <f>'78-ELIGIBIL'!J38+'78-NEELIGIBIL'!J38</f>
        <v>0</v>
      </c>
      <c r="K38" s="270">
        <f>'78-ELIGIBIL'!K38+'78-NEELIGIBIL'!K38</f>
        <v>0</v>
      </c>
      <c r="L38" s="137">
        <f>'78-ELIGIBIL'!L38+'78-NEELIGIBIL'!L38</f>
        <v>0</v>
      </c>
      <c r="M38" s="249">
        <f>'78-ELIGIBIL'!M38+'78-NEELIGIBIL'!M38</f>
        <v>0</v>
      </c>
      <c r="N38" s="276">
        <f>'78-ELIGIBIL'!N38+'78-NEELIGIBIL'!N38</f>
        <v>0</v>
      </c>
    </row>
    <row r="39" spans="1:14" s="2" customFormat="1" ht="21.75" thickTop="1" x14ac:dyDescent="0.35">
      <c r="A39" s="365" t="s">
        <v>56</v>
      </c>
      <c r="B39" s="366" t="s">
        <v>57</v>
      </c>
      <c r="C39" s="367">
        <f>'78-ELIGIBIL'!C39+'78-NEELIGIBIL'!C39</f>
        <v>13200</v>
      </c>
      <c r="D39" s="367">
        <f>'78-ELIGIBIL'!D39+'78-NEELIGIBIL'!D39</f>
        <v>2508</v>
      </c>
      <c r="E39" s="368">
        <f>'78-ELIGIBIL'!E39+'78-NEELIGIBIL'!E39</f>
        <v>15708</v>
      </c>
      <c r="F39" s="351">
        <f>'78-ELIGIBIL'!F39+'78-NEELIGIBIL'!F39</f>
        <v>6500</v>
      </c>
      <c r="G39" s="352">
        <f>'78-ELIGIBIL'!G39+'78-NEELIGIBIL'!G39</f>
        <v>1235</v>
      </c>
      <c r="H39" s="353">
        <f>'78-ELIGIBIL'!H39+'78-NEELIGIBIL'!H39</f>
        <v>7735</v>
      </c>
      <c r="I39" s="401">
        <f>'78-ELIGIBIL'!I39+'78-NEELIGIBIL'!I39</f>
        <v>6700</v>
      </c>
      <c r="J39" s="402">
        <f>'78-ELIGIBIL'!J39+'78-NEELIGIBIL'!J39</f>
        <v>1407</v>
      </c>
      <c r="K39" s="403">
        <f>'78-ELIGIBIL'!K39+'78-NEELIGIBIL'!K39</f>
        <v>8107</v>
      </c>
      <c r="L39" s="404">
        <f>'78-ELIGIBIL'!L39+'78-NEELIGIBIL'!L39</f>
        <v>13200</v>
      </c>
      <c r="M39" s="405">
        <f>'78-ELIGIBIL'!M39+'78-NEELIGIBIL'!M39</f>
        <v>2642</v>
      </c>
      <c r="N39" s="406">
        <f>'78-ELIGIBIL'!N39+'78-NEELIGIBIL'!N39</f>
        <v>15842</v>
      </c>
    </row>
    <row r="40" spans="1:14" ht="21" x14ac:dyDescent="0.35">
      <c r="A40" s="25"/>
      <c r="B40" s="37" t="s">
        <v>58</v>
      </c>
      <c r="C40" s="38">
        <f>'78-ELIGIBIL'!C40+'78-NEELIGIBIL'!C40</f>
        <v>3100</v>
      </c>
      <c r="D40" s="38">
        <f>'78-ELIGIBIL'!D40+'78-NEELIGIBIL'!D40</f>
        <v>589</v>
      </c>
      <c r="E40" s="191">
        <f>'78-ELIGIBIL'!E40+'78-NEELIGIBIL'!E40</f>
        <v>3689</v>
      </c>
      <c r="F40" s="219">
        <f>'78-ELIGIBIL'!F40+'78-NEELIGIBIL'!F40</f>
        <v>0</v>
      </c>
      <c r="G40" s="64">
        <f>'78-ELIGIBIL'!G40+'78-NEELIGIBIL'!G40</f>
        <v>0</v>
      </c>
      <c r="H40" s="65">
        <f>'78-ELIGIBIL'!H40+'78-NEELIGIBIL'!H40</f>
        <v>0</v>
      </c>
      <c r="I40" s="202">
        <f>'78-ELIGIBIL'!I40+'78-NEELIGIBIL'!I40</f>
        <v>3100</v>
      </c>
      <c r="J40" s="117">
        <f>'78-ELIGIBIL'!J40+'78-NEELIGIBIL'!J40</f>
        <v>651</v>
      </c>
      <c r="K40" s="232">
        <f>'78-ELIGIBIL'!K40+'78-NEELIGIBIL'!K40</f>
        <v>3751</v>
      </c>
      <c r="L40" s="152">
        <f>'78-ELIGIBIL'!L40+'78-NEELIGIBIL'!L40</f>
        <v>3100</v>
      </c>
      <c r="M40" s="153">
        <f>'78-ELIGIBIL'!M40+'78-NEELIGIBIL'!M40</f>
        <v>651</v>
      </c>
      <c r="N40" s="154">
        <f>'78-ELIGIBIL'!N40+'78-NEELIGIBIL'!N40</f>
        <v>3751</v>
      </c>
    </row>
    <row r="41" spans="1:14" ht="21" x14ac:dyDescent="0.35">
      <c r="A41" s="25"/>
      <c r="B41" s="37" t="s">
        <v>59</v>
      </c>
      <c r="C41" s="27">
        <f>'78-ELIGIBIL'!C41+'78-NEELIGIBIL'!C41</f>
        <v>3100</v>
      </c>
      <c r="D41" s="27">
        <f>'78-ELIGIBIL'!D41+'78-NEELIGIBIL'!D41</f>
        <v>589</v>
      </c>
      <c r="E41" s="256">
        <f>'78-ELIGIBIL'!E41+'78-NEELIGIBIL'!E41</f>
        <v>3689</v>
      </c>
      <c r="F41" s="220">
        <f>'78-ELIGIBIL'!F41+'78-NEELIGIBIL'!F41</f>
        <v>0</v>
      </c>
      <c r="G41" s="66">
        <f>'78-ELIGIBIL'!G41+'78-NEELIGIBIL'!G41</f>
        <v>0</v>
      </c>
      <c r="H41" s="264">
        <f>'78-ELIGIBIL'!H41+'78-NEELIGIBIL'!H41</f>
        <v>0</v>
      </c>
      <c r="I41" s="203">
        <f>'78-ELIGIBIL'!I41+'78-NEELIGIBIL'!I41</f>
        <v>3100</v>
      </c>
      <c r="J41" s="243">
        <f>'78-ELIGIBIL'!J41+'78-NEELIGIBIL'!J41</f>
        <v>651</v>
      </c>
      <c r="K41" s="269">
        <f>'78-ELIGIBIL'!K41+'78-NEELIGIBIL'!K41</f>
        <v>3751</v>
      </c>
      <c r="L41" s="155">
        <f>'78-ELIGIBIL'!L41+'78-NEELIGIBIL'!L41</f>
        <v>3100</v>
      </c>
      <c r="M41" s="248">
        <f>'78-ELIGIBIL'!M41+'78-NEELIGIBIL'!M41</f>
        <v>651</v>
      </c>
      <c r="N41" s="275">
        <f>'78-ELIGIBIL'!N41+'78-NEELIGIBIL'!N41</f>
        <v>3751</v>
      </c>
    </row>
    <row r="42" spans="1:14" ht="63" x14ac:dyDescent="0.35">
      <c r="A42" s="20"/>
      <c r="B42" s="24" t="s">
        <v>60</v>
      </c>
      <c r="C42" s="22">
        <f>'78-ELIGIBIL'!C42+'78-NEELIGIBIL'!C42</f>
        <v>0</v>
      </c>
      <c r="D42" s="22">
        <f>'78-ELIGIBIL'!D42+'78-NEELIGIBIL'!D42</f>
        <v>0</v>
      </c>
      <c r="E42" s="253">
        <f>'78-ELIGIBIL'!E42+'78-NEELIGIBIL'!E42</f>
        <v>0</v>
      </c>
      <c r="F42" s="220">
        <f>'78-ELIGIBIL'!F42+'78-NEELIGIBIL'!F42</f>
        <v>0</v>
      </c>
      <c r="G42" s="66">
        <f>'78-ELIGIBIL'!G42+'78-NEELIGIBIL'!G42</f>
        <v>0</v>
      </c>
      <c r="H42" s="264">
        <f>'78-ELIGIBIL'!H42+'78-NEELIGIBIL'!H42</f>
        <v>0</v>
      </c>
      <c r="I42" s="203">
        <f>'78-ELIGIBIL'!I42+'78-NEELIGIBIL'!I42</f>
        <v>0</v>
      </c>
      <c r="J42" s="243">
        <f>'78-ELIGIBIL'!J42+'78-NEELIGIBIL'!J42</f>
        <v>0</v>
      </c>
      <c r="K42" s="269">
        <f>'78-ELIGIBIL'!K42+'78-NEELIGIBIL'!K42</f>
        <v>0</v>
      </c>
      <c r="L42" s="155">
        <f>'78-ELIGIBIL'!L42+'78-NEELIGIBIL'!L42</f>
        <v>0</v>
      </c>
      <c r="M42" s="248">
        <f>'78-ELIGIBIL'!M42+'78-NEELIGIBIL'!M42</f>
        <v>0</v>
      </c>
      <c r="N42" s="275">
        <f>'78-ELIGIBIL'!N42+'78-NEELIGIBIL'!N42</f>
        <v>0</v>
      </c>
    </row>
    <row r="43" spans="1:14" ht="21.75" thickBot="1" x14ac:dyDescent="0.4">
      <c r="A43" s="80"/>
      <c r="B43" s="81" t="s">
        <v>61</v>
      </c>
      <c r="C43" s="82">
        <f>'78-ELIGIBIL'!C43+'78-NEELIGIBIL'!C43</f>
        <v>10100</v>
      </c>
      <c r="D43" s="82">
        <f>'78-ELIGIBIL'!D43+'78-NEELIGIBIL'!D43</f>
        <v>1919</v>
      </c>
      <c r="E43" s="259">
        <f>'78-ELIGIBIL'!E43+'78-NEELIGIBIL'!E43</f>
        <v>12019</v>
      </c>
      <c r="F43" s="221">
        <f>'78-ELIGIBIL'!F43+'78-NEELIGIBIL'!F43</f>
        <v>6500</v>
      </c>
      <c r="G43" s="84">
        <f>'78-ELIGIBIL'!G43+'78-NEELIGIBIL'!G43</f>
        <v>1235</v>
      </c>
      <c r="H43" s="267">
        <f>'78-ELIGIBIL'!H43+'78-NEELIGIBIL'!H43</f>
        <v>7735</v>
      </c>
      <c r="I43" s="199">
        <f>'78-ELIGIBIL'!I43+'78-NEELIGIBIL'!I43</f>
        <v>3600</v>
      </c>
      <c r="J43" s="246">
        <f>'78-ELIGIBIL'!J43+'78-NEELIGIBIL'!J43</f>
        <v>756</v>
      </c>
      <c r="K43" s="272">
        <f>'78-ELIGIBIL'!K43+'78-NEELIGIBIL'!K43</f>
        <v>4356</v>
      </c>
      <c r="L43" s="140">
        <f>'78-ELIGIBIL'!L43+'78-NEELIGIBIL'!L43</f>
        <v>10100</v>
      </c>
      <c r="M43" s="251">
        <f>'78-ELIGIBIL'!M43+'78-NEELIGIBIL'!M43</f>
        <v>1991</v>
      </c>
      <c r="N43" s="279">
        <f>'78-ELIGIBIL'!N43+'78-NEELIGIBIL'!N43</f>
        <v>12091</v>
      </c>
    </row>
    <row r="44" spans="1:14" ht="21.75" thickBot="1" x14ac:dyDescent="0.4">
      <c r="A44" s="418" t="s">
        <v>62</v>
      </c>
      <c r="B44" s="419"/>
      <c r="C44" s="46">
        <f>'78-ELIGIBIL'!C44+'78-NEELIGIBIL'!C44</f>
        <v>200628.57</v>
      </c>
      <c r="D44" s="46">
        <f>'78-ELIGIBIL'!D44+'78-NEELIGIBIL'!D44</f>
        <v>38119.4283</v>
      </c>
      <c r="E44" s="186">
        <f>'78-ELIGIBIL'!E44+'78-NEELIGIBIL'!E44</f>
        <v>238747.99830000001</v>
      </c>
      <c r="F44" s="218">
        <f>'78-ELIGIBIL'!F44+'78-NEELIGIBIL'!F44</f>
        <v>141632.51</v>
      </c>
      <c r="G44" s="72">
        <f>'78-ELIGIBIL'!G44+'78-NEELIGIBIL'!G44</f>
        <v>26910.176899999999</v>
      </c>
      <c r="H44" s="86">
        <f>'78-ELIGIBIL'!H44+'78-NEELIGIBIL'!H44</f>
        <v>168542.6869</v>
      </c>
      <c r="I44" s="201">
        <f>'78-ELIGIBIL'!I44+'78-NEELIGIBIL'!I44</f>
        <v>58996.060000000005</v>
      </c>
      <c r="J44" s="115">
        <f>'78-ELIGIBIL'!J44+'78-NEELIGIBIL'!J44</f>
        <v>12389.172600000002</v>
      </c>
      <c r="K44" s="231">
        <f>'78-ELIGIBIL'!K44+'78-NEELIGIBIL'!K44</f>
        <v>71385.232600000003</v>
      </c>
      <c r="L44" s="149">
        <f>'78-ELIGIBIL'!L44+'78-NEELIGIBIL'!L44</f>
        <v>200628.57</v>
      </c>
      <c r="M44" s="150">
        <f>'78-ELIGIBIL'!M44+'78-NEELIGIBIL'!M44</f>
        <v>39299.349499999997</v>
      </c>
      <c r="N44" s="151">
        <f>'78-ELIGIBIL'!N44+'78-NEELIGIBIL'!N44</f>
        <v>239927.91950000002</v>
      </c>
    </row>
    <row r="45" spans="1:14" ht="21" x14ac:dyDescent="0.35">
      <c r="A45" s="420" t="s">
        <v>63</v>
      </c>
      <c r="B45" s="417"/>
      <c r="C45" s="417"/>
      <c r="D45" s="417"/>
      <c r="E45" s="417"/>
      <c r="F45" s="212"/>
      <c r="G45" s="53"/>
      <c r="H45" s="213"/>
      <c r="I45" s="438"/>
      <c r="J45" s="438"/>
      <c r="K45" s="438"/>
      <c r="L45" s="439"/>
      <c r="M45" s="440"/>
      <c r="N45" s="441"/>
    </row>
    <row r="46" spans="1:14" ht="21.75" customHeight="1" x14ac:dyDescent="0.35">
      <c r="A46" s="20" t="s">
        <v>64</v>
      </c>
      <c r="B46" s="40" t="s">
        <v>65</v>
      </c>
      <c r="C46" s="41">
        <f>'78-ELIGIBIL'!C46+'78-NEELIGIBIL'!C46</f>
        <v>1257345.9500000002</v>
      </c>
      <c r="D46" s="41">
        <f>'78-ELIGIBIL'!D46+'78-NEELIGIBIL'!D46</f>
        <v>238895.73049999998</v>
      </c>
      <c r="E46" s="193">
        <f>'78-ELIGIBIL'!E46+'78-NEELIGIBIL'!E46</f>
        <v>1496241.6804999998</v>
      </c>
      <c r="F46" s="223">
        <f>'78-ELIGIBIL'!F46+'78-NEELIGIBIL'!F46</f>
        <v>580248.74000000034</v>
      </c>
      <c r="G46" s="69">
        <f>'78-ELIGIBIL'!G46+'78-NEELIGIBIL'!G46</f>
        <v>110247.26060000007</v>
      </c>
      <c r="H46" s="224">
        <f>'78-ELIGIBIL'!H46+'78-NEELIGIBIL'!H46</f>
        <v>690496.00060000038</v>
      </c>
      <c r="I46" s="262">
        <f>'78-ELIGIBIL'!I46+'78-NEELIGIBIL'!I46</f>
        <v>677097.20999999973</v>
      </c>
      <c r="J46" s="247">
        <f>'78-ELIGIBIL'!J46+'78-NEELIGIBIL'!J46</f>
        <v>142190.41409999994</v>
      </c>
      <c r="K46" s="273">
        <f>'78-ELIGIBIL'!K46+'78-NEELIGIBIL'!K46</f>
        <v>819287.62409999978</v>
      </c>
      <c r="L46" s="172">
        <f>'78-ELIGIBIL'!L46+'78-NEELIGIBIL'!L46</f>
        <v>1257345.9500000002</v>
      </c>
      <c r="M46" s="252">
        <f>'78-ELIGIBIL'!M46+'78-NEELIGIBIL'!M46</f>
        <v>252437.67470000003</v>
      </c>
      <c r="N46" s="280">
        <f>'78-ELIGIBIL'!N46+'78-NEELIGIBIL'!N46</f>
        <v>1509783.6247</v>
      </c>
    </row>
    <row r="47" spans="1:14" ht="21" hidden="1" x14ac:dyDescent="0.35">
      <c r="A47" s="20"/>
      <c r="B47" s="74" t="s">
        <v>146</v>
      </c>
      <c r="C47" s="41">
        <f>'78-ELIGIBIL'!C47+'78-NEELIGIBIL'!C47</f>
        <v>789685.50000000012</v>
      </c>
      <c r="D47" s="41">
        <f>'78-ELIGIBIL'!D47+'78-NEELIGIBIL'!D47</f>
        <v>150040.24499999997</v>
      </c>
      <c r="E47" s="193">
        <f>'78-ELIGIBIL'!E47+'78-NEELIGIBIL'!E47</f>
        <v>939725.74499999988</v>
      </c>
      <c r="F47" s="223">
        <f>'78-ELIGIBIL'!F47+'78-NEELIGIBIL'!F47</f>
        <v>580248.74000000034</v>
      </c>
      <c r="G47" s="69">
        <f>'78-ELIGIBIL'!G47+'78-NEELIGIBIL'!G47</f>
        <v>110247.26060000007</v>
      </c>
      <c r="H47" s="224">
        <f>'78-ELIGIBIL'!H47+'78-NEELIGIBIL'!H47</f>
        <v>690496.00060000038</v>
      </c>
      <c r="I47" s="262">
        <f>'78-ELIGIBIL'!I47+'78-NEELIGIBIL'!I47</f>
        <v>209436.75999999978</v>
      </c>
      <c r="J47" s="247">
        <f>'78-ELIGIBIL'!J47+'78-NEELIGIBIL'!J47</f>
        <v>43981.719599999953</v>
      </c>
      <c r="K47" s="273">
        <f>'78-ELIGIBIL'!K47+'78-NEELIGIBIL'!K47</f>
        <v>253418.47959999973</v>
      </c>
      <c r="L47" s="172">
        <f>'78-ELIGIBIL'!L47+'78-NEELIGIBIL'!L47</f>
        <v>789685.50000000012</v>
      </c>
      <c r="M47" s="252">
        <f>'78-ELIGIBIL'!M47+'78-NEELIGIBIL'!M47</f>
        <v>154228.98020000002</v>
      </c>
      <c r="N47" s="280">
        <f>'78-ELIGIBIL'!N47+'78-NEELIGIBIL'!N47</f>
        <v>943914.48020000011</v>
      </c>
    </row>
    <row r="48" spans="1:14" ht="21" hidden="1" x14ac:dyDescent="0.35">
      <c r="A48" s="20"/>
      <c r="B48" s="73" t="s">
        <v>111</v>
      </c>
      <c r="C48" s="22">
        <f>'78-ELIGIBIL'!C48</f>
        <v>46755.15</v>
      </c>
      <c r="D48" s="22">
        <f>'78-ELIGIBIL'!D48</f>
        <v>8883.4785000000011</v>
      </c>
      <c r="E48" s="253">
        <f>'78-ELIGIBIL'!E48</f>
        <v>55638.628500000006</v>
      </c>
      <c r="F48" s="220">
        <f>'78-ELIGIBIL'!F48</f>
        <v>46755.15</v>
      </c>
      <c r="G48" s="66">
        <f>'78-ELIGIBIL'!G48</f>
        <v>8883.4785000000011</v>
      </c>
      <c r="H48" s="264">
        <f>'78-ELIGIBIL'!H48</f>
        <v>55638.628500000006</v>
      </c>
      <c r="I48" s="203">
        <f>'78-ELIGIBIL'!I48</f>
        <v>0</v>
      </c>
      <c r="J48" s="243">
        <f>'78-ELIGIBIL'!J48</f>
        <v>0</v>
      </c>
      <c r="K48" s="269">
        <f>'78-ELIGIBIL'!K48</f>
        <v>0</v>
      </c>
      <c r="L48" s="155">
        <f>'78-ELIGIBIL'!L48</f>
        <v>46755.15</v>
      </c>
      <c r="M48" s="248">
        <f>'78-ELIGIBIL'!M48</f>
        <v>8883.4785000000011</v>
      </c>
      <c r="N48" s="275">
        <f>'78-ELIGIBIL'!N48</f>
        <v>55638.628500000006</v>
      </c>
    </row>
    <row r="49" spans="1:14" ht="21" hidden="1" x14ac:dyDescent="0.35">
      <c r="A49" s="20"/>
      <c r="B49" s="73" t="s">
        <v>112</v>
      </c>
      <c r="C49" s="22">
        <f>'78-ELIGIBIL'!C49</f>
        <v>68338.67</v>
      </c>
      <c r="D49" s="22">
        <f>'78-ELIGIBIL'!D49</f>
        <v>12984.347299999999</v>
      </c>
      <c r="E49" s="253">
        <f>'78-ELIGIBIL'!E49</f>
        <v>81323.017299999992</v>
      </c>
      <c r="F49" s="220">
        <f>'78-ELIGIBIL'!F49</f>
        <v>68338.67</v>
      </c>
      <c r="G49" s="66">
        <f>'78-ELIGIBIL'!G49</f>
        <v>12984.347299999999</v>
      </c>
      <c r="H49" s="264">
        <f>'78-ELIGIBIL'!H49</f>
        <v>81323.017299999992</v>
      </c>
      <c r="I49" s="203">
        <f>'78-ELIGIBIL'!I49</f>
        <v>0</v>
      </c>
      <c r="J49" s="243">
        <f>'78-ELIGIBIL'!J49</f>
        <v>0</v>
      </c>
      <c r="K49" s="269">
        <f>'78-ELIGIBIL'!K49</f>
        <v>0</v>
      </c>
      <c r="L49" s="155">
        <f>'78-ELIGIBIL'!L49</f>
        <v>68338.67</v>
      </c>
      <c r="M49" s="248">
        <f>'78-ELIGIBIL'!M49</f>
        <v>12984.347299999999</v>
      </c>
      <c r="N49" s="275">
        <f>'78-ELIGIBIL'!N49</f>
        <v>81323.017299999992</v>
      </c>
    </row>
    <row r="50" spans="1:14" ht="21" hidden="1" x14ac:dyDescent="0.35">
      <c r="A50" s="20"/>
      <c r="B50" s="73" t="s">
        <v>113</v>
      </c>
      <c r="C50" s="22">
        <f>'78-ELIGIBIL'!C50</f>
        <v>19612.739999999998</v>
      </c>
      <c r="D50" s="22">
        <f>'78-ELIGIBIL'!D50</f>
        <v>3726.4205999999995</v>
      </c>
      <c r="E50" s="253">
        <f>'78-ELIGIBIL'!E50</f>
        <v>23339.160599999996</v>
      </c>
      <c r="F50" s="220">
        <f>'78-ELIGIBIL'!F50</f>
        <v>3298.8</v>
      </c>
      <c r="G50" s="66">
        <f>'78-ELIGIBIL'!G50</f>
        <v>626.77200000000005</v>
      </c>
      <c r="H50" s="264">
        <f>'78-ELIGIBIL'!H50</f>
        <v>3925.5720000000001</v>
      </c>
      <c r="I50" s="203">
        <f>'78-ELIGIBIL'!I50</f>
        <v>16313.939999999999</v>
      </c>
      <c r="J50" s="243">
        <f>'78-ELIGIBIL'!J50</f>
        <v>3425.9273999999996</v>
      </c>
      <c r="K50" s="269">
        <f>'78-ELIGIBIL'!K50</f>
        <v>19739.867399999999</v>
      </c>
      <c r="L50" s="155">
        <f>'78-ELIGIBIL'!L50</f>
        <v>19612.739999999998</v>
      </c>
      <c r="M50" s="248">
        <f>'78-ELIGIBIL'!M50</f>
        <v>4052.6993999999995</v>
      </c>
      <c r="N50" s="275">
        <f>'78-ELIGIBIL'!N50</f>
        <v>23665.439399999999</v>
      </c>
    </row>
    <row r="51" spans="1:14" ht="21" hidden="1" x14ac:dyDescent="0.35">
      <c r="A51" s="20"/>
      <c r="B51" s="73" t="s">
        <v>114</v>
      </c>
      <c r="C51" s="22">
        <f>'78-ELIGIBIL'!C51</f>
        <v>3421.81</v>
      </c>
      <c r="D51" s="22">
        <f>'78-ELIGIBIL'!D51</f>
        <v>650.14390000000003</v>
      </c>
      <c r="E51" s="253">
        <f>'78-ELIGIBIL'!E51</f>
        <v>4071.9539</v>
      </c>
      <c r="F51" s="220">
        <f>'78-ELIGIBIL'!F51</f>
        <v>3421.81</v>
      </c>
      <c r="G51" s="66">
        <f>'78-ELIGIBIL'!G51</f>
        <v>650.14390000000003</v>
      </c>
      <c r="H51" s="264">
        <f>'78-ELIGIBIL'!H51</f>
        <v>4071.9539</v>
      </c>
      <c r="I51" s="203">
        <f>'78-ELIGIBIL'!I51</f>
        <v>0</v>
      </c>
      <c r="J51" s="243">
        <f>'78-ELIGIBIL'!J51</f>
        <v>0</v>
      </c>
      <c r="K51" s="269">
        <f>'78-ELIGIBIL'!K51</f>
        <v>0</v>
      </c>
      <c r="L51" s="155">
        <f>'78-ELIGIBIL'!L51</f>
        <v>3421.81</v>
      </c>
      <c r="M51" s="248">
        <f>'78-ELIGIBIL'!M51</f>
        <v>650.14390000000003</v>
      </c>
      <c r="N51" s="275">
        <f>'78-ELIGIBIL'!N51</f>
        <v>4071.9539</v>
      </c>
    </row>
    <row r="52" spans="1:14" ht="21" hidden="1" x14ac:dyDescent="0.35">
      <c r="A52" s="20"/>
      <c r="B52" s="73" t="s">
        <v>115</v>
      </c>
      <c r="C52" s="22">
        <f>'78-ELIGIBIL'!C52</f>
        <v>18819.330000000002</v>
      </c>
      <c r="D52" s="22">
        <f>'78-ELIGIBIL'!D52</f>
        <v>3575.6727000000005</v>
      </c>
      <c r="E52" s="253">
        <f>'78-ELIGIBIL'!E52</f>
        <v>22395.002700000001</v>
      </c>
      <c r="F52" s="220">
        <f>'78-ELIGIBIL'!F52</f>
        <v>0</v>
      </c>
      <c r="G52" s="66">
        <f>'78-ELIGIBIL'!G52</f>
        <v>0</v>
      </c>
      <c r="H52" s="264">
        <f>'78-ELIGIBIL'!H52</f>
        <v>0</v>
      </c>
      <c r="I52" s="203">
        <f>'78-ELIGIBIL'!I52</f>
        <v>18819.330000000002</v>
      </c>
      <c r="J52" s="243">
        <f>'78-ELIGIBIL'!J52</f>
        <v>3952.0593000000003</v>
      </c>
      <c r="K52" s="269">
        <f>'78-ELIGIBIL'!K52</f>
        <v>22771.389300000003</v>
      </c>
      <c r="L52" s="155">
        <f>'78-ELIGIBIL'!L52</f>
        <v>18819.330000000002</v>
      </c>
      <c r="M52" s="248">
        <f>'78-ELIGIBIL'!M52</f>
        <v>3952.0593000000003</v>
      </c>
      <c r="N52" s="275">
        <f>'78-ELIGIBIL'!N52</f>
        <v>22771.389300000003</v>
      </c>
    </row>
    <row r="53" spans="1:14" ht="21" hidden="1" x14ac:dyDescent="0.35">
      <c r="A53" s="20"/>
      <c r="B53" s="73" t="s">
        <v>116</v>
      </c>
      <c r="C53" s="22">
        <f>'78-ELIGIBIL'!C53</f>
        <v>2494.94</v>
      </c>
      <c r="D53" s="22">
        <f>'78-ELIGIBIL'!D53</f>
        <v>474.03860000000003</v>
      </c>
      <c r="E53" s="253">
        <f>'78-ELIGIBIL'!E53</f>
        <v>2968.9785999999999</v>
      </c>
      <c r="F53" s="220">
        <f>'78-ELIGIBIL'!F53</f>
        <v>0</v>
      </c>
      <c r="G53" s="66">
        <f>'78-ELIGIBIL'!G53</f>
        <v>0</v>
      </c>
      <c r="H53" s="264">
        <f>'78-ELIGIBIL'!H53</f>
        <v>0</v>
      </c>
      <c r="I53" s="203">
        <f>'78-ELIGIBIL'!I53</f>
        <v>2494.94</v>
      </c>
      <c r="J53" s="243">
        <f>'78-ELIGIBIL'!J53</f>
        <v>523.93740000000003</v>
      </c>
      <c r="K53" s="269">
        <f>'78-ELIGIBIL'!K53</f>
        <v>3018.8774000000003</v>
      </c>
      <c r="L53" s="155">
        <f>'78-ELIGIBIL'!L53</f>
        <v>2494.94</v>
      </c>
      <c r="M53" s="248">
        <f>'78-ELIGIBIL'!M53</f>
        <v>523.93740000000003</v>
      </c>
      <c r="N53" s="275">
        <f>'78-ELIGIBIL'!N53</f>
        <v>3018.8774000000003</v>
      </c>
    </row>
    <row r="54" spans="1:14" ht="21" hidden="1" x14ac:dyDescent="0.35">
      <c r="A54" s="20"/>
      <c r="B54" s="73" t="s">
        <v>117</v>
      </c>
      <c r="C54" s="22">
        <f>'78-ELIGIBIL'!C54</f>
        <v>4191.8999999999996</v>
      </c>
      <c r="D54" s="22">
        <f>'78-ELIGIBIL'!D54</f>
        <v>796.4609999999999</v>
      </c>
      <c r="E54" s="253">
        <f>'78-ELIGIBIL'!E54</f>
        <v>4988.3609999999999</v>
      </c>
      <c r="F54" s="220">
        <f>'78-ELIGIBIL'!F54</f>
        <v>0</v>
      </c>
      <c r="G54" s="66">
        <f>'78-ELIGIBIL'!G54</f>
        <v>0</v>
      </c>
      <c r="H54" s="264">
        <f>'78-ELIGIBIL'!H54</f>
        <v>0</v>
      </c>
      <c r="I54" s="203">
        <f>'78-ELIGIBIL'!I54</f>
        <v>4191.8999999999996</v>
      </c>
      <c r="J54" s="243">
        <f>'78-ELIGIBIL'!J54</f>
        <v>880.29899999999986</v>
      </c>
      <c r="K54" s="269">
        <f>'78-ELIGIBIL'!K54</f>
        <v>5072.1989999999996</v>
      </c>
      <c r="L54" s="155">
        <f>'78-ELIGIBIL'!L54</f>
        <v>4191.8999999999996</v>
      </c>
      <c r="M54" s="248">
        <f>'78-ELIGIBIL'!M54</f>
        <v>880.29899999999986</v>
      </c>
      <c r="N54" s="275">
        <f>'78-ELIGIBIL'!N54</f>
        <v>5072.1989999999996</v>
      </c>
    </row>
    <row r="55" spans="1:14" ht="8.25" hidden="1" customHeight="1" x14ac:dyDescent="0.35">
      <c r="A55" s="20"/>
      <c r="B55" s="73" t="s">
        <v>118</v>
      </c>
      <c r="C55" s="22">
        <f>'78-ELIGIBIL'!C55</f>
        <v>8326.2800000000007</v>
      </c>
      <c r="D55" s="22">
        <f>'78-ELIGIBIL'!D55</f>
        <v>1581.9932000000001</v>
      </c>
      <c r="E55" s="253">
        <f>'78-ELIGIBIL'!E55</f>
        <v>9908.2732000000015</v>
      </c>
      <c r="F55" s="220">
        <f>'78-ELIGIBIL'!F55</f>
        <v>8326.2800000000007</v>
      </c>
      <c r="G55" s="66">
        <f>'78-ELIGIBIL'!G55</f>
        <v>1581.9932000000001</v>
      </c>
      <c r="H55" s="264">
        <f>'78-ELIGIBIL'!H55</f>
        <v>9908.2732000000015</v>
      </c>
      <c r="I55" s="203">
        <f>'78-ELIGIBIL'!I55</f>
        <v>0</v>
      </c>
      <c r="J55" s="243">
        <f>'78-ELIGIBIL'!J55</f>
        <v>0</v>
      </c>
      <c r="K55" s="269">
        <f>'78-ELIGIBIL'!K55</f>
        <v>0</v>
      </c>
      <c r="L55" s="155">
        <f>'78-ELIGIBIL'!L55</f>
        <v>8326.2800000000007</v>
      </c>
      <c r="M55" s="248">
        <f>'78-ELIGIBIL'!M55</f>
        <v>1581.9932000000001</v>
      </c>
      <c r="N55" s="275">
        <f>'78-ELIGIBIL'!N55</f>
        <v>9908.2732000000015</v>
      </c>
    </row>
    <row r="56" spans="1:14" ht="21" hidden="1" x14ac:dyDescent="0.35">
      <c r="A56" s="20"/>
      <c r="B56" s="73" t="s">
        <v>119</v>
      </c>
      <c r="C56" s="22">
        <f>'78-ELIGIBIL'!C56</f>
        <v>12680.52</v>
      </c>
      <c r="D56" s="22">
        <f>'78-ELIGIBIL'!D56</f>
        <v>2409.2988</v>
      </c>
      <c r="E56" s="253">
        <f>'78-ELIGIBIL'!E56</f>
        <v>15089.818800000001</v>
      </c>
      <c r="F56" s="220">
        <f>'78-ELIGIBIL'!F56</f>
        <v>12680.51</v>
      </c>
      <c r="G56" s="66">
        <f>'78-ELIGIBIL'!G56</f>
        <v>2409.2969000000003</v>
      </c>
      <c r="H56" s="264">
        <f>'78-ELIGIBIL'!H56</f>
        <v>15089.8069</v>
      </c>
      <c r="I56" s="203">
        <f>'78-ELIGIBIL'!I56</f>
        <v>0</v>
      </c>
      <c r="J56" s="243">
        <f>'78-ELIGIBIL'!J56</f>
        <v>0</v>
      </c>
      <c r="K56" s="269">
        <f>'78-ELIGIBIL'!K56</f>
        <v>0</v>
      </c>
      <c r="L56" s="155">
        <f>'78-ELIGIBIL'!L56</f>
        <v>12680.51</v>
      </c>
      <c r="M56" s="248">
        <f>'78-ELIGIBIL'!M56</f>
        <v>2409.2969000000003</v>
      </c>
      <c r="N56" s="275">
        <f>'78-ELIGIBIL'!N56</f>
        <v>15089.8069</v>
      </c>
    </row>
    <row r="57" spans="1:14" ht="21" hidden="1" x14ac:dyDescent="0.35">
      <c r="A57" s="20"/>
      <c r="B57" s="73" t="s">
        <v>120</v>
      </c>
      <c r="C57" s="22">
        <f>'78-ELIGIBIL'!C57</f>
        <v>46755.15</v>
      </c>
      <c r="D57" s="22">
        <f>'78-ELIGIBIL'!D57</f>
        <v>8883.4785000000011</v>
      </c>
      <c r="E57" s="253">
        <f>'78-ELIGIBIL'!E57</f>
        <v>55638.628500000006</v>
      </c>
      <c r="F57" s="220">
        <f>'78-ELIGIBIL'!F57</f>
        <v>46755.15</v>
      </c>
      <c r="G57" s="66">
        <f>'78-ELIGIBIL'!G57</f>
        <v>8883.4785000000011</v>
      </c>
      <c r="H57" s="264">
        <f>'78-ELIGIBIL'!H57</f>
        <v>55638.628500000006</v>
      </c>
      <c r="I57" s="203">
        <f>'78-ELIGIBIL'!I57</f>
        <v>0</v>
      </c>
      <c r="J57" s="243">
        <f>'78-ELIGIBIL'!J57</f>
        <v>0</v>
      </c>
      <c r="K57" s="269">
        <f>'78-ELIGIBIL'!K57</f>
        <v>0</v>
      </c>
      <c r="L57" s="155">
        <f>'78-ELIGIBIL'!L57</f>
        <v>46755.15</v>
      </c>
      <c r="M57" s="248">
        <f>'78-ELIGIBIL'!M57</f>
        <v>8883.4785000000011</v>
      </c>
      <c r="N57" s="275">
        <f>'78-ELIGIBIL'!N57</f>
        <v>55638.628500000006</v>
      </c>
    </row>
    <row r="58" spans="1:14" ht="21" hidden="1" x14ac:dyDescent="0.35">
      <c r="A58" s="20"/>
      <c r="B58" s="73" t="s">
        <v>121</v>
      </c>
      <c r="C58" s="22">
        <f>'78-ELIGIBIL'!C58</f>
        <v>68338.67</v>
      </c>
      <c r="D58" s="22">
        <f>'78-ELIGIBIL'!D58</f>
        <v>12984.347299999999</v>
      </c>
      <c r="E58" s="253">
        <f>'78-ELIGIBIL'!E58</f>
        <v>81323.017299999992</v>
      </c>
      <c r="F58" s="220">
        <f>'78-ELIGIBIL'!F58</f>
        <v>68338.67</v>
      </c>
      <c r="G58" s="66">
        <f>'78-ELIGIBIL'!G58</f>
        <v>12984.347299999999</v>
      </c>
      <c r="H58" s="264">
        <f>'78-ELIGIBIL'!H58</f>
        <v>81323.017299999992</v>
      </c>
      <c r="I58" s="203">
        <f>'78-ELIGIBIL'!I58</f>
        <v>0</v>
      </c>
      <c r="J58" s="243">
        <f>'78-ELIGIBIL'!J58</f>
        <v>0</v>
      </c>
      <c r="K58" s="269">
        <f>'78-ELIGIBIL'!K58</f>
        <v>0</v>
      </c>
      <c r="L58" s="155">
        <f>'78-ELIGIBIL'!L58</f>
        <v>68338.67</v>
      </c>
      <c r="M58" s="248">
        <f>'78-ELIGIBIL'!M58</f>
        <v>12984.347299999999</v>
      </c>
      <c r="N58" s="275">
        <f>'78-ELIGIBIL'!N58</f>
        <v>81323.017299999992</v>
      </c>
    </row>
    <row r="59" spans="1:14" ht="21" hidden="1" x14ac:dyDescent="0.35">
      <c r="A59" s="20"/>
      <c r="B59" s="73" t="s">
        <v>122</v>
      </c>
      <c r="C59" s="22">
        <f>'78-ELIGIBIL'!C59</f>
        <v>20198.410000000003</v>
      </c>
      <c r="D59" s="22">
        <f>'78-ELIGIBIL'!D59</f>
        <v>3837.6979000000006</v>
      </c>
      <c r="E59" s="253">
        <f>'78-ELIGIBIL'!E59</f>
        <v>24036.107900000003</v>
      </c>
      <c r="F59" s="220">
        <f>'78-ELIGIBIL'!F59</f>
        <v>3884.47</v>
      </c>
      <c r="G59" s="66">
        <f>'78-ELIGIBIL'!G59</f>
        <v>738.04930000000002</v>
      </c>
      <c r="H59" s="264">
        <f>'78-ELIGIBIL'!H59</f>
        <v>4622.5192999999999</v>
      </c>
      <c r="I59" s="203">
        <f>'78-ELIGIBIL'!I59</f>
        <v>16313.940000000004</v>
      </c>
      <c r="J59" s="243">
        <f>'78-ELIGIBIL'!J59</f>
        <v>3425.9274000000009</v>
      </c>
      <c r="K59" s="269">
        <f>'78-ELIGIBIL'!K59</f>
        <v>19739.867400000006</v>
      </c>
      <c r="L59" s="155">
        <f>'78-ELIGIBIL'!L59</f>
        <v>20198.410000000003</v>
      </c>
      <c r="M59" s="248">
        <f>'78-ELIGIBIL'!M59</f>
        <v>4163.9767000000011</v>
      </c>
      <c r="N59" s="275">
        <f>'78-ELIGIBIL'!N59</f>
        <v>24362.386700000006</v>
      </c>
    </row>
    <row r="60" spans="1:14" ht="21" hidden="1" x14ac:dyDescent="0.35">
      <c r="A60" s="20"/>
      <c r="B60" s="73" t="s">
        <v>123</v>
      </c>
      <c r="C60" s="22">
        <f>'78-ELIGIBIL'!C60</f>
        <v>3421.81</v>
      </c>
      <c r="D60" s="22">
        <f>'78-ELIGIBIL'!D60</f>
        <v>650.14390000000003</v>
      </c>
      <c r="E60" s="253">
        <f>'78-ELIGIBIL'!E60</f>
        <v>4071.9539</v>
      </c>
      <c r="F60" s="220">
        <f>'78-ELIGIBIL'!F60</f>
        <v>3421.81</v>
      </c>
      <c r="G60" s="66">
        <f>'78-ELIGIBIL'!G60</f>
        <v>650.14390000000003</v>
      </c>
      <c r="H60" s="264">
        <f>'78-ELIGIBIL'!H60</f>
        <v>4071.9539</v>
      </c>
      <c r="I60" s="203">
        <f>'78-ELIGIBIL'!I60</f>
        <v>0</v>
      </c>
      <c r="J60" s="243">
        <f>'78-ELIGIBIL'!J60</f>
        <v>0</v>
      </c>
      <c r="K60" s="269">
        <f>'78-ELIGIBIL'!K60</f>
        <v>0</v>
      </c>
      <c r="L60" s="155">
        <f>'78-ELIGIBIL'!L60</f>
        <v>3421.81</v>
      </c>
      <c r="M60" s="248">
        <f>'78-ELIGIBIL'!M60</f>
        <v>650.14390000000003</v>
      </c>
      <c r="N60" s="275">
        <f>'78-ELIGIBIL'!N60</f>
        <v>4071.9539</v>
      </c>
    </row>
    <row r="61" spans="1:14" ht="21" hidden="1" x14ac:dyDescent="0.35">
      <c r="A61" s="20"/>
      <c r="B61" s="73" t="s">
        <v>124</v>
      </c>
      <c r="C61" s="22">
        <f>'78-ELIGIBIL'!C61</f>
        <v>18819.330000000002</v>
      </c>
      <c r="D61" s="22">
        <f>'78-ELIGIBIL'!D61</f>
        <v>3575.6727000000005</v>
      </c>
      <c r="E61" s="253">
        <f>'78-ELIGIBIL'!E61</f>
        <v>22395.002700000001</v>
      </c>
      <c r="F61" s="220">
        <f>'78-ELIGIBIL'!F61</f>
        <v>0</v>
      </c>
      <c r="G61" s="66">
        <f>'78-ELIGIBIL'!G61</f>
        <v>0</v>
      </c>
      <c r="H61" s="264">
        <f>'78-ELIGIBIL'!H61</f>
        <v>0</v>
      </c>
      <c r="I61" s="203">
        <f>'78-ELIGIBIL'!I61</f>
        <v>18819.330000000002</v>
      </c>
      <c r="J61" s="243">
        <f>'78-ELIGIBIL'!J61</f>
        <v>3952.0593000000003</v>
      </c>
      <c r="K61" s="269">
        <f>'78-ELIGIBIL'!K61</f>
        <v>22771.389300000003</v>
      </c>
      <c r="L61" s="155">
        <f>'78-ELIGIBIL'!L61</f>
        <v>18819.330000000002</v>
      </c>
      <c r="M61" s="248">
        <f>'78-ELIGIBIL'!M61</f>
        <v>3952.0593000000003</v>
      </c>
      <c r="N61" s="275">
        <f>'78-ELIGIBIL'!N61</f>
        <v>22771.389300000003</v>
      </c>
    </row>
    <row r="62" spans="1:14" ht="21" hidden="1" x14ac:dyDescent="0.35">
      <c r="A62" s="20"/>
      <c r="B62" s="73" t="s">
        <v>125</v>
      </c>
      <c r="C62" s="22">
        <f>'78-ELIGIBIL'!C62</f>
        <v>2494.94</v>
      </c>
      <c r="D62" s="22">
        <f>'78-ELIGIBIL'!D62</f>
        <v>474.03860000000003</v>
      </c>
      <c r="E62" s="253">
        <f>'78-ELIGIBIL'!E62</f>
        <v>2968.9785999999999</v>
      </c>
      <c r="F62" s="220">
        <f>'78-ELIGIBIL'!F62</f>
        <v>0</v>
      </c>
      <c r="G62" s="66">
        <f>'78-ELIGIBIL'!G62</f>
        <v>0</v>
      </c>
      <c r="H62" s="264">
        <f>'78-ELIGIBIL'!H62</f>
        <v>0</v>
      </c>
      <c r="I62" s="203">
        <f>'78-ELIGIBIL'!I62</f>
        <v>2494.94</v>
      </c>
      <c r="J62" s="243">
        <f>'78-ELIGIBIL'!J62</f>
        <v>523.93740000000003</v>
      </c>
      <c r="K62" s="269">
        <f>'78-ELIGIBIL'!K62</f>
        <v>3018.8774000000003</v>
      </c>
      <c r="L62" s="155">
        <f>'78-ELIGIBIL'!L62</f>
        <v>2494.94</v>
      </c>
      <c r="M62" s="248">
        <f>'78-ELIGIBIL'!M62</f>
        <v>523.93740000000003</v>
      </c>
      <c r="N62" s="275">
        <f>'78-ELIGIBIL'!N62</f>
        <v>3018.8774000000003</v>
      </c>
    </row>
    <row r="63" spans="1:14" ht="21" hidden="1" x14ac:dyDescent="0.35">
      <c r="A63" s="20"/>
      <c r="B63" s="73" t="s">
        <v>126</v>
      </c>
      <c r="C63" s="22">
        <f>'78-ELIGIBIL'!C63</f>
        <v>4191.8999999999996</v>
      </c>
      <c r="D63" s="22">
        <f>'78-ELIGIBIL'!D63</f>
        <v>796.4609999999999</v>
      </c>
      <c r="E63" s="253">
        <f>'78-ELIGIBIL'!E63</f>
        <v>4988.3609999999999</v>
      </c>
      <c r="F63" s="220">
        <f>'78-ELIGIBIL'!F63</f>
        <v>4191.8999999999996</v>
      </c>
      <c r="G63" s="66">
        <f>'78-ELIGIBIL'!G63</f>
        <v>796.4609999999999</v>
      </c>
      <c r="H63" s="264">
        <f>'78-ELIGIBIL'!H63</f>
        <v>4988.3609999999999</v>
      </c>
      <c r="I63" s="203">
        <f>'78-ELIGIBIL'!I63</f>
        <v>0</v>
      </c>
      <c r="J63" s="243">
        <f>'78-ELIGIBIL'!J63</f>
        <v>0</v>
      </c>
      <c r="K63" s="269">
        <f>'78-ELIGIBIL'!K63</f>
        <v>0</v>
      </c>
      <c r="L63" s="155">
        <f>'78-ELIGIBIL'!L63</f>
        <v>4191.8999999999996</v>
      </c>
      <c r="M63" s="248">
        <f>'78-ELIGIBIL'!M63</f>
        <v>796.4609999999999</v>
      </c>
      <c r="N63" s="275">
        <f>'78-ELIGIBIL'!N63</f>
        <v>4988.3609999999999</v>
      </c>
    </row>
    <row r="64" spans="1:14" ht="21" hidden="1" x14ac:dyDescent="0.35">
      <c r="A64" s="20"/>
      <c r="B64" s="73" t="s">
        <v>127</v>
      </c>
      <c r="C64" s="22">
        <f>'78-ELIGIBIL'!C64</f>
        <v>11161.8</v>
      </c>
      <c r="D64" s="22">
        <f>'78-ELIGIBIL'!D64</f>
        <v>2120.7419999999997</v>
      </c>
      <c r="E64" s="253">
        <f>'78-ELIGIBIL'!E64</f>
        <v>13282.541999999999</v>
      </c>
      <c r="F64" s="220">
        <f>'78-ELIGIBIL'!F64</f>
        <v>6090.87</v>
      </c>
      <c r="G64" s="66">
        <f>'78-ELIGIBIL'!G64</f>
        <v>1157.2653</v>
      </c>
      <c r="H64" s="264">
        <f>'78-ELIGIBIL'!H64</f>
        <v>7248.1352999999999</v>
      </c>
      <c r="I64" s="203">
        <f>'78-ELIGIBIL'!I64</f>
        <v>5070.9299999999994</v>
      </c>
      <c r="J64" s="243">
        <f>'78-ELIGIBIL'!J64</f>
        <v>1064.8952999999999</v>
      </c>
      <c r="K64" s="269">
        <f>'78-ELIGIBIL'!K64</f>
        <v>6135.8252999999995</v>
      </c>
      <c r="L64" s="155">
        <f>'78-ELIGIBIL'!L64</f>
        <v>11161.8</v>
      </c>
      <c r="M64" s="248">
        <f>'78-ELIGIBIL'!M64</f>
        <v>2222.1606000000002</v>
      </c>
      <c r="N64" s="275">
        <f>'78-ELIGIBIL'!N64</f>
        <v>13383.960599999999</v>
      </c>
    </row>
    <row r="65" spans="1:14" ht="21" hidden="1" x14ac:dyDescent="0.35">
      <c r="A65" s="20"/>
      <c r="B65" s="73" t="s">
        <v>128</v>
      </c>
      <c r="C65" s="22">
        <f>'78-ELIGIBIL'!C65</f>
        <v>12680.52</v>
      </c>
      <c r="D65" s="22">
        <f>'78-ELIGIBIL'!D65</f>
        <v>2409.2988</v>
      </c>
      <c r="E65" s="253">
        <f>'78-ELIGIBIL'!E65</f>
        <v>15089.818800000001</v>
      </c>
      <c r="F65" s="220">
        <f>'78-ELIGIBIL'!F65</f>
        <v>12680.51</v>
      </c>
      <c r="G65" s="66">
        <f>'78-ELIGIBIL'!G65</f>
        <v>2409.2969000000003</v>
      </c>
      <c r="H65" s="264">
        <f>'78-ELIGIBIL'!H65</f>
        <v>15089.8069</v>
      </c>
      <c r="I65" s="203">
        <f>'78-ELIGIBIL'!I65</f>
        <v>0</v>
      </c>
      <c r="J65" s="243">
        <f>'78-ELIGIBIL'!J65</f>
        <v>0</v>
      </c>
      <c r="K65" s="269">
        <f>'78-ELIGIBIL'!K65</f>
        <v>0</v>
      </c>
      <c r="L65" s="155">
        <f>'78-ELIGIBIL'!L65</f>
        <v>12680.51</v>
      </c>
      <c r="M65" s="248">
        <f>'78-ELIGIBIL'!M65</f>
        <v>2409.2969000000003</v>
      </c>
      <c r="N65" s="275">
        <f>'78-ELIGIBIL'!N65</f>
        <v>15089.8069</v>
      </c>
    </row>
    <row r="66" spans="1:14" ht="21" hidden="1" x14ac:dyDescent="0.35">
      <c r="A66" s="20"/>
      <c r="B66" s="73" t="s">
        <v>129</v>
      </c>
      <c r="C66" s="22">
        <f>'78-ELIGIBIL'!C66</f>
        <v>46755.15</v>
      </c>
      <c r="D66" s="22">
        <f>'78-ELIGIBIL'!D66</f>
        <v>8883.4785000000011</v>
      </c>
      <c r="E66" s="253">
        <f>'78-ELIGIBIL'!E66</f>
        <v>55638.628500000006</v>
      </c>
      <c r="F66" s="220">
        <f>'78-ELIGIBIL'!F66</f>
        <v>46755.15</v>
      </c>
      <c r="G66" s="66">
        <f>'78-ELIGIBIL'!G66</f>
        <v>8883.4785000000011</v>
      </c>
      <c r="H66" s="264">
        <f>'78-ELIGIBIL'!H66</f>
        <v>55638.628500000006</v>
      </c>
      <c r="I66" s="203">
        <f>'78-ELIGIBIL'!I66</f>
        <v>0</v>
      </c>
      <c r="J66" s="243">
        <f>'78-ELIGIBIL'!J66</f>
        <v>0</v>
      </c>
      <c r="K66" s="269">
        <f>'78-ELIGIBIL'!K66</f>
        <v>0</v>
      </c>
      <c r="L66" s="155">
        <f>'78-ELIGIBIL'!L66</f>
        <v>46755.15</v>
      </c>
      <c r="M66" s="248">
        <f>'78-ELIGIBIL'!M66</f>
        <v>8883.4785000000011</v>
      </c>
      <c r="N66" s="275">
        <f>'78-ELIGIBIL'!N66</f>
        <v>55638.628500000006</v>
      </c>
    </row>
    <row r="67" spans="1:14" ht="21" hidden="1" x14ac:dyDescent="0.35">
      <c r="A67" s="20"/>
      <c r="B67" s="73" t="s">
        <v>130</v>
      </c>
      <c r="C67" s="22">
        <f>'78-ELIGIBIL'!C67</f>
        <v>68338.67</v>
      </c>
      <c r="D67" s="22">
        <f>'78-ELIGIBIL'!D67</f>
        <v>12984.347299999999</v>
      </c>
      <c r="E67" s="253">
        <f>'78-ELIGIBIL'!E67</f>
        <v>81323.017299999992</v>
      </c>
      <c r="F67" s="220">
        <f>'78-ELIGIBIL'!F67</f>
        <v>68338.67</v>
      </c>
      <c r="G67" s="66">
        <f>'78-ELIGIBIL'!G67</f>
        <v>12984.347299999999</v>
      </c>
      <c r="H67" s="264">
        <f>'78-ELIGIBIL'!H67</f>
        <v>81323.017299999992</v>
      </c>
      <c r="I67" s="203">
        <f>'78-ELIGIBIL'!I67</f>
        <v>0</v>
      </c>
      <c r="J67" s="243">
        <f>'78-ELIGIBIL'!J67</f>
        <v>0</v>
      </c>
      <c r="K67" s="269">
        <f>'78-ELIGIBIL'!K67</f>
        <v>0</v>
      </c>
      <c r="L67" s="155">
        <f>'78-ELIGIBIL'!L67</f>
        <v>68338.67</v>
      </c>
      <c r="M67" s="248">
        <f>'78-ELIGIBIL'!M67</f>
        <v>12984.347299999999</v>
      </c>
      <c r="N67" s="275">
        <f>'78-ELIGIBIL'!N67</f>
        <v>81323.017299999992</v>
      </c>
    </row>
    <row r="68" spans="1:14" ht="21" hidden="1" x14ac:dyDescent="0.35">
      <c r="A68" s="20"/>
      <c r="B68" s="73" t="s">
        <v>131</v>
      </c>
      <c r="C68" s="22">
        <f>'78-ELIGIBIL'!C68</f>
        <v>21713.199999999997</v>
      </c>
      <c r="D68" s="22">
        <f>'78-ELIGIBIL'!D68</f>
        <v>4125.5079999999998</v>
      </c>
      <c r="E68" s="253">
        <f>'78-ELIGIBIL'!E68</f>
        <v>25838.707999999999</v>
      </c>
      <c r="F68" s="220">
        <f>'78-ELIGIBIL'!F68</f>
        <v>5399.26</v>
      </c>
      <c r="G68" s="66">
        <f>'78-ELIGIBIL'!G68</f>
        <v>1025.8594000000001</v>
      </c>
      <c r="H68" s="264">
        <f>'78-ELIGIBIL'!H68</f>
        <v>6425.1194000000005</v>
      </c>
      <c r="I68" s="203">
        <f>'78-ELIGIBIL'!I68</f>
        <v>16313.939999999997</v>
      </c>
      <c r="J68" s="243">
        <f>'78-ELIGIBIL'!J68</f>
        <v>3425.9273999999991</v>
      </c>
      <c r="K68" s="269">
        <f>'78-ELIGIBIL'!K68</f>
        <v>19739.867399999996</v>
      </c>
      <c r="L68" s="155">
        <f>'78-ELIGIBIL'!L68</f>
        <v>21713.199999999997</v>
      </c>
      <c r="M68" s="248">
        <f>'78-ELIGIBIL'!M68</f>
        <v>4451.7867999999989</v>
      </c>
      <c r="N68" s="275">
        <f>'78-ELIGIBIL'!N68</f>
        <v>26164.986799999995</v>
      </c>
    </row>
    <row r="69" spans="1:14" ht="21" hidden="1" x14ac:dyDescent="0.35">
      <c r="A69" s="20"/>
      <c r="B69" s="73" t="s">
        <v>132</v>
      </c>
      <c r="C69" s="22">
        <f>'78-ELIGIBIL'!C69</f>
        <v>3421.81</v>
      </c>
      <c r="D69" s="22">
        <f>'78-ELIGIBIL'!D69</f>
        <v>650.14390000000003</v>
      </c>
      <c r="E69" s="253">
        <f>'78-ELIGIBIL'!E69</f>
        <v>4071.9539</v>
      </c>
      <c r="F69" s="220">
        <f>'78-ELIGIBIL'!F69</f>
        <v>3421.81</v>
      </c>
      <c r="G69" s="66">
        <f>'78-ELIGIBIL'!G69</f>
        <v>650.14390000000003</v>
      </c>
      <c r="H69" s="264">
        <f>'78-ELIGIBIL'!H69</f>
        <v>4071.9539</v>
      </c>
      <c r="I69" s="203">
        <f>'78-ELIGIBIL'!I69</f>
        <v>0</v>
      </c>
      <c r="J69" s="243">
        <f>'78-ELIGIBIL'!J69</f>
        <v>0</v>
      </c>
      <c r="K69" s="269">
        <f>'78-ELIGIBIL'!K69</f>
        <v>0</v>
      </c>
      <c r="L69" s="155">
        <f>'78-ELIGIBIL'!L69</f>
        <v>3421.81</v>
      </c>
      <c r="M69" s="248">
        <f>'78-ELIGIBIL'!M69</f>
        <v>650.14390000000003</v>
      </c>
      <c r="N69" s="275">
        <f>'78-ELIGIBIL'!N69</f>
        <v>4071.9539</v>
      </c>
    </row>
    <row r="70" spans="1:14" ht="21" hidden="1" x14ac:dyDescent="0.35">
      <c r="A70" s="20"/>
      <c r="B70" s="73" t="s">
        <v>133</v>
      </c>
      <c r="C70" s="22">
        <f>'78-ELIGIBIL'!C70</f>
        <v>18819.330000000002</v>
      </c>
      <c r="D70" s="22">
        <f>'78-ELIGIBIL'!D70</f>
        <v>3575.6727000000005</v>
      </c>
      <c r="E70" s="253">
        <f>'78-ELIGIBIL'!E70</f>
        <v>22395.002700000001</v>
      </c>
      <c r="F70" s="220">
        <f>'78-ELIGIBIL'!F70</f>
        <v>0</v>
      </c>
      <c r="G70" s="66">
        <f>'78-ELIGIBIL'!G70</f>
        <v>0</v>
      </c>
      <c r="H70" s="264">
        <f>'78-ELIGIBIL'!H70</f>
        <v>0</v>
      </c>
      <c r="I70" s="203">
        <f>'78-ELIGIBIL'!I70</f>
        <v>18819.330000000002</v>
      </c>
      <c r="J70" s="243">
        <f>'78-ELIGIBIL'!J70</f>
        <v>3952.0593000000003</v>
      </c>
      <c r="K70" s="269">
        <f>'78-ELIGIBIL'!K70</f>
        <v>22771.389300000003</v>
      </c>
      <c r="L70" s="155">
        <f>'78-ELIGIBIL'!L70</f>
        <v>18819.330000000002</v>
      </c>
      <c r="M70" s="248">
        <f>'78-ELIGIBIL'!M70</f>
        <v>3952.0593000000003</v>
      </c>
      <c r="N70" s="275">
        <f>'78-ELIGIBIL'!N70</f>
        <v>22771.389300000003</v>
      </c>
    </row>
    <row r="71" spans="1:14" ht="21" hidden="1" x14ac:dyDescent="0.35">
      <c r="A71" s="20"/>
      <c r="B71" s="73" t="s">
        <v>134</v>
      </c>
      <c r="C71" s="22">
        <f>'78-ELIGIBIL'!C71</f>
        <v>2494.94</v>
      </c>
      <c r="D71" s="22">
        <f>'78-ELIGIBIL'!D71</f>
        <v>474.03860000000003</v>
      </c>
      <c r="E71" s="253">
        <f>'78-ELIGIBIL'!E71</f>
        <v>2968.9785999999999</v>
      </c>
      <c r="F71" s="220">
        <f>'78-ELIGIBIL'!F71</f>
        <v>0</v>
      </c>
      <c r="G71" s="66">
        <f>'78-ELIGIBIL'!G71</f>
        <v>0</v>
      </c>
      <c r="H71" s="264">
        <f>'78-ELIGIBIL'!H71</f>
        <v>0</v>
      </c>
      <c r="I71" s="203">
        <f>'78-ELIGIBIL'!I71</f>
        <v>2494.94</v>
      </c>
      <c r="J71" s="243">
        <f>'78-ELIGIBIL'!J71</f>
        <v>523.93740000000003</v>
      </c>
      <c r="K71" s="269">
        <f>'78-ELIGIBIL'!K71</f>
        <v>3018.8774000000003</v>
      </c>
      <c r="L71" s="155">
        <f>'78-ELIGIBIL'!L71</f>
        <v>2494.94</v>
      </c>
      <c r="M71" s="248">
        <f>'78-ELIGIBIL'!M71</f>
        <v>523.93740000000003</v>
      </c>
      <c r="N71" s="275">
        <f>'78-ELIGIBIL'!N71</f>
        <v>3018.8774000000003</v>
      </c>
    </row>
    <row r="72" spans="1:14" ht="21" hidden="1" x14ac:dyDescent="0.35">
      <c r="A72" s="20"/>
      <c r="B72" s="73" t="s">
        <v>135</v>
      </c>
      <c r="C72" s="22">
        <f>'78-ELIGIBIL'!C72</f>
        <v>4191.8999999999996</v>
      </c>
      <c r="D72" s="22">
        <f>'78-ELIGIBIL'!D72</f>
        <v>796.4609999999999</v>
      </c>
      <c r="E72" s="253">
        <f>'78-ELIGIBIL'!E72</f>
        <v>4988.3609999999999</v>
      </c>
      <c r="F72" s="220">
        <f>'78-ELIGIBIL'!F72</f>
        <v>4191.8999999999996</v>
      </c>
      <c r="G72" s="66">
        <f>'78-ELIGIBIL'!G72</f>
        <v>796.4609999999999</v>
      </c>
      <c r="H72" s="264">
        <f>'78-ELIGIBIL'!H72</f>
        <v>4988.3609999999999</v>
      </c>
      <c r="I72" s="203">
        <f>'78-ELIGIBIL'!I72</f>
        <v>0</v>
      </c>
      <c r="J72" s="243">
        <f>'78-ELIGIBIL'!J72</f>
        <v>0</v>
      </c>
      <c r="K72" s="269">
        <f>'78-ELIGIBIL'!K72</f>
        <v>0</v>
      </c>
      <c r="L72" s="155">
        <f>'78-ELIGIBIL'!L72</f>
        <v>4191.8999999999996</v>
      </c>
      <c r="M72" s="248">
        <f>'78-ELIGIBIL'!M72</f>
        <v>796.4609999999999</v>
      </c>
      <c r="N72" s="275">
        <f>'78-ELIGIBIL'!N72</f>
        <v>4988.3609999999999</v>
      </c>
    </row>
    <row r="73" spans="1:14" ht="21" hidden="1" x14ac:dyDescent="0.35">
      <c r="A73" s="20"/>
      <c r="B73" s="73" t="s">
        <v>136</v>
      </c>
      <c r="C73" s="22">
        <f>'78-ELIGIBIL'!C73</f>
        <v>11161.8</v>
      </c>
      <c r="D73" s="22">
        <f>'78-ELIGIBIL'!D73</f>
        <v>2120.7419999999997</v>
      </c>
      <c r="E73" s="253">
        <f>'78-ELIGIBIL'!E73</f>
        <v>13282.541999999999</v>
      </c>
      <c r="F73" s="220">
        <f>'78-ELIGIBIL'!F73</f>
        <v>6090.88</v>
      </c>
      <c r="G73" s="66">
        <f>'78-ELIGIBIL'!G73</f>
        <v>1157.2672</v>
      </c>
      <c r="H73" s="264">
        <f>'78-ELIGIBIL'!H73</f>
        <v>7248.1472000000003</v>
      </c>
      <c r="I73" s="203">
        <f>'78-ELIGIBIL'!I73</f>
        <v>5070.9199999999992</v>
      </c>
      <c r="J73" s="243">
        <f>'78-ELIGIBIL'!J73</f>
        <v>1064.8931999999998</v>
      </c>
      <c r="K73" s="269">
        <f>'78-ELIGIBIL'!K73</f>
        <v>6135.8131999999987</v>
      </c>
      <c r="L73" s="155">
        <f>'78-ELIGIBIL'!L73</f>
        <v>11161.8</v>
      </c>
      <c r="M73" s="248">
        <f>'78-ELIGIBIL'!M73</f>
        <v>2222.1603999999998</v>
      </c>
      <c r="N73" s="275">
        <f>'78-ELIGIBIL'!N73</f>
        <v>13383.9604</v>
      </c>
    </row>
    <row r="74" spans="1:14" ht="21" hidden="1" x14ac:dyDescent="0.35">
      <c r="A74" s="20"/>
      <c r="B74" s="73" t="s">
        <v>137</v>
      </c>
      <c r="C74" s="22">
        <f>'78-ELIGIBIL'!C74</f>
        <v>12680.52</v>
      </c>
      <c r="D74" s="22">
        <f>'78-ELIGIBIL'!D74</f>
        <v>2409.2988</v>
      </c>
      <c r="E74" s="253">
        <f>'78-ELIGIBIL'!E74</f>
        <v>15089.818800000001</v>
      </c>
      <c r="F74" s="220">
        <f>'78-ELIGIBIL'!F74</f>
        <v>12680.51</v>
      </c>
      <c r="G74" s="66">
        <f>'78-ELIGIBIL'!G74</f>
        <v>2409.2969000000003</v>
      </c>
      <c r="H74" s="264">
        <f>'78-ELIGIBIL'!H74</f>
        <v>15089.8069</v>
      </c>
      <c r="I74" s="203">
        <f>'78-ELIGIBIL'!I74</f>
        <v>0</v>
      </c>
      <c r="J74" s="243">
        <f>'78-ELIGIBIL'!J74</f>
        <v>0</v>
      </c>
      <c r="K74" s="269">
        <f>'78-ELIGIBIL'!K74</f>
        <v>0</v>
      </c>
      <c r="L74" s="155">
        <f>'78-ELIGIBIL'!L74</f>
        <v>12680.51</v>
      </c>
      <c r="M74" s="248">
        <f>'78-ELIGIBIL'!M74</f>
        <v>2409.2969000000003</v>
      </c>
      <c r="N74" s="275">
        <f>'78-ELIGIBIL'!N74</f>
        <v>15089.8069</v>
      </c>
    </row>
    <row r="75" spans="1:14" ht="21" hidden="1" x14ac:dyDescent="0.35">
      <c r="A75" s="20"/>
      <c r="B75" s="73" t="s">
        <v>138</v>
      </c>
      <c r="C75" s="22">
        <f>'78-ELIGIBIL'!C75</f>
        <v>46755.15</v>
      </c>
      <c r="D75" s="22">
        <f>'78-ELIGIBIL'!D75</f>
        <v>8883.4785000000011</v>
      </c>
      <c r="E75" s="253">
        <f>'78-ELIGIBIL'!E75</f>
        <v>55638.628500000006</v>
      </c>
      <c r="F75" s="220">
        <f>'78-ELIGIBIL'!F75</f>
        <v>46755.15</v>
      </c>
      <c r="G75" s="66">
        <f>'78-ELIGIBIL'!G75</f>
        <v>8883.4785000000011</v>
      </c>
      <c r="H75" s="264">
        <f>'78-ELIGIBIL'!H75</f>
        <v>55638.628500000006</v>
      </c>
      <c r="I75" s="203">
        <f>'78-ELIGIBIL'!I75</f>
        <v>0</v>
      </c>
      <c r="J75" s="243">
        <f>'78-ELIGIBIL'!J75</f>
        <v>0</v>
      </c>
      <c r="K75" s="269">
        <f>'78-ELIGIBIL'!K75</f>
        <v>0</v>
      </c>
      <c r="L75" s="155">
        <f>'78-ELIGIBIL'!L75</f>
        <v>46755.15</v>
      </c>
      <c r="M75" s="248">
        <f>'78-ELIGIBIL'!M75</f>
        <v>8883.4785000000011</v>
      </c>
      <c r="N75" s="275">
        <f>'78-ELIGIBIL'!N75</f>
        <v>55638.628500000006</v>
      </c>
    </row>
    <row r="76" spans="1:14" ht="21" hidden="1" x14ac:dyDescent="0.35">
      <c r="A76" s="20"/>
      <c r="B76" s="73" t="s">
        <v>139</v>
      </c>
      <c r="C76" s="22">
        <f>'78-ELIGIBIL'!C76</f>
        <v>68338.67</v>
      </c>
      <c r="D76" s="22">
        <f>'78-ELIGIBIL'!D76</f>
        <v>12984.347299999999</v>
      </c>
      <c r="E76" s="253">
        <f>'78-ELIGIBIL'!E76</f>
        <v>81323.017299999992</v>
      </c>
      <c r="F76" s="220">
        <f>'78-ELIGIBIL'!F76</f>
        <v>59876.62</v>
      </c>
      <c r="G76" s="66">
        <f>'78-ELIGIBIL'!G76</f>
        <v>11376.5578</v>
      </c>
      <c r="H76" s="264">
        <f>'78-ELIGIBIL'!H76</f>
        <v>71253.177800000005</v>
      </c>
      <c r="I76" s="203">
        <f>'78-ELIGIBIL'!I76</f>
        <v>8462.0499999999956</v>
      </c>
      <c r="J76" s="243">
        <f>'78-ELIGIBIL'!J76</f>
        <v>1777.0304999999989</v>
      </c>
      <c r="K76" s="269">
        <f>'78-ELIGIBIL'!K76</f>
        <v>10239.080499999995</v>
      </c>
      <c r="L76" s="155">
        <f>'78-ELIGIBIL'!L76</f>
        <v>68338.67</v>
      </c>
      <c r="M76" s="248">
        <f>'78-ELIGIBIL'!M76</f>
        <v>13153.588299999999</v>
      </c>
      <c r="N76" s="275">
        <f>'78-ELIGIBIL'!N76</f>
        <v>81492.258300000001</v>
      </c>
    </row>
    <row r="77" spans="1:14" ht="21" hidden="1" x14ac:dyDescent="0.35">
      <c r="A77" s="20"/>
      <c r="B77" s="73" t="s">
        <v>140</v>
      </c>
      <c r="C77" s="22">
        <f>'78-ELIGIBIL'!C77</f>
        <v>39761.51</v>
      </c>
      <c r="D77" s="22">
        <f>'78-ELIGIBIL'!D77</f>
        <v>7554.6869000000006</v>
      </c>
      <c r="E77" s="253">
        <f>'78-ELIGIBIL'!E77</f>
        <v>47316.196900000003</v>
      </c>
      <c r="F77" s="220">
        <f>'78-ELIGIBIL'!F77</f>
        <v>0</v>
      </c>
      <c r="G77" s="66">
        <f>'78-ELIGIBIL'!G77</f>
        <v>0</v>
      </c>
      <c r="H77" s="264">
        <f>'78-ELIGIBIL'!H77</f>
        <v>0</v>
      </c>
      <c r="I77" s="203">
        <f>'78-ELIGIBIL'!I77</f>
        <v>39761.51</v>
      </c>
      <c r="J77" s="243">
        <f>'78-ELIGIBIL'!J77</f>
        <v>8349.9171000000006</v>
      </c>
      <c r="K77" s="269">
        <f>'78-ELIGIBIL'!K77</f>
        <v>48111.427100000001</v>
      </c>
      <c r="L77" s="155">
        <f>'78-ELIGIBIL'!L77</f>
        <v>39761.51</v>
      </c>
      <c r="M77" s="248">
        <f>'78-ELIGIBIL'!M77</f>
        <v>8349.9171000000006</v>
      </c>
      <c r="N77" s="275">
        <f>'78-ELIGIBIL'!N77</f>
        <v>48111.427100000001</v>
      </c>
    </row>
    <row r="78" spans="1:14" ht="21" hidden="1" x14ac:dyDescent="0.35">
      <c r="A78" s="20"/>
      <c r="B78" s="73" t="s">
        <v>141</v>
      </c>
      <c r="C78" s="22">
        <f>'78-ELIGIBIL'!C78</f>
        <v>3421.81</v>
      </c>
      <c r="D78" s="22">
        <f>'78-ELIGIBIL'!D78</f>
        <v>650.14390000000003</v>
      </c>
      <c r="E78" s="253">
        <f>'78-ELIGIBIL'!E78</f>
        <v>4071.9539</v>
      </c>
      <c r="F78" s="220">
        <f>'78-ELIGIBIL'!F78</f>
        <v>3421.81</v>
      </c>
      <c r="G78" s="66">
        <f>'78-ELIGIBIL'!G78</f>
        <v>650.14390000000003</v>
      </c>
      <c r="H78" s="264">
        <f>'78-ELIGIBIL'!H78</f>
        <v>4071.9539</v>
      </c>
      <c r="I78" s="203">
        <f>'78-ELIGIBIL'!I78</f>
        <v>0</v>
      </c>
      <c r="J78" s="243">
        <f>'78-ELIGIBIL'!J78</f>
        <v>0</v>
      </c>
      <c r="K78" s="269">
        <f>'78-ELIGIBIL'!K78</f>
        <v>0</v>
      </c>
      <c r="L78" s="155">
        <f>'78-ELIGIBIL'!L78</f>
        <v>3421.81</v>
      </c>
      <c r="M78" s="248">
        <f>'78-ELIGIBIL'!M78</f>
        <v>650.14390000000003</v>
      </c>
      <c r="N78" s="275">
        <f>'78-ELIGIBIL'!N78</f>
        <v>4071.9539</v>
      </c>
    </row>
    <row r="79" spans="1:14" ht="21" hidden="1" x14ac:dyDescent="0.35">
      <c r="A79" s="20"/>
      <c r="B79" s="73" t="s">
        <v>142</v>
      </c>
      <c r="C79" s="22">
        <f>'78-ELIGIBIL'!C79</f>
        <v>18819.330000000002</v>
      </c>
      <c r="D79" s="22">
        <f>'78-ELIGIBIL'!D79</f>
        <v>3575.6727000000005</v>
      </c>
      <c r="E79" s="253">
        <f>'78-ELIGIBIL'!E79</f>
        <v>22395.002700000001</v>
      </c>
      <c r="F79" s="220">
        <f>'78-ELIGIBIL'!F79</f>
        <v>0</v>
      </c>
      <c r="G79" s="66">
        <f>'78-ELIGIBIL'!G79</f>
        <v>0</v>
      </c>
      <c r="H79" s="264">
        <f>'78-ELIGIBIL'!H79</f>
        <v>0</v>
      </c>
      <c r="I79" s="203">
        <f>'78-ELIGIBIL'!I79</f>
        <v>18819.330000000002</v>
      </c>
      <c r="J79" s="243">
        <f>'78-ELIGIBIL'!J79</f>
        <v>3952.0593000000003</v>
      </c>
      <c r="K79" s="269">
        <f>'78-ELIGIBIL'!K79</f>
        <v>22771.389300000003</v>
      </c>
      <c r="L79" s="155">
        <f>'78-ELIGIBIL'!L79</f>
        <v>18819.330000000002</v>
      </c>
      <c r="M79" s="248">
        <f>'78-ELIGIBIL'!M79</f>
        <v>3952.0593000000003</v>
      </c>
      <c r="N79" s="275">
        <f>'78-ELIGIBIL'!N79</f>
        <v>22771.389300000003</v>
      </c>
    </row>
    <row r="80" spans="1:14" ht="21" hidden="1" x14ac:dyDescent="0.35">
      <c r="A80" s="20"/>
      <c r="B80" s="73" t="s">
        <v>143</v>
      </c>
      <c r="C80" s="22">
        <f>'78-ELIGIBIL'!C80</f>
        <v>2494.94</v>
      </c>
      <c r="D80" s="22">
        <f>'78-ELIGIBIL'!D80</f>
        <v>474.03860000000003</v>
      </c>
      <c r="E80" s="253">
        <f>'78-ELIGIBIL'!E80</f>
        <v>2968.9785999999999</v>
      </c>
      <c r="F80" s="220">
        <f>'78-ELIGIBIL'!F80</f>
        <v>0</v>
      </c>
      <c r="G80" s="66">
        <f>'78-ELIGIBIL'!G80</f>
        <v>0</v>
      </c>
      <c r="H80" s="264">
        <f>'78-ELIGIBIL'!H80</f>
        <v>0</v>
      </c>
      <c r="I80" s="203">
        <f>'78-ELIGIBIL'!I80</f>
        <v>2494.94</v>
      </c>
      <c r="J80" s="243">
        <f>'78-ELIGIBIL'!J80</f>
        <v>523.93740000000003</v>
      </c>
      <c r="K80" s="269">
        <f>'78-ELIGIBIL'!K80</f>
        <v>3018.8774000000003</v>
      </c>
      <c r="L80" s="155">
        <f>'78-ELIGIBIL'!L80</f>
        <v>2494.94</v>
      </c>
      <c r="M80" s="248">
        <f>'78-ELIGIBIL'!M80</f>
        <v>523.93740000000003</v>
      </c>
      <c r="N80" s="275">
        <f>'78-ELIGIBIL'!N80</f>
        <v>3018.8774000000003</v>
      </c>
    </row>
    <row r="81" spans="1:18" ht="21" hidden="1" x14ac:dyDescent="0.35">
      <c r="A81" s="20"/>
      <c r="B81" s="73" t="s">
        <v>144</v>
      </c>
      <c r="C81" s="22">
        <f>'78-ELIGIBIL'!C81</f>
        <v>4191.8999999999996</v>
      </c>
      <c r="D81" s="22">
        <f>'78-ELIGIBIL'!D81</f>
        <v>796.4609999999999</v>
      </c>
      <c r="E81" s="253">
        <f>'78-ELIGIBIL'!E81</f>
        <v>4988.3609999999999</v>
      </c>
      <c r="F81" s="220">
        <f>'78-ELIGIBIL'!F81</f>
        <v>4191.8999999999996</v>
      </c>
      <c r="G81" s="66">
        <f>'78-ELIGIBIL'!G81</f>
        <v>796.4609999999999</v>
      </c>
      <c r="H81" s="264">
        <f>'78-ELIGIBIL'!H81</f>
        <v>4988.3609999999999</v>
      </c>
      <c r="I81" s="203">
        <f>'78-ELIGIBIL'!I81</f>
        <v>0</v>
      </c>
      <c r="J81" s="243">
        <f>'78-ELIGIBIL'!J81</f>
        <v>0</v>
      </c>
      <c r="K81" s="269">
        <f>'78-ELIGIBIL'!K81</f>
        <v>0</v>
      </c>
      <c r="L81" s="155">
        <f>'78-ELIGIBIL'!L81</f>
        <v>4191.8999999999996</v>
      </c>
      <c r="M81" s="248">
        <f>'78-ELIGIBIL'!M81</f>
        <v>796.4609999999999</v>
      </c>
      <c r="N81" s="275">
        <f>'78-ELIGIBIL'!N81</f>
        <v>4988.3609999999999</v>
      </c>
    </row>
    <row r="82" spans="1:18" ht="21" hidden="1" x14ac:dyDescent="0.35">
      <c r="A82" s="20"/>
      <c r="B82" s="73" t="s">
        <v>147</v>
      </c>
      <c r="C82" s="22">
        <f>'78-ELIGIBIL'!C82</f>
        <v>11161.8</v>
      </c>
      <c r="D82" s="22">
        <f>'78-ELIGIBIL'!D82</f>
        <v>2120.7419999999997</v>
      </c>
      <c r="E82" s="253">
        <f>'78-ELIGIBIL'!E82</f>
        <v>13282.541999999999</v>
      </c>
      <c r="F82" s="220">
        <f>'78-ELIGIBIL'!F82</f>
        <v>11161.8</v>
      </c>
      <c r="G82" s="66">
        <f>'78-ELIGIBIL'!G82</f>
        <v>2120.7419999999997</v>
      </c>
      <c r="H82" s="264">
        <f>'78-ELIGIBIL'!H82</f>
        <v>13282.541999999999</v>
      </c>
      <c r="I82" s="203">
        <f>'78-ELIGIBIL'!I82</f>
        <v>0</v>
      </c>
      <c r="J82" s="243">
        <f>'78-ELIGIBIL'!J82</f>
        <v>0</v>
      </c>
      <c r="K82" s="269">
        <f>'78-ELIGIBIL'!K82</f>
        <v>0</v>
      </c>
      <c r="L82" s="155">
        <f>'78-ELIGIBIL'!L82</f>
        <v>11161.8</v>
      </c>
      <c r="M82" s="248">
        <f>'78-ELIGIBIL'!M82</f>
        <v>2120.7419999999997</v>
      </c>
      <c r="N82" s="275">
        <f>'78-ELIGIBIL'!N82</f>
        <v>13282.541999999999</v>
      </c>
    </row>
    <row r="83" spans="1:18" ht="21" hidden="1" x14ac:dyDescent="0.35">
      <c r="A83" s="20"/>
      <c r="B83" s="73" t="s">
        <v>145</v>
      </c>
      <c r="C83" s="22">
        <f>'78-ELIGIBIL'!C83</f>
        <v>32459.200000000001</v>
      </c>
      <c r="D83" s="22">
        <f>'78-ELIGIBIL'!D83</f>
        <v>6167.2480000000005</v>
      </c>
      <c r="E83" s="253">
        <f>'78-ELIGIBIL'!E83</f>
        <v>38626.448000000004</v>
      </c>
      <c r="F83" s="220">
        <f>'78-ELIGIBIL'!F83</f>
        <v>19778.68</v>
      </c>
      <c r="G83" s="66">
        <f>'78-ELIGIBIL'!G83</f>
        <v>3757.9492</v>
      </c>
      <c r="H83" s="264">
        <f>'78-ELIGIBIL'!H83</f>
        <v>23536.629199999999</v>
      </c>
      <c r="I83" s="203">
        <f>'78-ELIGIBIL'!I83</f>
        <v>12680.52</v>
      </c>
      <c r="J83" s="243">
        <f>'78-ELIGIBIL'!J83</f>
        <v>2662.9092000000001</v>
      </c>
      <c r="K83" s="269">
        <f>'78-ELIGIBIL'!K83</f>
        <v>15343.4292</v>
      </c>
      <c r="L83" s="155">
        <f>'78-ELIGIBIL'!L83</f>
        <v>32459.200000000001</v>
      </c>
      <c r="M83" s="248">
        <f>'78-ELIGIBIL'!M83</f>
        <v>6420.8584000000001</v>
      </c>
      <c r="N83" s="275">
        <f>'78-ELIGIBIL'!N83</f>
        <v>38880.058400000002</v>
      </c>
    </row>
    <row r="84" spans="1:18" ht="21" hidden="1" x14ac:dyDescent="0.35">
      <c r="A84" s="20"/>
      <c r="B84" s="74" t="s">
        <v>66</v>
      </c>
      <c r="C84" s="41">
        <f>'78-ELIGIBIL'!C84+'78-NEELIGIBIL'!C84</f>
        <v>467660.45</v>
      </c>
      <c r="D84" s="41">
        <f>'78-ELIGIBIL'!D84+'78-NEELIGIBIL'!D84</f>
        <v>88855.48550000001</v>
      </c>
      <c r="E84" s="193">
        <f>'78-ELIGIBIL'!E84+'78-NEELIGIBIL'!E84</f>
        <v>556515.93550000002</v>
      </c>
      <c r="F84" s="223">
        <f>'78-ELIGIBIL'!F84+'78-NEELIGIBIL'!F84</f>
        <v>0</v>
      </c>
      <c r="G84" s="69">
        <f>'78-ELIGIBIL'!G84+'78-NEELIGIBIL'!G84</f>
        <v>0</v>
      </c>
      <c r="H84" s="224">
        <f>'78-ELIGIBIL'!H84+'78-NEELIGIBIL'!H84</f>
        <v>0</v>
      </c>
      <c r="I84" s="262">
        <f>'78-ELIGIBIL'!I84+'78-NEELIGIBIL'!I84</f>
        <v>467660.45</v>
      </c>
      <c r="J84" s="247">
        <f>'78-ELIGIBIL'!J84+'78-NEELIGIBIL'!J84</f>
        <v>98208.694499999998</v>
      </c>
      <c r="K84" s="273">
        <f>'78-ELIGIBIL'!K84+'78-NEELIGIBIL'!K84</f>
        <v>565869.14450000005</v>
      </c>
      <c r="L84" s="172">
        <f>'78-ELIGIBIL'!L84+'78-NEELIGIBIL'!L84</f>
        <v>467660.45</v>
      </c>
      <c r="M84" s="252">
        <f>'78-ELIGIBIL'!M84+'78-NEELIGIBIL'!M84</f>
        <v>98208.694499999998</v>
      </c>
      <c r="N84" s="280">
        <f>'78-ELIGIBIL'!N84+'78-NEELIGIBIL'!N84</f>
        <v>565869.14450000005</v>
      </c>
    </row>
    <row r="85" spans="1:18" ht="21" x14ac:dyDescent="0.35">
      <c r="A85" s="20" t="s">
        <v>67</v>
      </c>
      <c r="B85" s="21" t="s">
        <v>68</v>
      </c>
      <c r="C85" s="22">
        <f>'78-ELIGIBIL'!C85+'78-NEELIGIBIL'!C85</f>
        <v>0</v>
      </c>
      <c r="D85" s="22">
        <f>'78-ELIGIBIL'!D85+'78-NEELIGIBIL'!D85</f>
        <v>0</v>
      </c>
      <c r="E85" s="253">
        <f>'78-ELIGIBIL'!E85+'78-NEELIGIBIL'!E85</f>
        <v>0</v>
      </c>
      <c r="F85" s="220">
        <f>'78-ELIGIBIL'!F85+'78-NEELIGIBIL'!F85</f>
        <v>0</v>
      </c>
      <c r="G85" s="66">
        <f>'78-ELIGIBIL'!G85+'78-NEELIGIBIL'!G85</f>
        <v>0</v>
      </c>
      <c r="H85" s="264">
        <f>'78-ELIGIBIL'!H85+'78-NEELIGIBIL'!H85</f>
        <v>0</v>
      </c>
      <c r="I85" s="203">
        <f>'78-ELIGIBIL'!I85+'78-NEELIGIBIL'!I85</f>
        <v>0</v>
      </c>
      <c r="J85" s="243">
        <f>'78-ELIGIBIL'!J85+'78-NEELIGIBIL'!J85</f>
        <v>0</v>
      </c>
      <c r="K85" s="269">
        <f>'78-ELIGIBIL'!K85+'78-NEELIGIBIL'!K85</f>
        <v>0</v>
      </c>
      <c r="L85" s="155">
        <f>'78-ELIGIBIL'!L85+'78-NEELIGIBIL'!L85</f>
        <v>0</v>
      </c>
      <c r="M85" s="248">
        <f>'78-ELIGIBIL'!M85+'78-NEELIGIBIL'!M85</f>
        <v>0</v>
      </c>
      <c r="N85" s="275">
        <f>'78-ELIGIBIL'!N85+'78-NEELIGIBIL'!N85</f>
        <v>0</v>
      </c>
    </row>
    <row r="86" spans="1:18" ht="41.25" customHeight="1" x14ac:dyDescent="0.35">
      <c r="A86" s="20" t="s">
        <v>69</v>
      </c>
      <c r="B86" s="24" t="s">
        <v>70</v>
      </c>
      <c r="C86" s="41">
        <f>'78-ELIGIBIL'!C86+'78-NEELIGIBIL'!C86</f>
        <v>463975.42000000004</v>
      </c>
      <c r="D86" s="41">
        <f>'78-ELIGIBIL'!D86+'78-NEELIGIBIL'!D86</f>
        <v>88155.329799999992</v>
      </c>
      <c r="E86" s="193">
        <f>'78-ELIGIBIL'!E86+'78-NEELIGIBIL'!E86</f>
        <v>552130.74979999999</v>
      </c>
      <c r="F86" s="223">
        <f>'78-ELIGIBIL'!F86+'78-NEELIGIBIL'!F86</f>
        <v>92800</v>
      </c>
      <c r="G86" s="69">
        <f>'78-ELIGIBIL'!G86+'78-NEELIGIBIL'!G86</f>
        <v>17632</v>
      </c>
      <c r="H86" s="224">
        <f>'78-ELIGIBIL'!H86+'78-NEELIGIBIL'!H86</f>
        <v>110432</v>
      </c>
      <c r="I86" s="262">
        <f>'78-ELIGIBIL'!I86+'78-NEELIGIBIL'!I86</f>
        <v>371175.42000000004</v>
      </c>
      <c r="J86" s="247">
        <f>'78-ELIGIBIL'!J86+'78-NEELIGIBIL'!J86</f>
        <v>77946.838199999998</v>
      </c>
      <c r="K86" s="273">
        <f>'78-ELIGIBIL'!K86+'78-NEELIGIBIL'!K86</f>
        <v>449122.25819999998</v>
      </c>
      <c r="L86" s="172">
        <f>'78-ELIGIBIL'!L86+'78-NEELIGIBIL'!L86</f>
        <v>463975.42000000004</v>
      </c>
      <c r="M86" s="252">
        <f>'78-ELIGIBIL'!M86+'78-NEELIGIBIL'!M86</f>
        <v>95578.838199999998</v>
      </c>
      <c r="N86" s="280">
        <f>'78-ELIGIBIL'!N86+'78-NEELIGIBIL'!N86</f>
        <v>559554.25820000004</v>
      </c>
    </row>
    <row r="87" spans="1:18" ht="21" hidden="1" x14ac:dyDescent="0.35">
      <c r="A87" s="20"/>
      <c r="B87" s="21" t="s">
        <v>71</v>
      </c>
      <c r="C87" s="22">
        <f>'78-ELIGIBIL'!C87+'78-NEELIGIBIL'!C87</f>
        <v>342800</v>
      </c>
      <c r="D87" s="22">
        <f>'78-ELIGIBIL'!D87+'78-NEELIGIBIL'!D87</f>
        <v>65132</v>
      </c>
      <c r="E87" s="253">
        <f>'78-ELIGIBIL'!E87+'78-NEELIGIBIL'!E87</f>
        <v>407932</v>
      </c>
      <c r="F87" s="220">
        <f>'78-ELIGIBIL'!F87+'78-NEELIGIBIL'!F87</f>
        <v>92800</v>
      </c>
      <c r="G87" s="66">
        <f>'78-ELIGIBIL'!G87+'78-NEELIGIBIL'!G87</f>
        <v>17632</v>
      </c>
      <c r="H87" s="264">
        <f>'78-ELIGIBIL'!H87+'78-NEELIGIBIL'!H87</f>
        <v>110432</v>
      </c>
      <c r="I87" s="203">
        <f>'78-ELIGIBIL'!I87+'78-NEELIGIBIL'!I87</f>
        <v>250000</v>
      </c>
      <c r="J87" s="243">
        <f>'78-ELIGIBIL'!J87+'78-NEELIGIBIL'!J87</f>
        <v>52500</v>
      </c>
      <c r="K87" s="269">
        <f>'78-ELIGIBIL'!K87+'78-NEELIGIBIL'!K87</f>
        <v>302500</v>
      </c>
      <c r="L87" s="155">
        <f>'78-ELIGIBIL'!L87+'78-NEELIGIBIL'!L87</f>
        <v>342800</v>
      </c>
      <c r="M87" s="248">
        <f>'78-ELIGIBIL'!M87+'78-NEELIGIBIL'!M87</f>
        <v>70132</v>
      </c>
      <c r="N87" s="275">
        <f>'78-ELIGIBIL'!N87+'78-NEELIGIBIL'!N87</f>
        <v>412932</v>
      </c>
    </row>
    <row r="88" spans="1:18" ht="21" hidden="1" x14ac:dyDescent="0.35">
      <c r="A88" s="20"/>
      <c r="B88" s="21" t="s">
        <v>72</v>
      </c>
      <c r="C88" s="22">
        <f>'78-ELIGIBIL'!C88+'78-NEELIGIBIL'!C88</f>
        <v>121175.42</v>
      </c>
      <c r="D88" s="22">
        <f>'78-ELIGIBIL'!D88+'78-NEELIGIBIL'!D88</f>
        <v>23023.3298</v>
      </c>
      <c r="E88" s="253">
        <f>'78-ELIGIBIL'!E88+'78-NEELIGIBIL'!E88</f>
        <v>144198.74979999999</v>
      </c>
      <c r="F88" s="220">
        <f>'78-ELIGIBIL'!F88+'78-NEELIGIBIL'!F88</f>
        <v>0</v>
      </c>
      <c r="G88" s="66">
        <f>'78-ELIGIBIL'!G88+'78-NEELIGIBIL'!G88</f>
        <v>0</v>
      </c>
      <c r="H88" s="264">
        <f>'78-ELIGIBIL'!H88+'78-NEELIGIBIL'!H88</f>
        <v>0</v>
      </c>
      <c r="I88" s="203">
        <f>'78-ELIGIBIL'!I88+'78-NEELIGIBIL'!I88</f>
        <v>121175.42</v>
      </c>
      <c r="J88" s="243">
        <f>'78-ELIGIBIL'!J88+'78-NEELIGIBIL'!J88</f>
        <v>25446.838199999998</v>
      </c>
      <c r="K88" s="269">
        <f>'78-ELIGIBIL'!K88+'78-NEELIGIBIL'!K88</f>
        <v>146622.25820000001</v>
      </c>
      <c r="L88" s="155">
        <f>'78-ELIGIBIL'!L88+'78-NEELIGIBIL'!L88</f>
        <v>121175.42</v>
      </c>
      <c r="M88" s="248">
        <f>'78-ELIGIBIL'!M88+'78-NEELIGIBIL'!M88</f>
        <v>25446.838199999998</v>
      </c>
      <c r="N88" s="275">
        <f>'78-ELIGIBIL'!N88+'78-NEELIGIBIL'!N88</f>
        <v>146622.25820000001</v>
      </c>
    </row>
    <row r="89" spans="1:18" ht="42" x14ac:dyDescent="0.35">
      <c r="A89" s="20" t="s">
        <v>73</v>
      </c>
      <c r="B89" s="24" t="s">
        <v>74</v>
      </c>
      <c r="C89" s="22">
        <f>'78-ELIGIBIL'!C89+'78-NEELIGIBIL'!C89</f>
        <v>0</v>
      </c>
      <c r="D89" s="22">
        <f>'78-ELIGIBIL'!D89+'78-NEELIGIBIL'!D89</f>
        <v>0</v>
      </c>
      <c r="E89" s="253">
        <f>'78-ELIGIBIL'!E89+'78-NEELIGIBIL'!E89</f>
        <v>0</v>
      </c>
      <c r="F89" s="220">
        <f>'78-ELIGIBIL'!F89+'78-NEELIGIBIL'!F89</f>
        <v>0</v>
      </c>
      <c r="G89" s="66">
        <f>'78-ELIGIBIL'!G89+'78-NEELIGIBIL'!G89</f>
        <v>0</v>
      </c>
      <c r="H89" s="264">
        <f>'78-ELIGIBIL'!H89+'78-NEELIGIBIL'!H89</f>
        <v>0</v>
      </c>
      <c r="I89" s="203">
        <f>'78-ELIGIBIL'!I89+'78-NEELIGIBIL'!I89</f>
        <v>0</v>
      </c>
      <c r="J89" s="243">
        <f>'78-ELIGIBIL'!J89+'78-NEELIGIBIL'!J89</f>
        <v>0</v>
      </c>
      <c r="K89" s="269">
        <f>'78-ELIGIBIL'!K89+'78-NEELIGIBIL'!K89</f>
        <v>0</v>
      </c>
      <c r="L89" s="155">
        <f>'78-ELIGIBIL'!L89+'78-NEELIGIBIL'!L89</f>
        <v>0</v>
      </c>
      <c r="M89" s="248">
        <f>'78-ELIGIBIL'!M89+'78-NEELIGIBIL'!M89</f>
        <v>0</v>
      </c>
      <c r="N89" s="275">
        <f>'78-ELIGIBIL'!N89+'78-NEELIGIBIL'!N89</f>
        <v>0</v>
      </c>
    </row>
    <row r="90" spans="1:18" ht="21" x14ac:dyDescent="0.35">
      <c r="A90" s="20" t="s">
        <v>75</v>
      </c>
      <c r="B90" s="24" t="s">
        <v>76</v>
      </c>
      <c r="C90" s="22">
        <v>0</v>
      </c>
      <c r="D90" s="23">
        <f t="shared" ref="D90:D91" si="10">C90*19%</f>
        <v>0</v>
      </c>
      <c r="E90" s="187">
        <f t="shared" ref="E90:E91" si="11">C90+D90</f>
        <v>0</v>
      </c>
      <c r="F90" s="220">
        <v>0</v>
      </c>
      <c r="G90" s="67">
        <f t="shared" ref="G90:G91" si="12">F90*19%</f>
        <v>0</v>
      </c>
      <c r="H90" s="68">
        <f t="shared" ref="H90:H91" si="13">F90+G90</f>
        <v>0</v>
      </c>
      <c r="I90" s="207">
        <f t="shared" ref="I90:I91" si="14">C90-F90</f>
        <v>0</v>
      </c>
      <c r="J90" s="127">
        <f t="shared" ref="J90:J91" si="15">I90*0.21</f>
        <v>0</v>
      </c>
      <c r="K90" s="238">
        <f t="shared" ref="K90:K91" si="16">I90+J90</f>
        <v>0</v>
      </c>
      <c r="L90" s="158">
        <f t="shared" ref="L90:N91" si="17">F90+I90</f>
        <v>0</v>
      </c>
      <c r="M90" s="159">
        <f t="shared" si="17"/>
        <v>0</v>
      </c>
      <c r="N90" s="160">
        <f t="shared" si="17"/>
        <v>0</v>
      </c>
    </row>
    <row r="91" spans="1:18" ht="21.75" thickBot="1" x14ac:dyDescent="0.4">
      <c r="A91" s="80" t="s">
        <v>77</v>
      </c>
      <c r="B91" s="81" t="s">
        <v>78</v>
      </c>
      <c r="C91" s="82">
        <v>0</v>
      </c>
      <c r="D91" s="83">
        <f t="shared" si="10"/>
        <v>0</v>
      </c>
      <c r="E91" s="192">
        <f t="shared" si="11"/>
        <v>0</v>
      </c>
      <c r="F91" s="221">
        <v>0</v>
      </c>
      <c r="G91" s="85">
        <f t="shared" si="12"/>
        <v>0</v>
      </c>
      <c r="H91" s="222">
        <f t="shared" si="13"/>
        <v>0</v>
      </c>
      <c r="I91" s="208">
        <f t="shared" si="14"/>
        <v>0</v>
      </c>
      <c r="J91" s="175">
        <f t="shared" si="15"/>
        <v>0</v>
      </c>
      <c r="K91" s="239">
        <f t="shared" si="16"/>
        <v>0</v>
      </c>
      <c r="L91" s="176">
        <f t="shared" si="17"/>
        <v>0</v>
      </c>
      <c r="M91" s="177">
        <f t="shared" si="17"/>
        <v>0</v>
      </c>
      <c r="N91" s="178">
        <f t="shared" si="17"/>
        <v>0</v>
      </c>
    </row>
    <row r="92" spans="1:18" ht="21.75" thickBot="1" x14ac:dyDescent="0.4">
      <c r="A92" s="418" t="s">
        <v>79</v>
      </c>
      <c r="B92" s="419"/>
      <c r="C92" s="46">
        <f t="shared" ref="C92:N92" si="18">C46+C85+C86+C89+C90+C91</f>
        <v>1721321.37</v>
      </c>
      <c r="D92" s="46">
        <f t="shared" si="18"/>
        <v>327051.06029999995</v>
      </c>
      <c r="E92" s="186">
        <f t="shared" si="18"/>
        <v>2048372.4302999997</v>
      </c>
      <c r="F92" s="218">
        <f t="shared" si="18"/>
        <v>673048.74000000034</v>
      </c>
      <c r="G92" s="72">
        <f t="shared" si="18"/>
        <v>127879.26060000007</v>
      </c>
      <c r="H92" s="86">
        <f t="shared" si="18"/>
        <v>800928.00060000038</v>
      </c>
      <c r="I92" s="201">
        <f t="shared" si="18"/>
        <v>1048272.6299999998</v>
      </c>
      <c r="J92" s="115">
        <f t="shared" si="18"/>
        <v>220137.25229999993</v>
      </c>
      <c r="K92" s="231">
        <f t="shared" si="18"/>
        <v>1268409.8822999997</v>
      </c>
      <c r="L92" s="149">
        <f t="shared" si="18"/>
        <v>1721321.37</v>
      </c>
      <c r="M92" s="150">
        <f t="shared" si="18"/>
        <v>348016.51290000003</v>
      </c>
      <c r="N92" s="151">
        <f t="shared" si="18"/>
        <v>2069337.8829000001</v>
      </c>
      <c r="P92" s="79"/>
      <c r="Q92" s="79"/>
      <c r="R92" s="79"/>
    </row>
    <row r="93" spans="1:18" ht="21" x14ac:dyDescent="0.35">
      <c r="A93" s="420" t="s">
        <v>80</v>
      </c>
      <c r="B93" s="417"/>
      <c r="C93" s="417"/>
      <c r="D93" s="417"/>
      <c r="E93" s="417"/>
      <c r="F93" s="212"/>
      <c r="G93" s="53"/>
      <c r="H93" s="213"/>
      <c r="I93" s="438"/>
      <c r="J93" s="438"/>
      <c r="K93" s="438"/>
      <c r="L93" s="439"/>
      <c r="M93" s="440"/>
      <c r="N93" s="441"/>
    </row>
    <row r="94" spans="1:18" s="2" customFormat="1" ht="21" x14ac:dyDescent="0.35">
      <c r="A94" s="330" t="s">
        <v>81</v>
      </c>
      <c r="B94" s="378" t="s">
        <v>82</v>
      </c>
      <c r="C94" s="75">
        <f>'78-ELIGIBIL'!C94+'78-NEELIGIBIL'!C94</f>
        <v>20000</v>
      </c>
      <c r="D94" s="75">
        <f>'78-ELIGIBIL'!D94+'78-NEELIGIBIL'!D94</f>
        <v>3800</v>
      </c>
      <c r="E94" s="194">
        <f>'78-ELIGIBIL'!E94+'78-NEELIGIBIL'!E94</f>
        <v>23800</v>
      </c>
      <c r="F94" s="331">
        <f>'78-ELIGIBIL'!F94+'78-NEELIGIBIL'!F94</f>
        <v>10228.4</v>
      </c>
      <c r="G94" s="76">
        <f>'78-ELIGIBIL'!G94+'78-NEELIGIBIL'!G94</f>
        <v>1943.396</v>
      </c>
      <c r="H94" s="77">
        <f>'78-ELIGIBIL'!H94+'78-NEELIGIBIL'!H94</f>
        <v>12171.796</v>
      </c>
      <c r="I94" s="332">
        <f>'78-ELIGIBIL'!I94+'78-NEELIGIBIL'!I94</f>
        <v>9771.6</v>
      </c>
      <c r="J94" s="333">
        <f>'78-ELIGIBIL'!J94+'78-NEELIGIBIL'!J94</f>
        <v>2052.0360000000001</v>
      </c>
      <c r="K94" s="334">
        <f>'78-ELIGIBIL'!K94+'78-NEELIGIBIL'!K94</f>
        <v>11823.636</v>
      </c>
      <c r="L94" s="335">
        <f>'78-ELIGIBIL'!L94+'78-NEELIGIBIL'!L94</f>
        <v>20000</v>
      </c>
      <c r="M94" s="173">
        <f>'78-ELIGIBIL'!M94+'78-NEELIGIBIL'!M94</f>
        <v>3995.4319999999998</v>
      </c>
      <c r="N94" s="174">
        <f>'78-ELIGIBIL'!N94+'78-NEELIGIBIL'!N94</f>
        <v>23995.432000000001</v>
      </c>
    </row>
    <row r="95" spans="1:18" ht="42" x14ac:dyDescent="0.35">
      <c r="A95" s="20"/>
      <c r="B95" s="42" t="s">
        <v>83</v>
      </c>
      <c r="C95" s="22">
        <f>'78-ELIGIBIL'!C95+'78-NEELIGIBIL'!C95</f>
        <v>20000</v>
      </c>
      <c r="D95" s="22">
        <f>'78-ELIGIBIL'!D95+'78-NEELIGIBIL'!D95</f>
        <v>3800</v>
      </c>
      <c r="E95" s="253">
        <f>'78-ELIGIBIL'!E95+'78-NEELIGIBIL'!E95</f>
        <v>23800</v>
      </c>
      <c r="F95" s="220">
        <f>'78-ELIGIBIL'!F95+'78-NEELIGIBIL'!F95</f>
        <v>10228.4</v>
      </c>
      <c r="G95" s="66">
        <f>'78-ELIGIBIL'!G95+'78-NEELIGIBIL'!G95</f>
        <v>1943.396</v>
      </c>
      <c r="H95" s="264">
        <f>'78-ELIGIBIL'!H95+'78-NEELIGIBIL'!H95</f>
        <v>12171.796</v>
      </c>
      <c r="I95" s="203">
        <f>'78-ELIGIBIL'!I95+'78-NEELIGIBIL'!I95</f>
        <v>9771.6</v>
      </c>
      <c r="J95" s="243">
        <f>'78-ELIGIBIL'!J95+'78-NEELIGIBIL'!J95</f>
        <v>2052.0360000000001</v>
      </c>
      <c r="K95" s="269">
        <f>'78-ELIGIBIL'!K95+'78-NEELIGIBIL'!K95</f>
        <v>11823.636</v>
      </c>
      <c r="L95" s="155">
        <f>'78-ELIGIBIL'!L95+'78-NEELIGIBIL'!L95</f>
        <v>20000</v>
      </c>
      <c r="M95" s="248">
        <f>'78-ELIGIBIL'!M95+'78-NEELIGIBIL'!M95</f>
        <v>3995.4319999999998</v>
      </c>
      <c r="N95" s="275">
        <f>'78-ELIGIBIL'!N95+'78-NEELIGIBIL'!N95</f>
        <v>23995.432000000001</v>
      </c>
    </row>
    <row r="96" spans="1:18" ht="21.75" thickBot="1" x14ac:dyDescent="0.4">
      <c r="A96" s="9"/>
      <c r="B96" s="10" t="s">
        <v>84</v>
      </c>
      <c r="C96" s="22">
        <f>'78-ELIGIBIL'!C96+'78-NEELIGIBIL'!C96</f>
        <v>0</v>
      </c>
      <c r="D96" s="22">
        <f>'78-ELIGIBIL'!D96+'78-NEELIGIBIL'!D96</f>
        <v>0</v>
      </c>
      <c r="E96" s="253">
        <f>'78-ELIGIBIL'!E96+'78-NEELIGIBIL'!E96</f>
        <v>0</v>
      </c>
      <c r="F96" s="220">
        <f>'78-ELIGIBIL'!F96+'78-NEELIGIBIL'!F96</f>
        <v>0</v>
      </c>
      <c r="G96" s="66">
        <f>'78-ELIGIBIL'!G96+'78-NEELIGIBIL'!G96</f>
        <v>0</v>
      </c>
      <c r="H96" s="264">
        <f>'78-ELIGIBIL'!H96+'78-NEELIGIBIL'!H96</f>
        <v>0</v>
      </c>
      <c r="I96" s="102">
        <f>'78-ELIGIBIL'!I96+'78-NEELIGIBIL'!I96</f>
        <v>0</v>
      </c>
      <c r="J96" s="244">
        <f>'78-ELIGIBIL'!J96+'78-NEELIGIBIL'!J96</f>
        <v>0</v>
      </c>
      <c r="K96" s="270">
        <f>'78-ELIGIBIL'!K96+'78-NEELIGIBIL'!K96</f>
        <v>0</v>
      </c>
      <c r="L96" s="137">
        <f>'78-ELIGIBIL'!L96+'78-NEELIGIBIL'!L96</f>
        <v>0</v>
      </c>
      <c r="M96" s="249">
        <f>'78-ELIGIBIL'!M96+'78-NEELIGIBIL'!M96</f>
        <v>0</v>
      </c>
      <c r="N96" s="276">
        <f>'78-ELIGIBIL'!N96+'78-NEELIGIBIL'!N96</f>
        <v>0</v>
      </c>
    </row>
    <row r="97" spans="1:14" s="2" customFormat="1" ht="21.75" thickTop="1" x14ac:dyDescent="0.35">
      <c r="A97" s="347" t="s">
        <v>85</v>
      </c>
      <c r="B97" s="379" t="s">
        <v>86</v>
      </c>
      <c r="C97" s="349">
        <f t="shared" ref="C97:H97" si="19">SUM(C98:C102)</f>
        <v>0</v>
      </c>
      <c r="D97" s="349">
        <f t="shared" si="19"/>
        <v>0</v>
      </c>
      <c r="E97" s="350">
        <f t="shared" si="19"/>
        <v>0</v>
      </c>
      <c r="F97" s="351">
        <f t="shared" si="19"/>
        <v>0</v>
      </c>
      <c r="G97" s="352">
        <f t="shared" si="19"/>
        <v>0</v>
      </c>
      <c r="H97" s="353">
        <f t="shared" si="19"/>
        <v>0</v>
      </c>
      <c r="I97" s="292">
        <f t="shared" ref="I97:I102" si="20">C97-F97</f>
        <v>0</v>
      </c>
      <c r="J97" s="170">
        <f t="shared" ref="J97:J102" si="21">I97*0.21</f>
        <v>0</v>
      </c>
      <c r="K97" s="235">
        <f t="shared" ref="K97:K102" si="22">I97+J97</f>
        <v>0</v>
      </c>
      <c r="L97" s="293">
        <f t="shared" ref="L97:N102" si="23">F97+I97</f>
        <v>0</v>
      </c>
      <c r="M97" s="294">
        <f t="shared" si="23"/>
        <v>0</v>
      </c>
      <c r="N97" s="380">
        <f t="shared" si="23"/>
        <v>0</v>
      </c>
    </row>
    <row r="98" spans="1:14" ht="42" x14ac:dyDescent="0.35">
      <c r="A98" s="20"/>
      <c r="B98" s="24" t="s">
        <v>87</v>
      </c>
      <c r="C98" s="22">
        <v>0</v>
      </c>
      <c r="D98" s="43">
        <v>0</v>
      </c>
      <c r="E98" s="187">
        <f t="shared" ref="E98:E102" si="24">C98+D98</f>
        <v>0</v>
      </c>
      <c r="F98" s="220">
        <v>0</v>
      </c>
      <c r="G98" s="70">
        <v>0</v>
      </c>
      <c r="H98" s="68">
        <f t="shared" ref="H98:H102" si="25">F98+G98</f>
        <v>0</v>
      </c>
      <c r="I98" s="207">
        <f t="shared" si="20"/>
        <v>0</v>
      </c>
      <c r="J98" s="127">
        <f t="shared" si="21"/>
        <v>0</v>
      </c>
      <c r="K98" s="238">
        <f t="shared" si="22"/>
        <v>0</v>
      </c>
      <c r="L98" s="158">
        <f t="shared" si="23"/>
        <v>0</v>
      </c>
      <c r="M98" s="159">
        <f t="shared" si="23"/>
        <v>0</v>
      </c>
      <c r="N98" s="160">
        <f t="shared" si="23"/>
        <v>0</v>
      </c>
    </row>
    <row r="99" spans="1:14" ht="42" x14ac:dyDescent="0.35">
      <c r="A99" s="20"/>
      <c r="B99" s="24" t="s">
        <v>88</v>
      </c>
      <c r="C99" s="22">
        <v>0</v>
      </c>
      <c r="D99" s="43">
        <v>0</v>
      </c>
      <c r="E99" s="187">
        <f t="shared" si="24"/>
        <v>0</v>
      </c>
      <c r="F99" s="220">
        <v>0</v>
      </c>
      <c r="G99" s="70">
        <v>0</v>
      </c>
      <c r="H99" s="68">
        <f t="shared" si="25"/>
        <v>0</v>
      </c>
      <c r="I99" s="207">
        <f t="shared" si="20"/>
        <v>0</v>
      </c>
      <c r="J99" s="127">
        <f t="shared" si="21"/>
        <v>0</v>
      </c>
      <c r="K99" s="238">
        <f t="shared" si="22"/>
        <v>0</v>
      </c>
      <c r="L99" s="158">
        <f t="shared" si="23"/>
        <v>0</v>
      </c>
      <c r="M99" s="159">
        <f t="shared" si="23"/>
        <v>0</v>
      </c>
      <c r="N99" s="160">
        <f t="shared" si="23"/>
        <v>0</v>
      </c>
    </row>
    <row r="100" spans="1:14" ht="63" x14ac:dyDescent="0.35">
      <c r="A100" s="20"/>
      <c r="B100" s="24" t="s">
        <v>89</v>
      </c>
      <c r="C100" s="22">
        <v>0</v>
      </c>
      <c r="D100" s="43">
        <v>0</v>
      </c>
      <c r="E100" s="187">
        <f t="shared" si="24"/>
        <v>0</v>
      </c>
      <c r="F100" s="220">
        <v>0</v>
      </c>
      <c r="G100" s="70">
        <v>0</v>
      </c>
      <c r="H100" s="68">
        <f t="shared" si="25"/>
        <v>0</v>
      </c>
      <c r="I100" s="207">
        <f t="shared" si="20"/>
        <v>0</v>
      </c>
      <c r="J100" s="127">
        <f t="shared" si="21"/>
        <v>0</v>
      </c>
      <c r="K100" s="238">
        <f t="shared" si="22"/>
        <v>0</v>
      </c>
      <c r="L100" s="158">
        <f t="shared" si="23"/>
        <v>0</v>
      </c>
      <c r="M100" s="159">
        <f t="shared" si="23"/>
        <v>0</v>
      </c>
      <c r="N100" s="160">
        <f t="shared" si="23"/>
        <v>0</v>
      </c>
    </row>
    <row r="101" spans="1:14" ht="21" x14ac:dyDescent="0.35">
      <c r="A101" s="20"/>
      <c r="B101" s="24" t="s">
        <v>90</v>
      </c>
      <c r="C101" s="22">
        <v>0</v>
      </c>
      <c r="D101" s="43">
        <v>0</v>
      </c>
      <c r="E101" s="187">
        <f t="shared" si="24"/>
        <v>0</v>
      </c>
      <c r="F101" s="220">
        <v>0</v>
      </c>
      <c r="G101" s="70">
        <v>0</v>
      </c>
      <c r="H101" s="68">
        <f t="shared" si="25"/>
        <v>0</v>
      </c>
      <c r="I101" s="207">
        <f t="shared" si="20"/>
        <v>0</v>
      </c>
      <c r="J101" s="127">
        <f t="shared" si="21"/>
        <v>0</v>
      </c>
      <c r="K101" s="238">
        <f t="shared" si="22"/>
        <v>0</v>
      </c>
      <c r="L101" s="158">
        <f t="shared" si="23"/>
        <v>0</v>
      </c>
      <c r="M101" s="159">
        <f t="shared" si="23"/>
        <v>0</v>
      </c>
      <c r="N101" s="160">
        <f t="shared" si="23"/>
        <v>0</v>
      </c>
    </row>
    <row r="102" spans="1:14" ht="42.75" thickBot="1" x14ac:dyDescent="0.4">
      <c r="A102" s="9"/>
      <c r="B102" s="39" t="s">
        <v>91</v>
      </c>
      <c r="C102" s="11">
        <v>0</v>
      </c>
      <c r="D102" s="44">
        <v>0</v>
      </c>
      <c r="E102" s="182">
        <f t="shared" si="24"/>
        <v>0</v>
      </c>
      <c r="F102" s="214">
        <v>0</v>
      </c>
      <c r="G102" s="71">
        <v>0</v>
      </c>
      <c r="H102" s="56">
        <f t="shared" si="25"/>
        <v>0</v>
      </c>
      <c r="I102" s="207">
        <f t="shared" si="20"/>
        <v>0</v>
      </c>
      <c r="J102" s="127">
        <f t="shared" si="21"/>
        <v>0</v>
      </c>
      <c r="K102" s="238">
        <f t="shared" si="22"/>
        <v>0</v>
      </c>
      <c r="L102" s="158">
        <f t="shared" si="23"/>
        <v>0</v>
      </c>
      <c r="M102" s="159">
        <f t="shared" si="23"/>
        <v>0</v>
      </c>
      <c r="N102" s="160">
        <f t="shared" si="23"/>
        <v>0</v>
      </c>
    </row>
    <row r="103" spans="1:14" ht="22.5" thickTop="1" thickBot="1" x14ac:dyDescent="0.4">
      <c r="A103" s="33" t="s">
        <v>92</v>
      </c>
      <c r="B103" s="34" t="s">
        <v>93</v>
      </c>
      <c r="C103" s="35">
        <f>'78-ELIGIBIL'!C103+'78-NEELIGIBIL'!C103</f>
        <v>67840.95</v>
      </c>
      <c r="D103" s="35">
        <f>'78-ELIGIBIL'!D103+'78-NEELIGIBIL'!D103</f>
        <v>12889.780499999999</v>
      </c>
      <c r="E103" s="258">
        <f>'78-ELIGIBIL'!E103+'78-NEELIGIBIL'!E103</f>
        <v>80730.730499999991</v>
      </c>
      <c r="F103" s="215">
        <f>'78-ELIGIBIL'!F103+'78-NEELIGIBIL'!F103</f>
        <v>0</v>
      </c>
      <c r="G103" s="57">
        <f>'78-ELIGIBIL'!G103+'78-NEELIGIBIL'!G103</f>
        <v>0</v>
      </c>
      <c r="H103" s="266">
        <f>'78-ELIGIBIL'!H103+'78-NEELIGIBIL'!H103</f>
        <v>0</v>
      </c>
      <c r="I103" s="261">
        <f>'78-ELIGIBIL'!I103+'78-NEELIGIBIL'!I103</f>
        <v>67840.95</v>
      </c>
      <c r="J103" s="245">
        <f>'78-ELIGIBIL'!J103+'78-NEELIGIBIL'!J103</f>
        <v>14246.599499999998</v>
      </c>
      <c r="K103" s="271">
        <f>'78-ELIGIBIL'!K103+'78-NEELIGIBIL'!K103</f>
        <v>82087.549499999994</v>
      </c>
      <c r="L103" s="277">
        <f>'78-ELIGIBIL'!L103+'78-NEELIGIBIL'!L103</f>
        <v>67840.95</v>
      </c>
      <c r="M103" s="250">
        <f>'78-ELIGIBIL'!M103+'78-NEELIGIBIL'!M103</f>
        <v>14246.599499999998</v>
      </c>
      <c r="N103" s="278">
        <f>'78-ELIGIBIL'!N103+'78-NEELIGIBIL'!N103</f>
        <v>82087.549499999994</v>
      </c>
    </row>
    <row r="104" spans="1:14" ht="22.5" thickTop="1" thickBot="1" x14ac:dyDescent="0.4">
      <c r="A104" s="13" t="s">
        <v>94</v>
      </c>
      <c r="B104" s="17" t="s">
        <v>95</v>
      </c>
      <c r="C104" s="15">
        <f>'78-ELIGIBIL'!C104+'78-NEELIGIBIL'!C104</f>
        <v>5440</v>
      </c>
      <c r="D104" s="15">
        <f>'78-ELIGIBIL'!D104+'78-NEELIGIBIL'!D104</f>
        <v>1033.5999999999999</v>
      </c>
      <c r="E104" s="255">
        <f>'78-ELIGIBIL'!E104+'78-NEELIGIBIL'!E104</f>
        <v>6473.6</v>
      </c>
      <c r="F104" s="215">
        <f>'78-ELIGIBIL'!F104+'78-NEELIGIBIL'!F104</f>
        <v>0</v>
      </c>
      <c r="G104" s="57">
        <f>'78-ELIGIBIL'!G104+'78-NEELIGIBIL'!G104</f>
        <v>0</v>
      </c>
      <c r="H104" s="266">
        <f>'78-ELIGIBIL'!H104+'78-NEELIGIBIL'!H104</f>
        <v>0</v>
      </c>
      <c r="I104" s="261">
        <f>'78-ELIGIBIL'!I104+'78-NEELIGIBIL'!I104</f>
        <v>5440</v>
      </c>
      <c r="J104" s="245">
        <f>'78-ELIGIBIL'!J104+'78-NEELIGIBIL'!J104</f>
        <v>1142.3999999999999</v>
      </c>
      <c r="K104" s="271">
        <f>'78-ELIGIBIL'!K104+'78-NEELIGIBIL'!K104</f>
        <v>6582.4</v>
      </c>
      <c r="L104" s="277">
        <f>'78-ELIGIBIL'!L104+'78-NEELIGIBIL'!L104</f>
        <v>5440</v>
      </c>
      <c r="M104" s="250">
        <f>'78-ELIGIBIL'!M104+'78-NEELIGIBIL'!M104</f>
        <v>1142.3999999999999</v>
      </c>
      <c r="N104" s="278">
        <f>'78-ELIGIBIL'!N104+'78-NEELIGIBIL'!N104</f>
        <v>6582.4</v>
      </c>
    </row>
    <row r="105" spans="1:14" ht="22.5" thickTop="1" thickBot="1" x14ac:dyDescent="0.4">
      <c r="A105" s="423" t="s">
        <v>96</v>
      </c>
      <c r="B105" s="424"/>
      <c r="C105" s="18">
        <f>C94+C97+C103+C104</f>
        <v>93280.95</v>
      </c>
      <c r="D105" s="18">
        <f t="shared" ref="D105:E105" si="26">D94+D97+D103+D104</f>
        <v>17723.380499999999</v>
      </c>
      <c r="E105" s="260">
        <f t="shared" si="26"/>
        <v>111004.3305</v>
      </c>
      <c r="F105" s="268">
        <f>F94+F97+F103+F104</f>
        <v>10228.4</v>
      </c>
      <c r="G105" s="60">
        <f t="shared" ref="G105:N105" si="27">G94+G97+G103+G104</f>
        <v>1943.396</v>
      </c>
      <c r="H105" s="61">
        <f t="shared" si="27"/>
        <v>12171.796</v>
      </c>
      <c r="I105" s="263">
        <f t="shared" si="27"/>
        <v>83052.55</v>
      </c>
      <c r="J105" s="130">
        <f t="shared" si="27"/>
        <v>17441.035499999998</v>
      </c>
      <c r="K105" s="274">
        <f t="shared" si="27"/>
        <v>100493.58549999999</v>
      </c>
      <c r="L105" s="281">
        <f t="shared" si="27"/>
        <v>93280.95</v>
      </c>
      <c r="M105" s="162">
        <f t="shared" si="27"/>
        <v>19384.431499999999</v>
      </c>
      <c r="N105" s="282">
        <f t="shared" si="27"/>
        <v>112665.38149999999</v>
      </c>
    </row>
    <row r="106" spans="1:14" ht="21" x14ac:dyDescent="0.35">
      <c r="A106" s="416" t="s">
        <v>97</v>
      </c>
      <c r="B106" s="417"/>
      <c r="C106" s="417"/>
      <c r="D106" s="417"/>
      <c r="E106" s="417"/>
      <c r="F106" s="212"/>
      <c r="G106" s="53"/>
      <c r="H106" s="213"/>
      <c r="I106" s="438"/>
      <c r="J106" s="438"/>
      <c r="K106" s="438"/>
      <c r="L106" s="439"/>
      <c r="M106" s="440"/>
      <c r="N106" s="441"/>
    </row>
    <row r="107" spans="1:14" ht="21" x14ac:dyDescent="0.35">
      <c r="A107" s="20" t="s">
        <v>98</v>
      </c>
      <c r="B107" s="45" t="s">
        <v>99</v>
      </c>
      <c r="C107" s="22">
        <v>0</v>
      </c>
      <c r="D107" s="23">
        <f>C107*19%</f>
        <v>0</v>
      </c>
      <c r="E107" s="187">
        <f>C107+D107</f>
        <v>0</v>
      </c>
      <c r="F107" s="220">
        <v>0</v>
      </c>
      <c r="G107" s="67">
        <f>F107*19%</f>
        <v>0</v>
      </c>
      <c r="H107" s="68">
        <f>F107+G107</f>
        <v>0</v>
      </c>
      <c r="I107" s="207">
        <f>C107-F107</f>
        <v>0</v>
      </c>
      <c r="J107" s="127">
        <f>I107*0.21</f>
        <v>0</v>
      </c>
      <c r="K107" s="238">
        <f>I107+J107</f>
        <v>0</v>
      </c>
      <c r="L107" s="158">
        <f t="shared" ref="L107:N108" si="28">F107+I107</f>
        <v>0</v>
      </c>
      <c r="M107" s="159">
        <f t="shared" si="28"/>
        <v>0</v>
      </c>
      <c r="N107" s="160">
        <f t="shared" si="28"/>
        <v>0</v>
      </c>
    </row>
    <row r="108" spans="1:14" ht="21" x14ac:dyDescent="0.35">
      <c r="A108" s="20" t="s">
        <v>100</v>
      </c>
      <c r="B108" s="21" t="s">
        <v>101</v>
      </c>
      <c r="C108" s="22">
        <v>0</v>
      </c>
      <c r="D108" s="23">
        <f t="shared" ref="D108" si="29">C108*19%</f>
        <v>0</v>
      </c>
      <c r="E108" s="187">
        <f t="shared" ref="E108" si="30">C108+D108</f>
        <v>0</v>
      </c>
      <c r="F108" s="220">
        <v>0</v>
      </c>
      <c r="G108" s="67">
        <f t="shared" ref="G108" si="31">F108*19%</f>
        <v>0</v>
      </c>
      <c r="H108" s="68">
        <f t="shared" ref="H108" si="32">F108+G108</f>
        <v>0</v>
      </c>
      <c r="I108" s="207">
        <f>C108-F108</f>
        <v>0</v>
      </c>
      <c r="J108" s="127">
        <f>I108*0.21</f>
        <v>0</v>
      </c>
      <c r="K108" s="238">
        <f>I108+J108</f>
        <v>0</v>
      </c>
      <c r="L108" s="158">
        <f t="shared" si="28"/>
        <v>0</v>
      </c>
      <c r="M108" s="159">
        <f t="shared" si="28"/>
        <v>0</v>
      </c>
      <c r="N108" s="160">
        <f t="shared" si="28"/>
        <v>0</v>
      </c>
    </row>
    <row r="109" spans="1:14" ht="21.75" thickBot="1" x14ac:dyDescent="0.4">
      <c r="A109" s="421" t="s">
        <v>102</v>
      </c>
      <c r="B109" s="422"/>
      <c r="C109" s="19">
        <f>SUM(C107:C108)</f>
        <v>0</v>
      </c>
      <c r="D109" s="19">
        <f t="shared" ref="D109:E109" si="33">SUM(D107:D108)</f>
        <v>0</v>
      </c>
      <c r="E109" s="195">
        <f t="shared" si="33"/>
        <v>0</v>
      </c>
      <c r="F109" s="225">
        <f>SUM(F107:F108)</f>
        <v>0</v>
      </c>
      <c r="G109" s="62">
        <f t="shared" ref="G109:N109" si="34">SUM(G107:G108)</f>
        <v>0</v>
      </c>
      <c r="H109" s="63">
        <f t="shared" si="34"/>
        <v>0</v>
      </c>
      <c r="I109" s="209">
        <f t="shared" si="34"/>
        <v>0</v>
      </c>
      <c r="J109" s="129">
        <f t="shared" si="34"/>
        <v>0</v>
      </c>
      <c r="K109" s="240">
        <f t="shared" si="34"/>
        <v>0</v>
      </c>
      <c r="L109" s="241">
        <f t="shared" si="34"/>
        <v>0</v>
      </c>
      <c r="M109" s="161">
        <f t="shared" si="34"/>
        <v>0</v>
      </c>
      <c r="N109" s="242">
        <f t="shared" si="34"/>
        <v>0</v>
      </c>
    </row>
    <row r="110" spans="1:14" ht="21.75" thickBot="1" x14ac:dyDescent="0.4">
      <c r="A110" s="425" t="s">
        <v>103</v>
      </c>
      <c r="B110" s="426"/>
      <c r="C110" s="46">
        <f t="shared" ref="C110:N110" si="35">C17+C19+C44+C92+C105+C109</f>
        <v>2015230.8900000001</v>
      </c>
      <c r="D110" s="46">
        <f t="shared" si="35"/>
        <v>382893.86909999989</v>
      </c>
      <c r="E110" s="186">
        <f t="shared" si="35"/>
        <v>2398124.7590999999</v>
      </c>
      <c r="F110" s="218">
        <f t="shared" si="35"/>
        <v>824909.65000000037</v>
      </c>
      <c r="G110" s="72">
        <f t="shared" si="35"/>
        <v>156732.83350000007</v>
      </c>
      <c r="H110" s="86">
        <f t="shared" si="35"/>
        <v>981642.48350000032</v>
      </c>
      <c r="I110" s="201">
        <f t="shared" si="35"/>
        <v>1190321.2399999998</v>
      </c>
      <c r="J110" s="115">
        <f t="shared" si="35"/>
        <v>249967.46039999992</v>
      </c>
      <c r="K110" s="231">
        <f t="shared" si="35"/>
        <v>1440288.7003999997</v>
      </c>
      <c r="L110" s="149">
        <f t="shared" si="35"/>
        <v>2015230.8900000001</v>
      </c>
      <c r="M110" s="150">
        <f t="shared" si="35"/>
        <v>406700.29390000005</v>
      </c>
      <c r="N110" s="151">
        <f t="shared" si="35"/>
        <v>2421931.1839000001</v>
      </c>
    </row>
    <row r="111" spans="1:14" ht="21.75" thickBot="1" x14ac:dyDescent="0.4">
      <c r="A111" s="425" t="s">
        <v>104</v>
      </c>
      <c r="B111" s="426"/>
      <c r="C111" s="46">
        <f t="shared" ref="C111:N111" si="36">C14+C15+C16+C19+C46+C85+C95</f>
        <v>1277345.9500000002</v>
      </c>
      <c r="D111" s="46">
        <f t="shared" si="36"/>
        <v>242695.73049999998</v>
      </c>
      <c r="E111" s="186">
        <f t="shared" si="36"/>
        <v>1520041.6804999998</v>
      </c>
      <c r="F111" s="218">
        <f t="shared" si="36"/>
        <v>590477.14000000036</v>
      </c>
      <c r="G111" s="72">
        <f t="shared" si="36"/>
        <v>112190.65660000006</v>
      </c>
      <c r="H111" s="86">
        <f t="shared" si="36"/>
        <v>702667.79660000035</v>
      </c>
      <c r="I111" s="201">
        <f t="shared" si="36"/>
        <v>686868.80999999971</v>
      </c>
      <c r="J111" s="115">
        <f t="shared" si="36"/>
        <v>144242.45009999993</v>
      </c>
      <c r="K111" s="231">
        <f t="shared" si="36"/>
        <v>831111.26009999984</v>
      </c>
      <c r="L111" s="149">
        <f t="shared" si="36"/>
        <v>1277345.9500000002</v>
      </c>
      <c r="M111" s="150">
        <f t="shared" si="36"/>
        <v>256433.10670000003</v>
      </c>
      <c r="N111" s="151">
        <f t="shared" si="36"/>
        <v>1533779.0567000001</v>
      </c>
    </row>
    <row r="114" spans="1:14" ht="21" x14ac:dyDescent="0.35">
      <c r="B114" s="47" t="s">
        <v>105</v>
      </c>
      <c r="C114" s="408" t="s">
        <v>106</v>
      </c>
      <c r="D114" s="408"/>
      <c r="E114" s="408"/>
      <c r="F114" s="408"/>
      <c r="G114" s="408"/>
      <c r="H114" s="408"/>
      <c r="L114" s="79"/>
      <c r="N114" s="79"/>
    </row>
    <row r="115" spans="1:14" ht="21" x14ac:dyDescent="0.35">
      <c r="A115" s="2"/>
      <c r="B115" s="48" t="s">
        <v>107</v>
      </c>
      <c r="C115" s="409" t="s">
        <v>108</v>
      </c>
      <c r="D115" s="409"/>
      <c r="E115" s="409"/>
      <c r="F115" s="409"/>
      <c r="G115" s="409"/>
      <c r="H115" s="409"/>
    </row>
    <row r="118" spans="1:14" ht="21" x14ac:dyDescent="0.35">
      <c r="B118" s="47" t="s">
        <v>109</v>
      </c>
    </row>
    <row r="119" spans="1:14" ht="21" x14ac:dyDescent="0.35">
      <c r="A119" s="2"/>
      <c r="B119" s="48" t="s">
        <v>110</v>
      </c>
      <c r="C119" s="78"/>
      <c r="D119" s="78"/>
      <c r="E119" s="2"/>
      <c r="F119" s="2"/>
      <c r="G119" s="2"/>
      <c r="H119" s="2"/>
    </row>
    <row r="121" spans="1:14" x14ac:dyDescent="0.25">
      <c r="C121" s="79"/>
    </row>
  </sheetData>
  <mergeCells count="35">
    <mergeCell ref="C115:E115"/>
    <mergeCell ref="F115:H115"/>
    <mergeCell ref="A111:B111"/>
    <mergeCell ref="F114:H114"/>
    <mergeCell ref="A110:B110"/>
    <mergeCell ref="C114:E114"/>
    <mergeCell ref="I45:K45"/>
    <mergeCell ref="L45:N45"/>
    <mergeCell ref="A92:B92"/>
    <mergeCell ref="A93:E93"/>
    <mergeCell ref="I93:K93"/>
    <mergeCell ref="L93:N93"/>
    <mergeCell ref="A45:E45"/>
    <mergeCell ref="A105:B105"/>
    <mergeCell ref="A106:E106"/>
    <mergeCell ref="I106:K106"/>
    <mergeCell ref="L106:N106"/>
    <mergeCell ref="A109:B109"/>
    <mergeCell ref="A17:B17"/>
    <mergeCell ref="A18:E18"/>
    <mergeCell ref="A19:B19"/>
    <mergeCell ref="A20:E20"/>
    <mergeCell ref="A44:B44"/>
    <mergeCell ref="I7:K8"/>
    <mergeCell ref="L7:N8"/>
    <mergeCell ref="A8:E8"/>
    <mergeCell ref="A9:A10"/>
    <mergeCell ref="B9:B10"/>
    <mergeCell ref="F7:H8"/>
    <mergeCell ref="A12:E12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78-ELIGIBIL</vt:lpstr>
      <vt:lpstr>78-NEELIGIBIL</vt:lpstr>
      <vt:lpstr>78-DEVIZ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2025-10-09T10:53:17Z</dcterms:modified>
</cp:coreProperties>
</file>