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05" yWindow="-105" windowWidth="23250" windowHeight="12450" firstSheet="10" activeTab="13"/>
  </bookViews>
  <sheets>
    <sheet name="Burciu Ionela-Nicoleta_Cam.1" sheetId="26" r:id="rId1"/>
    <sheet name="Hrițcu Nadia_Cam. 2" sheetId="27" r:id="rId2"/>
    <sheet name="Surugiu Mădălina_Cam. 3" sheetId="28" r:id="rId3"/>
    <sheet name="Maftei Daniela-Veronica_Cam. 4" sheetId="29" r:id="rId4"/>
    <sheet name="Ciurar Ciprian-Codruț_Cam 5" sheetId="30" r:id="rId5"/>
    <sheet name="Roman Dumitru_Cam 6" sheetId="31" r:id="rId6"/>
    <sheet name="Brăescu Mirel_Cam 7" sheetId="32" r:id="rId7"/>
    <sheet name="Liță Ramona-Florentina_Cam.8" sheetId="33" r:id="rId8"/>
    <sheet name="Poenaru Ionuț-Mădălin_Cam.9" sheetId="34" r:id="rId9"/>
    <sheet name="Costia Anamaria-Mihaela_Cam.10" sheetId="35" r:id="rId10"/>
    <sheet name="Băiculescu Isaura-Crengu_Cam 11" sheetId="36" r:id="rId11"/>
    <sheet name="Ababei Ciprian-Vasile_Cam.12" sheetId="37" r:id="rId12"/>
    <sheet name="Serban Adrian_Cam.13" sheetId="38" r:id="rId13"/>
    <sheet name="Omer Liliana_Cam.14" sheetId="39" r:id="rId14"/>
  </sheet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9" i="27" l="1"/>
  <c r="F15" i="27"/>
  <c r="F20" i="27"/>
  <c r="F26" i="27"/>
  <c r="F28" i="27"/>
  <c r="F31" i="27"/>
  <c r="F33" i="27"/>
  <c r="F37" i="27"/>
  <c r="F37" i="31"/>
  <c r="F28" i="37" l="1"/>
  <c r="F31" i="37"/>
  <c r="F28" i="36"/>
  <c r="F31" i="36"/>
  <c r="F27" i="35"/>
  <c r="F30" i="35"/>
  <c r="F28" i="34"/>
  <c r="F31" i="34"/>
  <c r="F28" i="33"/>
  <c r="F30" i="32"/>
  <c r="F27" i="32"/>
  <c r="F36" i="32" s="1"/>
  <c r="F27" i="30"/>
  <c r="F31" i="31"/>
  <c r="F32" i="33" l="1"/>
  <c r="F31" i="33" s="1"/>
  <c r="E14" i="35" l="1"/>
  <c r="E15" i="36" l="1"/>
  <c r="F15" i="36" s="1"/>
  <c r="F20" i="36" s="1"/>
  <c r="E15" i="39"/>
  <c r="F15" i="39" s="1"/>
  <c r="F31" i="39"/>
  <c r="F33" i="39" s="1"/>
  <c r="F9" i="39"/>
  <c r="E15" i="38"/>
  <c r="F15" i="38" s="1"/>
  <c r="F31" i="38"/>
  <c r="F33" i="38" s="1"/>
  <c r="F9" i="38"/>
  <c r="E15" i="37"/>
  <c r="F15" i="37" s="1"/>
  <c r="F33" i="37"/>
  <c r="F9" i="37"/>
  <c r="F14" i="35"/>
  <c r="F33" i="36"/>
  <c r="F9" i="36"/>
  <c r="F32" i="35"/>
  <c r="F8" i="35"/>
  <c r="E15" i="34"/>
  <c r="F33" i="34"/>
  <c r="F15" i="34"/>
  <c r="F9" i="34"/>
  <c r="E15" i="33"/>
  <c r="F15" i="33" s="1"/>
  <c r="F33" i="33"/>
  <c r="F9" i="33"/>
  <c r="E14" i="32"/>
  <c r="F14" i="32" s="1"/>
  <c r="F32" i="32"/>
  <c r="F8" i="32"/>
  <c r="E15" i="31"/>
  <c r="F15" i="31" s="1"/>
  <c r="F33" i="31"/>
  <c r="F9" i="31"/>
  <c r="E14" i="30"/>
  <c r="F14" i="30" s="1"/>
  <c r="F30" i="30"/>
  <c r="F32" i="30" s="1"/>
  <c r="F8" i="30"/>
  <c r="E15" i="29"/>
  <c r="F31" i="29"/>
  <c r="F33" i="29" s="1"/>
  <c r="F15" i="29"/>
  <c r="F9" i="29"/>
  <c r="E14" i="28"/>
  <c r="F14" i="28" s="1"/>
  <c r="F30" i="28"/>
  <c r="F32" i="28" s="1"/>
  <c r="F8" i="28"/>
  <c r="E15" i="27"/>
  <c r="H9" i="27" s="1"/>
  <c r="E9" i="27"/>
  <c r="F31" i="26"/>
  <c r="F33" i="26" s="1"/>
  <c r="E15" i="26"/>
  <c r="F15" i="26" s="1"/>
  <c r="F9" i="26"/>
  <c r="F19" i="28" l="1"/>
  <c r="F20" i="26"/>
  <c r="F20" i="38"/>
  <c r="F37" i="36"/>
  <c r="F20" i="39"/>
  <c r="H9" i="39"/>
  <c r="H9" i="38"/>
  <c r="F20" i="37"/>
  <c r="F37" i="37" s="1"/>
  <c r="H9" i="37"/>
  <c r="H9" i="36"/>
  <c r="F36" i="35"/>
  <c r="H8" i="35"/>
  <c r="F20" i="34"/>
  <c r="F37" i="34" s="1"/>
  <c r="H9" i="34"/>
  <c r="F20" i="33"/>
  <c r="F37" i="33" s="1"/>
  <c r="H9" i="33"/>
  <c r="F19" i="32"/>
  <c r="H8" i="32"/>
  <c r="F20" i="31"/>
  <c r="F26" i="31" s="1"/>
  <c r="H9" i="31"/>
  <c r="F19" i="30"/>
  <c r="F36" i="30" s="1"/>
  <c r="H8" i="30"/>
  <c r="F20" i="29"/>
  <c r="F26" i="39" l="1"/>
  <c r="F28" i="39" s="1"/>
  <c r="F37" i="39" s="1"/>
  <c r="F26" i="38"/>
  <c r="F28" i="38" s="1"/>
  <c r="F37" i="38" s="1"/>
  <c r="F28" i="31"/>
  <c r="F26" i="26"/>
  <c r="F28" i="26" s="1"/>
  <c r="F37" i="26" s="1"/>
  <c r="F26" i="29"/>
  <c r="F28" i="29" s="1"/>
  <c r="F37" i="29" s="1"/>
  <c r="F25" i="28"/>
  <c r="F27" i="28" s="1"/>
  <c r="F36" i="28" s="1"/>
</calcChain>
</file>

<file path=xl/connections.xml><?xml version="1.0" encoding="utf-8"?>
<connections xmlns="http://schemas.openxmlformats.org/spreadsheetml/2006/main">
  <connection id="1" name="Query - Table2" type="5" refreshedVersion="2" background="1" saveData="1">
    <dbPr connection="Provider=Microsoft.Mashup.OleDb.1;Data Source=$Workbook$;Location=Table2;Extended Properties=&quot;&quot;" command="SELECT * FROM [Table2]"/>
  </connection>
</connections>
</file>

<file path=xl/sharedStrings.xml><?xml version="1.0" encoding="utf-8"?>
<sst xmlns="http://schemas.openxmlformats.org/spreadsheetml/2006/main" count="1036" uniqueCount="115">
  <si>
    <t>FIŞĂ DE CALCUL CHIRIE</t>
  </si>
  <si>
    <t>Nr.crt.</t>
  </si>
  <si>
    <t>Elementele componente pentru calculul chiriei</t>
  </si>
  <si>
    <t>Tariful de bază (lei/mp)</t>
  </si>
  <si>
    <t xml:space="preserve"> Suprafaţa (mp) date intrare</t>
  </si>
  <si>
    <t>Suma</t>
  </si>
  <si>
    <t>Suprafaţa locuibilă ( dormitoarelor şi a camerei de zi )</t>
  </si>
  <si>
    <t xml:space="preserve">Reducere din tariful de bază:(se aplică cumulativ) </t>
  </si>
  <si>
    <t>2.1</t>
  </si>
  <si>
    <t>pentru camerele situate la subsol, demisol sau în mansarde aflate direct sub acoperiş</t>
  </si>
  <si>
    <t>2.2</t>
  </si>
  <si>
    <t>pentru locuinţele lipsite de instalaţii de apă, canal, electricitate sau numai de unele dintre acestea</t>
  </si>
  <si>
    <t>2.3</t>
  </si>
  <si>
    <t xml:space="preserve"> pentru locuinţele construite din materiale de construcţii inferioare, cum este paianta</t>
  </si>
  <si>
    <t>2.4</t>
  </si>
  <si>
    <t>TOTAL 1 (nr.crt.1 - sum( total reducere) / 100)</t>
  </si>
  <si>
    <t>Dependinţele locuinţei (sunt încăperile care, prin funcţiunile lor, asigură folosirea corespunzătoare a locuinţei, şi anume: antreu, tindă, vestibul, hol, verandă, culoar, bucătărie, chicinetă, oficiu, debara, cămară, cameră de baie, WC, spălătorie, uscătorie, pivniţă, boxă, logie terasă şi magazie din zid)</t>
  </si>
  <si>
    <t>Suprafaţa teraselor, pivniţelor, boxelor, logiilor, spălătoriilor, uscătoriilor</t>
  </si>
  <si>
    <t>Suprafaţa garajelor</t>
  </si>
  <si>
    <t>Suprafaţa dotărilor speciale: piscină, saună, seră, cramă şi altele asemenea</t>
  </si>
  <si>
    <t>Suprafaţa anexelor gospodăreşti aferente locuinţelor din mediul rural</t>
  </si>
  <si>
    <t>TOTAL 2 (sum. col.2.4 la 7)</t>
  </si>
  <si>
    <t>Categoria localităţii / Zona în cadrul localităţii</t>
  </si>
  <si>
    <t>9.1</t>
  </si>
  <si>
    <t>A</t>
  </si>
  <si>
    <t>9.2</t>
  </si>
  <si>
    <t>B</t>
  </si>
  <si>
    <t>9.3</t>
  </si>
  <si>
    <t>C</t>
  </si>
  <si>
    <t>9.4</t>
  </si>
  <si>
    <t>D</t>
  </si>
  <si>
    <t>9.5</t>
  </si>
  <si>
    <t>TOTAL 3 (nr.crt. 8* coeficient zonă)</t>
  </si>
  <si>
    <t>Rata anuală a inflație, comunicată de INS</t>
  </si>
  <si>
    <t>10.1</t>
  </si>
  <si>
    <r>
      <rPr>
        <b/>
        <sz val="10"/>
        <color theme="1"/>
        <rFont val="Times New Roman"/>
        <family val="1"/>
      </rPr>
      <t>TOTAL CHIRIE  EFECTIVĂ (actualizată cu rata anuală a inflației)(</t>
    </r>
    <r>
      <rPr>
        <sz val="10"/>
        <color theme="1"/>
        <rFont val="Times New Roman"/>
        <family val="1"/>
      </rPr>
      <t xml:space="preserve"> nr.crt.9.5*rata de inflație %)</t>
    </r>
  </si>
  <si>
    <t>Venitul net lunar pe familie și nr.membrii</t>
  </si>
  <si>
    <t>11.1</t>
  </si>
  <si>
    <t>Nr de membrii în familie</t>
  </si>
  <si>
    <t>11.2</t>
  </si>
  <si>
    <t>Venitul net lunar pe familie</t>
  </si>
  <si>
    <t>11.3</t>
  </si>
  <si>
    <t>Total venituri declarate pe 12 luni</t>
  </si>
  <si>
    <t>11.4</t>
  </si>
  <si>
    <t>10% din venitul net lunar, calculat pe ultimele 12 luni, chirie locuință socială(nr.crt.11.2*10)/100</t>
  </si>
  <si>
    <t>12</t>
  </si>
  <si>
    <t xml:space="preserve"> TOTAL CHIRIE (funcție de datele calculate și venit)</t>
  </si>
  <si>
    <t>12.1</t>
  </si>
  <si>
    <t xml:space="preserve"> nivelul maxim al chiriei pentru locuintele prevăzute la art. 26 din norme, nu poate depăși 25% din venitul net lunar pe familie în cazul în care venitul mediu net lunar pe membru de familie nu depășește salariul mediu net lunar pe economie.(art.31,32 OU 40/1999)</t>
  </si>
  <si>
    <t>12.2</t>
  </si>
  <si>
    <t>Salariul mediu net lunar pe economie</t>
  </si>
  <si>
    <t xml:space="preserve">     Pentru locuinţele sociale nivelul maxim al chiriei este de 10% din venitul net lunar, calculat pe ultimele 12 luni, pe familie.</t>
  </si>
  <si>
    <t xml:space="preserve">          Chiriașul este obligat sa aducă la cunoștinșa proprietarului, în termen de 30 zile, orice modificare a venitului net lunar pe familie, de natura sa determine mărimea chiriei, sub sancțiunea rezilierii contractului.</t>
  </si>
  <si>
    <t xml:space="preserve">         La stabilirea chiriei nu au fost luate în calcul cheltuielile de funcționare (apă potabilă și canalizare, energie electrică, energie termică, materiale de întreținere zilnică a spațiilor comune, fochist etc.)</t>
  </si>
  <si>
    <t>a) Pentru cazurile în care persoanele beneficiare de locuințe sociale nu aduc în termenul stabilit (31 ianuarie) declarație din care să reiasă veniturile pe ultimele 12 luni sau alte documente doveditoare conform prevederilor legale (adeverițe ANAF), chiria lunară stabilită în baza de calcul se dublează (în această situație nu se aplică prevederea prin care " nivelul chiriei nu va depăși 10% din venitul net lunar, calculat pe ultimele 12 luni, pe familie")</t>
  </si>
  <si>
    <t xml:space="preserve">        Pentru situațiile în care beneficiarii nu realizează venituri, aceștia trebuie să prezinte documente care să dovedească acest lucru, iar chiria va fi calculată conform pct-ului a)</t>
  </si>
  <si>
    <r>
      <t>c) Persoanele de la pct. b) au obligația de a da o declarație pe propria răspundere că venitul net lunar pe familie, realizat în 2 ani fiscali consecutivi, depășește cu peste 20% nivelul prevăzut la art. 42 din Legea locuinței nr.</t>
    </r>
    <r>
      <rPr>
        <u/>
        <sz val="10"/>
        <color theme="1"/>
        <rFont val="Times New Roman"/>
        <family val="1"/>
      </rPr>
      <t xml:space="preserve"> 114/1996,</t>
    </r>
    <r>
      <rPr>
        <sz val="10"/>
        <color theme="1"/>
        <rFont val="Times New Roman"/>
        <family val="1"/>
      </rPr>
      <t xml:space="preserve"> republicată, cu modificările și completările ulterioare.</t>
    </r>
  </si>
  <si>
    <t>d) Prevederile sus detaliate se vor aplica și unităților locative aflate în administrarea domeniului privat/ Consiliul Local Murfatlar, până la modificarea acestora prin HCL.</t>
  </si>
  <si>
    <t>e) Efecuarea calcului chiriilor și situațiilor centralizatoare pentru locuințele sociale și unităților locative în administrarea Consiliului Local Murfatlar se vor executa de către S.I.A.D.P.P / Serviciul buget, finanțe, contabilitate</t>
  </si>
  <si>
    <t>Șef Serviciu pentru Întreținerea și Administrarea</t>
  </si>
  <si>
    <t>Domeniului Public și Privat</t>
  </si>
  <si>
    <t>Ciubuc Cristian</t>
  </si>
  <si>
    <t>Șef Serviciu Buget Finanțe Contabilitate</t>
  </si>
  <si>
    <t>Zagu Ciprian-Constantin</t>
  </si>
  <si>
    <t>Viză de control financiar preventiv propriu,</t>
  </si>
  <si>
    <t>Bulat Neriman</t>
  </si>
  <si>
    <t>Chiriaș,</t>
  </si>
  <si>
    <t>Burciu Ionela-Nicoleta</t>
  </si>
  <si>
    <t>Hrițcu Nadia</t>
  </si>
  <si>
    <r>
      <t xml:space="preserve">Pentru locuinţa deținută de </t>
    </r>
    <r>
      <rPr>
        <b/>
        <sz val="10"/>
        <color theme="1"/>
        <rFont val="Times New Roman"/>
        <family val="1"/>
      </rPr>
      <t>Burciu Ionela-Nicoleta</t>
    </r>
    <r>
      <rPr>
        <sz val="10"/>
        <color theme="1"/>
        <rFont val="Times New Roman"/>
        <family val="1"/>
      </rPr>
      <t xml:space="preserve"> adresa Aleea Laleleleor nr.3_Bl. 16_Ap. 01</t>
    </r>
  </si>
  <si>
    <t>Surugiu Mădălina</t>
  </si>
  <si>
    <r>
      <t>Pentru locuinţa deținută de</t>
    </r>
    <r>
      <rPr>
        <b/>
        <sz val="10"/>
        <color theme="1"/>
        <rFont val="Times New Roman"/>
        <family val="1"/>
      </rPr>
      <t xml:space="preserve"> Hrițcu Nadia</t>
    </r>
    <r>
      <rPr>
        <sz val="10"/>
        <color theme="1"/>
        <rFont val="Times New Roman"/>
        <family val="1"/>
      </rPr>
      <t xml:space="preserve"> adresa Aleea Laleleleor nr.3_Ap. 02</t>
    </r>
  </si>
  <si>
    <r>
      <t xml:space="preserve">Pentru locuinţa deținută de </t>
    </r>
    <r>
      <rPr>
        <b/>
        <sz val="10"/>
        <color theme="1"/>
        <rFont val="Times New Roman"/>
        <family val="1"/>
      </rPr>
      <t xml:space="preserve">Surugiu Mădălina </t>
    </r>
    <r>
      <rPr>
        <sz val="10"/>
        <color theme="1"/>
        <rFont val="Times New Roman"/>
        <family val="1"/>
      </rPr>
      <t>adresa Aleea Laleleleor nr.3_Ap. 03</t>
    </r>
  </si>
  <si>
    <r>
      <t xml:space="preserve">Pentru locuinţa deținută de </t>
    </r>
    <r>
      <rPr>
        <b/>
        <sz val="10"/>
        <color theme="1"/>
        <rFont val="Times New Roman"/>
        <family val="1"/>
      </rPr>
      <t>Maftei Daniela-Veronica</t>
    </r>
    <r>
      <rPr>
        <sz val="10"/>
        <color theme="1"/>
        <rFont val="Times New Roman"/>
        <family val="1"/>
      </rPr>
      <t xml:space="preserve"> adresa Aleea Laleleleor nr.3_Ap. 04</t>
    </r>
  </si>
  <si>
    <t>Maftei Daniela-Veronica</t>
  </si>
  <si>
    <t>Ciurar Ciprian-Codruț</t>
  </si>
  <si>
    <r>
      <t xml:space="preserve">Pentru locuinţa deținută de </t>
    </r>
    <r>
      <rPr>
        <b/>
        <sz val="10"/>
        <color theme="1"/>
        <rFont val="Times New Roman"/>
        <family val="1"/>
      </rPr>
      <t>Ciurar Ciprian-Codruț</t>
    </r>
    <r>
      <rPr>
        <sz val="10"/>
        <color theme="1"/>
        <rFont val="Times New Roman"/>
        <family val="1"/>
      </rPr>
      <t xml:space="preserve"> adresa Aleea Laleleleor nr.3_Ap. 05</t>
    </r>
  </si>
  <si>
    <t>Roman Dumitru</t>
  </si>
  <si>
    <t>Brăescu Mirel</t>
  </si>
  <si>
    <t>Liță Ramona-Flori</t>
  </si>
  <si>
    <r>
      <t xml:space="preserve">Pentru locuinţa deținută de </t>
    </r>
    <r>
      <rPr>
        <b/>
        <sz val="10"/>
        <color theme="1"/>
        <rFont val="Times New Roman"/>
        <family val="1"/>
      </rPr>
      <t xml:space="preserve">Lița Ramona-Florentina </t>
    </r>
    <r>
      <rPr>
        <sz val="10"/>
        <color theme="1"/>
        <rFont val="Times New Roman"/>
        <family val="1"/>
      </rPr>
      <t>adresa Aleea Laleleleor nr.3_Ap. 08</t>
    </r>
  </si>
  <si>
    <r>
      <t xml:space="preserve">Pentru locuinţa deținută de </t>
    </r>
    <r>
      <rPr>
        <b/>
        <sz val="10"/>
        <color theme="1"/>
        <rFont val="Times New Roman"/>
        <family val="1"/>
      </rPr>
      <t>Roman Dumitru</t>
    </r>
    <r>
      <rPr>
        <sz val="10"/>
        <color theme="1"/>
        <rFont val="Times New Roman"/>
        <family val="1"/>
      </rPr>
      <t xml:space="preserve"> adresa Aleea Laleleleor nr.3_Ap. 06</t>
    </r>
  </si>
  <si>
    <r>
      <t xml:space="preserve">Pentru locuinţa deținută de </t>
    </r>
    <r>
      <rPr>
        <b/>
        <sz val="10"/>
        <color theme="1"/>
        <rFont val="Times New Roman"/>
        <family val="1"/>
      </rPr>
      <t>Brăiescu Mirel</t>
    </r>
    <r>
      <rPr>
        <sz val="10"/>
        <color theme="1"/>
        <rFont val="Times New Roman"/>
        <family val="1"/>
      </rPr>
      <t xml:space="preserve"> adresa Aleea Laleleleor nr.3_Ap. 07</t>
    </r>
  </si>
  <si>
    <r>
      <t xml:space="preserve">Pentru locuinţa deținută de </t>
    </r>
    <r>
      <rPr>
        <b/>
        <sz val="10"/>
        <color theme="1"/>
        <rFont val="Times New Roman"/>
        <family val="1"/>
      </rPr>
      <t>Poenaru Ionuț-Mădălin</t>
    </r>
    <r>
      <rPr>
        <sz val="10"/>
        <color theme="1"/>
        <rFont val="Times New Roman"/>
        <family val="1"/>
      </rPr>
      <t xml:space="preserve"> adresa Aleea Laleleleor nr.3_Ap. 09</t>
    </r>
  </si>
  <si>
    <t>Poenaru Ionuț-Mădălin</t>
  </si>
  <si>
    <r>
      <t xml:space="preserve">Pentru locuinţa deținută de </t>
    </r>
    <r>
      <rPr>
        <b/>
        <sz val="10"/>
        <color theme="1"/>
        <rFont val="Times New Roman"/>
        <family val="1"/>
      </rPr>
      <t xml:space="preserve">Costia Anamaria-Mihaela </t>
    </r>
    <r>
      <rPr>
        <sz val="10"/>
        <color theme="1"/>
        <rFont val="Times New Roman"/>
        <family val="1"/>
      </rPr>
      <t>adresa Aleea Laleleleor nr.3_Ap. 10</t>
    </r>
  </si>
  <si>
    <r>
      <t xml:space="preserve">Pentru locuinţa deținută de </t>
    </r>
    <r>
      <rPr>
        <b/>
        <sz val="10"/>
        <color theme="1"/>
        <rFont val="Times New Roman"/>
        <family val="1"/>
      </rPr>
      <t>Ababei Ciprian-Vasile</t>
    </r>
    <r>
      <rPr>
        <sz val="10"/>
        <color theme="1"/>
        <rFont val="Times New Roman"/>
        <family val="1"/>
      </rPr>
      <t xml:space="preserve"> adresa Aleea Laleleleor nr.3_Ap. 12</t>
    </r>
  </si>
  <si>
    <t>e) Efecuarea calcului chiriilor și situațiilor centralizatoare pentru locuințele sociale și unităților locative în administrarea Consiliului Local Murfatlar se vor executa de către S.I.A.D.P.P / Serviciul buget, finanțe, contabilitate.</t>
  </si>
  <si>
    <t>Costia Anamaria-Mihaela</t>
  </si>
  <si>
    <t>Băiculescu Isaura-Crenguța</t>
  </si>
  <si>
    <r>
      <t xml:space="preserve">Pentru locuinţa deținută de </t>
    </r>
    <r>
      <rPr>
        <b/>
        <sz val="10"/>
        <color theme="1"/>
        <rFont val="Times New Roman"/>
        <family val="1"/>
      </rPr>
      <t>Băiculescu Isaura-Crenguța</t>
    </r>
    <r>
      <rPr>
        <sz val="10"/>
        <color theme="1"/>
        <rFont val="Times New Roman"/>
        <family val="1"/>
      </rPr>
      <t xml:space="preserve"> adresa Aleea Laleleleor nr.3_Ap.11</t>
    </r>
  </si>
  <si>
    <t>Ababei Ciprian-Vasile</t>
  </si>
  <si>
    <t>Șerban Adrian</t>
  </si>
  <si>
    <r>
      <t xml:space="preserve">Pentru locuinţa deținută de </t>
    </r>
    <r>
      <rPr>
        <b/>
        <sz val="10"/>
        <color theme="1"/>
        <rFont val="Times New Roman"/>
        <family val="1"/>
      </rPr>
      <t>Serban Adrian</t>
    </r>
    <r>
      <rPr>
        <sz val="10"/>
        <color theme="1"/>
        <rFont val="Times New Roman"/>
        <family val="1"/>
      </rPr>
      <t xml:space="preserve"> adresa Aleea Laleleleor nr.3_Ap.13</t>
    </r>
  </si>
  <si>
    <t>Omer Liliana</t>
  </si>
  <si>
    <t>Contractul de închiriere nr.7243 /30.04.2025</t>
  </si>
  <si>
    <t>Contractul de închiriere nr.7244 /30.04.2025</t>
  </si>
  <si>
    <t>Contractul de închiriere nr.7245 /30.04.2025</t>
  </si>
  <si>
    <t>Contractul de închiriere nr.7246 /30.04.2025</t>
  </si>
  <si>
    <t>Contractul de închiriere nr. 7247/30.04.2025</t>
  </si>
  <si>
    <t>Contractul de închiriere nr. 7248/30.04.2025</t>
  </si>
  <si>
    <t>Contractul de închiriere nr. 7249/30.04.2025</t>
  </si>
  <si>
    <t>Contractul de închiriere nr. 7250/30.04.2025</t>
  </si>
  <si>
    <t>Contractul de închiriere nr.7251 /30.04.2025</t>
  </si>
  <si>
    <t>Contractul de închiriere nr.7252/30.04.2025</t>
  </si>
  <si>
    <t>Contractul de închiriere nr.7253/30.04.2025</t>
  </si>
  <si>
    <t>Contractul de închiriere nr.7254/30.04.2025</t>
  </si>
  <si>
    <t>Contractul de închiriere nr. 7255/30.04.2025</t>
  </si>
  <si>
    <t>Contractul de închiriere nr.7256/30.04.2025</t>
  </si>
  <si>
    <r>
      <t xml:space="preserve">Pentru locuinţa deținută de </t>
    </r>
    <r>
      <rPr>
        <b/>
        <sz val="10"/>
        <color theme="1"/>
        <rFont val="Times New Roman"/>
        <family val="1"/>
      </rPr>
      <t>Omer Liliana</t>
    </r>
    <r>
      <rPr>
        <sz val="10"/>
        <color theme="1"/>
        <rFont val="Times New Roman"/>
        <family val="1"/>
      </rPr>
      <t xml:space="preserve"> adresa Aleea Laleleleor nr.3_Ap.14</t>
    </r>
  </si>
  <si>
    <t>TOTAL CHIRIE  LUNARĂ DE PLATĂ ANUL 2026</t>
  </si>
  <si>
    <t>b) Persoanele cu handicap grav sau accentuat beneficiază de scutirea chiriei pentru suprafețele locative cu destinația de locuințe deținute de la stat sau de unitățile administrativ-teritoriale, conform documentelor justificative și emiterea ulterior  de  HCL prin serviciile Asistență Socială și Buget-Finanțe-Contabilitate  .</t>
  </si>
  <si>
    <t xml:space="preserve">       Chiria practicată pentru locuințe va acoperi cheltuielile de administrare și întreținerea curentă. Reparații, precum și recuperarea investiției, în funcție de durata normală stbilită potrivit prevederilor legale, sunt suportate din bugetul  institutiei.  Nu sunt  incluse în calcul  cheltuielile cu utilitățile ( energie, apă potabilă și canalizare, internet, încălzire, curățeni spații comune etc.).</t>
  </si>
  <si>
    <t xml:space="preserve">       Chiria practicată pentru locuințe va acoperi cheltuielile de administrare și întreținerea curentă. Reparații, precum și recuperarea investiției, în funcție de durata normală stabilită potrivit prevederilor legale, sunt suportate din bugetul  institutiei.  Nu sunt  incluse în calcul  cheltuielile cu utilitățile ( energie, apă potabilă și canalizare, internet, încălzire, curățeni spații comune etc.).</t>
  </si>
  <si>
    <t>Anexa AA - parte integrantă 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</si>
</sst>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l_e_i_-;\-* #,##0.00\ _l_e_i_-;_-* &quot;-&quot;??\ _l_e_i_-;_-@_-"/>
    <numFmt numFmtId="164" formatCode="#,##0.00_ ;\-#,##0.00\ "/>
  </numFmts>
  <fonts count="16">
    <font>
      <sz val="11"/>
      <color theme="1"/>
      <name val="Calibri"/>
      <charset val="134"/>
      <scheme val="minor"/>
    </font>
    <font>
      <sz val="12"/>
      <color theme="1"/>
      <name val="Times New Roman"/>
      <family val="1"/>
    </font>
    <font>
      <b/>
      <sz val="10"/>
      <color theme="1"/>
      <name val="Times New Roman"/>
      <family val="1"/>
    </font>
    <font>
      <sz val="10"/>
      <color theme="1"/>
      <name val="Times New Roman"/>
      <family val="1"/>
    </font>
    <font>
      <i/>
      <sz val="10"/>
      <color theme="1"/>
      <name val="Times New Roman"/>
      <family val="1"/>
    </font>
    <font>
      <i/>
      <sz val="10"/>
      <color rgb="FF000000"/>
      <name val="Times New Roman"/>
      <family val="1"/>
    </font>
    <font>
      <b/>
      <sz val="10"/>
      <color rgb="FF000000"/>
      <name val="Times New Roman"/>
      <family val="1"/>
    </font>
    <font>
      <b/>
      <sz val="12"/>
      <color theme="1"/>
      <name val="Times New Roman"/>
      <family val="1"/>
    </font>
    <font>
      <b/>
      <i/>
      <sz val="10"/>
      <color theme="1"/>
      <name val="Times New Roman"/>
      <family val="1"/>
    </font>
    <font>
      <sz val="10"/>
      <color rgb="FF000000"/>
      <name val="Times New Roman"/>
      <family val="1"/>
    </font>
    <font>
      <b/>
      <sz val="10"/>
      <color theme="1"/>
      <name val="Times New Roman"/>
      <family val="1"/>
    </font>
    <font>
      <sz val="10"/>
      <color theme="1"/>
      <name val="Times New Roman"/>
      <family val="1"/>
    </font>
    <font>
      <sz val="11"/>
      <color theme="1"/>
      <name val="Calibri"/>
      <family val="2"/>
      <scheme val="minor"/>
    </font>
    <font>
      <b/>
      <sz val="10"/>
      <color rgb="FF000000"/>
      <name val="Times New Roman"/>
      <family val="1"/>
    </font>
    <font>
      <sz val="10"/>
      <color rgb="FF000000"/>
      <name val="Times New Roman"/>
      <family val="1"/>
    </font>
    <font>
      <u/>
      <sz val="10"/>
      <color theme="1"/>
      <name val="Times New Roman"/>
      <family val="1"/>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3" fontId="12" fillId="0" borderId="0" applyFont="0" applyFill="0" applyBorder="0" applyAlignment="0" applyProtection="0"/>
  </cellStyleXfs>
  <cellXfs count="59">
    <xf numFmtId="0" fontId="0" fillId="0" borderId="0" xfId="0"/>
    <xf numFmtId="0" fontId="1" fillId="0" borderId="0" xfId="0" applyFont="1"/>
    <xf numFmtId="0" fontId="1" fillId="0" borderId="0" xfId="0" applyFont="1" applyAlignment="1">
      <alignment wrapText="1"/>
    </xf>
    <xf numFmtId="2" fontId="1" fillId="0" borderId="0" xfId="0" applyNumberFormat="1" applyFont="1"/>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1" xfId="0" applyFont="1" applyBorder="1" applyAlignment="1">
      <alignment horizontal="center" vertical="center"/>
    </xf>
    <xf numFmtId="49" fontId="3" fillId="0" borderId="1" xfId="0" applyNumberFormat="1" applyFont="1" applyBorder="1" applyAlignment="1">
      <alignment horizontal="center" vertical="center"/>
    </xf>
    <xf numFmtId="0" fontId="3" fillId="0" borderId="1" xfId="0" applyFont="1" applyBorder="1" applyAlignment="1">
      <alignment horizontal="right" vertical="center"/>
    </xf>
    <xf numFmtId="0" fontId="4" fillId="0" borderId="1" xfId="0" applyFont="1" applyBorder="1" applyAlignment="1">
      <alignment horizontal="center" vertical="center" wrapText="1"/>
    </xf>
    <xf numFmtId="2" fontId="3" fillId="0" borderId="1" xfId="0" applyNumberFormat="1" applyFont="1" applyBorder="1" applyAlignment="1">
      <alignment horizontal="right" vertical="center"/>
    </xf>
    <xf numFmtId="0" fontId="2" fillId="0" borderId="1" xfId="0" applyFont="1" applyBorder="1" applyAlignment="1">
      <alignment horizontal="left" vertical="center" wrapText="1"/>
    </xf>
    <xf numFmtId="0" fontId="3" fillId="0" borderId="1" xfId="0" applyFont="1" applyBorder="1" applyAlignment="1">
      <alignment horizontal="center"/>
    </xf>
    <xf numFmtId="49" fontId="3" fillId="0" borderId="1" xfId="0" applyNumberFormat="1" applyFont="1" applyBorder="1" applyAlignment="1">
      <alignment horizontal="right" vertical="center"/>
    </xf>
    <xf numFmtId="0" fontId="5" fillId="0" borderId="1" xfId="0" applyFont="1" applyBorder="1" applyAlignment="1">
      <alignment horizontal="center" vertical="center" wrapText="1"/>
    </xf>
    <xf numFmtId="9" fontId="3" fillId="0" borderId="1" xfId="0" applyNumberFormat="1" applyFont="1" applyBorder="1" applyAlignment="1">
      <alignment horizontal="center" vertical="center"/>
    </xf>
    <xf numFmtId="9" fontId="3" fillId="0" borderId="1" xfId="0" applyNumberFormat="1" applyFont="1" applyBorder="1" applyAlignment="1">
      <alignment horizontal="right" vertical="center"/>
    </xf>
    <xf numFmtId="0" fontId="2" fillId="0" borderId="1" xfId="0" applyFont="1" applyBorder="1" applyAlignment="1">
      <alignment horizontal="center" vertical="center" wrapText="1"/>
    </xf>
    <xf numFmtId="9" fontId="3" fillId="0" borderId="1" xfId="0" applyNumberFormat="1" applyFont="1" applyBorder="1" applyAlignment="1">
      <alignment horizontal="center" vertical="center" wrapText="1"/>
    </xf>
    <xf numFmtId="2" fontId="2" fillId="0" borderId="1" xfId="0" applyNumberFormat="1" applyFont="1" applyBorder="1" applyAlignment="1">
      <alignment horizontal="right"/>
    </xf>
    <xf numFmtId="49" fontId="4" fillId="0" borderId="1" xfId="0" applyNumberFormat="1" applyFont="1" applyBorder="1" applyAlignment="1">
      <alignment horizontal="center" vertical="center" wrapText="1"/>
    </xf>
    <xf numFmtId="0" fontId="3" fillId="0" borderId="1" xfId="0" applyFont="1" applyBorder="1" applyAlignment="1">
      <alignment horizontal="right"/>
    </xf>
    <xf numFmtId="2" fontId="3" fillId="0" borderId="1" xfId="0" applyNumberFormat="1" applyFont="1" applyBorder="1" applyAlignment="1">
      <alignment horizontal="right"/>
    </xf>
    <xf numFmtId="0" fontId="6" fillId="0" borderId="1" xfId="0" applyFont="1" applyBorder="1" applyAlignment="1">
      <alignment horizontal="center" wrapText="1"/>
    </xf>
    <xf numFmtId="0" fontId="5" fillId="0" borderId="1" xfId="0" applyFont="1" applyBorder="1" applyAlignment="1">
      <alignment horizontal="center" wrapText="1"/>
    </xf>
    <xf numFmtId="0" fontId="6" fillId="0" borderId="1" xfId="0" applyFont="1" applyBorder="1" applyAlignment="1">
      <alignment horizontal="center" vertical="center" wrapText="1"/>
    </xf>
    <xf numFmtId="2" fontId="7" fillId="0" borderId="1" xfId="0" applyNumberFormat="1" applyFont="1" applyBorder="1" applyAlignment="1">
      <alignment horizontal="right" vertical="center"/>
    </xf>
    <xf numFmtId="0" fontId="8" fillId="0" borderId="1" xfId="0" applyFont="1" applyBorder="1" applyAlignment="1">
      <alignment horizontal="center" vertical="center" wrapText="1"/>
    </xf>
    <xf numFmtId="0" fontId="4" fillId="0" borderId="1" xfId="0" applyFont="1" applyBorder="1" applyAlignment="1">
      <alignment horizontal="center" vertical="center"/>
    </xf>
    <xf numFmtId="9" fontId="2" fillId="0" borderId="1" xfId="0" applyNumberFormat="1" applyFont="1" applyBorder="1" applyAlignment="1">
      <alignment horizontal="center" vertical="center"/>
    </xf>
    <xf numFmtId="0" fontId="3" fillId="0" borderId="1" xfId="0" applyFont="1" applyBorder="1" applyAlignment="1">
      <alignment horizontal="right" vertical="center" wrapText="1"/>
    </xf>
    <xf numFmtId="2" fontId="7" fillId="0" borderId="1" xfId="0" applyNumberFormat="1" applyFont="1" applyBorder="1" applyAlignment="1">
      <alignment horizontal="right"/>
    </xf>
    <xf numFmtId="49" fontId="3" fillId="0" borderId="1" xfId="0" applyNumberFormat="1" applyFont="1" applyBorder="1" applyAlignment="1">
      <alignment horizontal="right" vertical="center" wrapText="1"/>
    </xf>
    <xf numFmtId="0" fontId="4" fillId="0" borderId="1" xfId="0" applyFont="1" applyBorder="1" applyAlignment="1">
      <alignment horizontal="justify" wrapText="1"/>
    </xf>
    <xf numFmtId="0" fontId="3" fillId="0" borderId="0" xfId="0" applyFont="1" applyAlignment="1">
      <alignment horizontal="right" vertical="center" wrapText="1"/>
    </xf>
    <xf numFmtId="0" fontId="2" fillId="0" borderId="0" xfId="0" applyFont="1" applyAlignment="1">
      <alignment horizontal="right" vertical="center" wrapText="1"/>
    </xf>
    <xf numFmtId="0" fontId="3" fillId="0" borderId="0" xfId="0" applyFont="1" applyAlignment="1">
      <alignment horizontal="right"/>
    </xf>
    <xf numFmtId="2" fontId="3" fillId="0" borderId="0" xfId="0" applyNumberFormat="1" applyFont="1" applyAlignment="1">
      <alignment horizontal="right"/>
    </xf>
    <xf numFmtId="2" fontId="11" fillId="0" borderId="1" xfId="0" applyNumberFormat="1" applyFont="1" applyBorder="1" applyAlignment="1">
      <alignment horizontal="right" vertical="center"/>
    </xf>
    <xf numFmtId="2" fontId="3" fillId="0" borderId="1" xfId="0" applyNumberFormat="1" applyFont="1" applyBorder="1" applyAlignment="1">
      <alignment horizontal="center" vertical="center"/>
    </xf>
    <xf numFmtId="2" fontId="10" fillId="0" borderId="1" xfId="0" applyNumberFormat="1" applyFont="1" applyBorder="1" applyAlignment="1">
      <alignment horizontal="right" vertical="center"/>
    </xf>
    <xf numFmtId="4" fontId="3" fillId="0" borderId="1" xfId="0" applyNumberFormat="1" applyFont="1" applyBorder="1" applyAlignment="1">
      <alignment horizontal="right"/>
    </xf>
    <xf numFmtId="164" fontId="3" fillId="0" borderId="1" xfId="1" applyNumberFormat="1" applyFont="1" applyFill="1" applyBorder="1" applyAlignment="1"/>
    <xf numFmtId="164" fontId="3" fillId="0" borderId="1" xfId="1" applyNumberFormat="1" applyFont="1" applyFill="1" applyBorder="1" applyAlignment="1">
      <alignment horizontal="right"/>
    </xf>
    <xf numFmtId="2" fontId="1" fillId="0" borderId="0" xfId="0" applyNumberFormat="1" applyFont="1" applyAlignment="1">
      <alignment horizontal="right"/>
    </xf>
    <xf numFmtId="0" fontId="6" fillId="0" borderId="1" xfId="0" applyFont="1" applyBorder="1" applyAlignment="1">
      <alignment horizontal="center" vertical="top" wrapText="1"/>
    </xf>
    <xf numFmtId="0" fontId="2" fillId="0" borderId="0" xfId="0" applyFont="1" applyAlignment="1">
      <alignment horizontal="center" wrapText="1"/>
    </xf>
    <xf numFmtId="0" fontId="3" fillId="0" borderId="0" xfId="0" applyFont="1" applyAlignment="1">
      <alignment horizontal="left" wrapText="1"/>
    </xf>
    <xf numFmtId="0" fontId="13" fillId="0" borderId="0" xfId="0" applyFont="1" applyAlignment="1">
      <alignment horizontal="justify" vertical="top" wrapText="1"/>
    </xf>
    <xf numFmtId="0" fontId="14" fillId="0" borderId="0" xfId="0" applyFont="1" applyAlignment="1">
      <alignment horizontal="justify" vertical="top" wrapText="1"/>
    </xf>
    <xf numFmtId="0" fontId="9" fillId="0" borderId="0" xfId="0" applyFont="1" applyAlignment="1">
      <alignment horizontal="justify" vertical="top" wrapText="1"/>
    </xf>
    <xf numFmtId="2" fontId="1" fillId="0" borderId="0" xfId="0" applyNumberFormat="1" applyFont="1" applyAlignment="1">
      <alignment horizontal="right"/>
    </xf>
    <xf numFmtId="0" fontId="11" fillId="0" borderId="0" xfId="0" applyFont="1" applyAlignment="1">
      <alignment horizontal="left" vertical="top" wrapText="1"/>
    </xf>
    <xf numFmtId="0" fontId="3" fillId="0" borderId="0" xfId="0" applyFont="1" applyAlignment="1">
      <alignment horizontal="left" vertical="top" wrapText="1"/>
    </xf>
    <xf numFmtId="0" fontId="3" fillId="0" borderId="0" xfId="0" applyFont="1" applyFill="1" applyAlignment="1">
      <alignment horizontal="left" vertical="top" wrapText="1"/>
    </xf>
    <xf numFmtId="0" fontId="11" fillId="0" borderId="0" xfId="0" applyFont="1" applyFill="1" applyAlignment="1">
      <alignment horizontal="left" vertical="top" wrapText="1"/>
    </xf>
    <xf numFmtId="0" fontId="1" fillId="0" borderId="0" xfId="0" applyFont="1" applyAlignment="1">
      <alignment horizontal="center"/>
    </xf>
    <xf numFmtId="2" fontId="1" fillId="0" borderId="0" xfId="0" applyNumberFormat="1" applyFont="1" applyAlignment="1">
      <alignment horizontal="left"/>
    </xf>
    <xf numFmtId="0" fontId="1" fillId="0" borderId="0" xfId="0" applyFont="1" applyAlignment="1">
      <alignment horizontal="center" vertical="top"/>
    </xf>
  </cellXfs>
  <cellStyles count="2">
    <cellStyle name="Comma" xfId="1" builtinId="3"/>
    <cellStyle name="Normal" xfId="0" builtinId="0"/>
  </cellStyles>
  <dxfs count="0"/>
  <tableStyles count="0" defaultTableStyle="TableStyleMedium2"/>
  <colors>
    <mruColors>
      <color rgb="FFFF818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onnections" Target="connection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ables/table1.xml><?xml version="1.0" encoding="utf-8"?>
<table xmlns="http://schemas.openxmlformats.org/spreadsheetml/2006/main" id="1" name="Table352_4678910111213141516171819202122232425262" displayName="Table352_4678910111213141516171819202122232425262" ref="B7:F37" totalsRowShown="0">
  <autoFilter ref="B7:F37"/>
  <tableColumns count="5">
    <tableColumn id="1" name="Nr.crt."/>
    <tableColumn id="2" name="Elementele componente pentru calculul chiriei"/>
    <tableColumn id="3" name="Tariful de bază (lei/mp)"/>
    <tableColumn id="4" name=" Suprafaţa (mp) date intrare"/>
    <tableColumn id="5" name="Suma"/>
  </tableColumns>
  <tableStyleInfo name="TableStyleMedium2" showFirstColumn="0" showLastColumn="0" showRowStripes="1" showColumnStripes="0"/>
</table>
</file>

<file path=xl/tables/table10.xml><?xml version="1.0" encoding="utf-8"?>
<table xmlns="http://schemas.openxmlformats.org/spreadsheetml/2006/main" id="10" name="Table352_467891011121314151617181920212223242526234567891011" displayName="Table352_467891011121314151617181920212223242526234567891011" ref="B6:F36" totalsRowShown="0">
  <autoFilter ref="B6:F36"/>
  <tableColumns count="5">
    <tableColumn id="1" name="Nr.crt."/>
    <tableColumn id="2" name="Elementele componente pentru calculul chiriei"/>
    <tableColumn id="3" name="Tariful de bază (lei/mp)"/>
    <tableColumn id="4" name=" Suprafaţa (mp) date intrare"/>
    <tableColumn id="5" name="Suma"/>
  </tableColumns>
  <tableStyleInfo name="TableStyleMedium2" showFirstColumn="0" showLastColumn="0" showRowStripes="1" showColumnStripes="0"/>
</table>
</file>

<file path=xl/tables/table11.xml><?xml version="1.0" encoding="utf-8"?>
<table xmlns="http://schemas.openxmlformats.org/spreadsheetml/2006/main" id="11" name="Table352_46789101112131415161718192021222324252623456789101112" displayName="Table352_46789101112131415161718192021222324252623456789101112" ref="B7:F37" totalsRowShown="0">
  <autoFilter ref="B7:F37"/>
  <tableColumns count="5">
    <tableColumn id="1" name="Nr.crt."/>
    <tableColumn id="2" name="Elementele componente pentru calculul chiriei"/>
    <tableColumn id="3" name="Tariful de bază (lei/mp)"/>
    <tableColumn id="4" name=" Suprafaţa (mp) date intrare"/>
    <tableColumn id="5" name="Suma"/>
  </tableColumns>
  <tableStyleInfo name="TableStyleMedium2" showFirstColumn="0" showLastColumn="0" showRowStripes="1" showColumnStripes="0"/>
</table>
</file>

<file path=xl/tables/table12.xml><?xml version="1.0" encoding="utf-8"?>
<table xmlns="http://schemas.openxmlformats.org/spreadsheetml/2006/main" id="12" name="Table352_4678910111213141516171819202122232425262345678910111213" displayName="Table352_4678910111213141516171819202122232425262345678910111213" ref="B7:F37" totalsRowShown="0">
  <autoFilter ref="B7:F37"/>
  <tableColumns count="5">
    <tableColumn id="1" name="Nr.crt."/>
    <tableColumn id="2" name="Elementele componente pentru calculul chiriei"/>
    <tableColumn id="3" name="Tariful de bază (lei/mp)"/>
    <tableColumn id="4" name=" Suprafaţa (mp) date intrare"/>
    <tableColumn id="5" name="Suma"/>
  </tableColumns>
  <tableStyleInfo name="TableStyleMedium2" showFirstColumn="0" showLastColumn="0" showRowStripes="1" showColumnStripes="0"/>
</table>
</file>

<file path=xl/tables/table13.xml><?xml version="1.0" encoding="utf-8"?>
<table xmlns="http://schemas.openxmlformats.org/spreadsheetml/2006/main" id="13" name="Table352_467891011121314151617181920212223242526234567891011121314" displayName="Table352_467891011121314151617181920212223242526234567891011121314" ref="B7:F37" totalsRowShown="0">
  <autoFilter ref="B7:F37"/>
  <tableColumns count="5">
    <tableColumn id="1" name="Nr.crt."/>
    <tableColumn id="2" name="Elementele componente pentru calculul chiriei"/>
    <tableColumn id="3" name="Tariful de bază (lei/mp)"/>
    <tableColumn id="4" name=" Suprafaţa (mp) date intrare"/>
    <tableColumn id="5" name="Suma"/>
  </tableColumns>
  <tableStyleInfo name="TableStyleMedium2" showFirstColumn="0" showLastColumn="0" showRowStripes="1" showColumnStripes="0"/>
</table>
</file>

<file path=xl/tables/table14.xml><?xml version="1.0" encoding="utf-8"?>
<table xmlns="http://schemas.openxmlformats.org/spreadsheetml/2006/main" id="14" name="Table352_46789101112131415161718192021222324252623456789101112131415" displayName="Table352_46789101112131415161718192021222324252623456789101112131415" ref="B7:F37" totalsRowShown="0">
  <autoFilter ref="B7:F37"/>
  <tableColumns count="5">
    <tableColumn id="1" name="Nr.crt."/>
    <tableColumn id="2" name="Elementele componente pentru calculul chiriei"/>
    <tableColumn id="3" name="Tariful de bază (lei/mp)"/>
    <tableColumn id="4" name=" Suprafaţa (mp) date intrare"/>
    <tableColumn id="5" name="Suma"/>
  </tableColumns>
  <tableStyleInfo name="TableStyleMedium2" showFirstColumn="0" showLastColumn="0" showRowStripes="1" showColumnStripes="0"/>
</table>
</file>

<file path=xl/tables/table2.xml><?xml version="1.0" encoding="utf-8"?>
<table xmlns="http://schemas.openxmlformats.org/spreadsheetml/2006/main" id="2" name="Table352_46789101112131415161718192021222324252623" displayName="Table352_46789101112131415161718192021222324252623" ref="B7:F37" totalsRowShown="0">
  <autoFilter ref="B7:F37"/>
  <tableColumns count="5">
    <tableColumn id="1" name="Nr.crt."/>
    <tableColumn id="2" name="Elementele componente pentru calculul chiriei"/>
    <tableColumn id="3" name="Tariful de bază (lei/mp)"/>
    <tableColumn id="4" name=" Suprafaţa (mp) date intrare"/>
    <tableColumn id="5" name="Suma"/>
  </tableColumns>
  <tableStyleInfo name="TableStyleMedium2" showFirstColumn="0" showLastColumn="0" showRowStripes="1" showColumnStripes="0"/>
</table>
</file>

<file path=xl/tables/table3.xml><?xml version="1.0" encoding="utf-8"?>
<table xmlns="http://schemas.openxmlformats.org/spreadsheetml/2006/main" id="3" name="Table352_467891011121314151617181920212223242526234" displayName="Table352_467891011121314151617181920212223242526234" ref="B6:F36" totalsRowShown="0">
  <autoFilter ref="B6:F36"/>
  <tableColumns count="5">
    <tableColumn id="1" name="Nr.crt."/>
    <tableColumn id="2" name="Elementele componente pentru calculul chiriei"/>
    <tableColumn id="3" name="Tariful de bază (lei/mp)"/>
    <tableColumn id="4" name=" Suprafaţa (mp) date intrare"/>
    <tableColumn id="5" name="Suma"/>
  </tableColumns>
  <tableStyleInfo name="TableStyleMedium2" showFirstColumn="0" showLastColumn="0" showRowStripes="1" showColumnStripes="0"/>
</table>
</file>

<file path=xl/tables/table4.xml><?xml version="1.0" encoding="utf-8"?>
<table xmlns="http://schemas.openxmlformats.org/spreadsheetml/2006/main" id="4" name="Table352_4678910111213141516171819202122232425262345" displayName="Table352_4678910111213141516171819202122232425262345" ref="B7:F37" totalsRowShown="0">
  <autoFilter ref="B7:F37"/>
  <tableColumns count="5">
    <tableColumn id="1" name="Nr.crt."/>
    <tableColumn id="2" name="Elementele componente pentru calculul chiriei"/>
    <tableColumn id="3" name="Tariful de bază (lei/mp)"/>
    <tableColumn id="4" name=" Suprafaţa (mp) date intrare"/>
    <tableColumn id="5" name="Suma"/>
  </tableColumns>
  <tableStyleInfo name="TableStyleMedium2" showFirstColumn="0" showLastColumn="0" showRowStripes="1" showColumnStripes="0"/>
</table>
</file>

<file path=xl/tables/table5.xml><?xml version="1.0" encoding="utf-8"?>
<table xmlns="http://schemas.openxmlformats.org/spreadsheetml/2006/main" id="5" name="Table352_46789101112131415161718192021222324252623456" displayName="Table352_46789101112131415161718192021222324252623456" ref="B6:F36" totalsRowShown="0">
  <autoFilter ref="B6:F36"/>
  <tableColumns count="5">
    <tableColumn id="1" name="Nr.crt."/>
    <tableColumn id="2" name="Elementele componente pentru calculul chiriei"/>
    <tableColumn id="3" name="Tariful de bază (lei/mp)"/>
    <tableColumn id="4" name=" Suprafaţa (mp) date intrare"/>
    <tableColumn id="5" name="Suma"/>
  </tableColumns>
  <tableStyleInfo name="TableStyleMedium2" showFirstColumn="0" showLastColumn="0" showRowStripes="1" showColumnStripes="0"/>
</table>
</file>

<file path=xl/tables/table6.xml><?xml version="1.0" encoding="utf-8"?>
<table xmlns="http://schemas.openxmlformats.org/spreadsheetml/2006/main" id="6" name="Table352_467891011121314151617181920212223242526234567" displayName="Table352_467891011121314151617181920212223242526234567" ref="B7:F37" totalsRowShown="0">
  <autoFilter ref="B7:F37"/>
  <tableColumns count="5">
    <tableColumn id="1" name="Nr.crt."/>
    <tableColumn id="2" name="Elementele componente pentru calculul chiriei"/>
    <tableColumn id="3" name="Tariful de bază (lei/mp)"/>
    <tableColumn id="4" name=" Suprafaţa (mp) date intrare"/>
    <tableColumn id="5" name="Suma"/>
  </tableColumns>
  <tableStyleInfo name="TableStyleMedium2" showFirstColumn="0" showLastColumn="0" showRowStripes="1" showColumnStripes="0"/>
</table>
</file>

<file path=xl/tables/table7.xml><?xml version="1.0" encoding="utf-8"?>
<table xmlns="http://schemas.openxmlformats.org/spreadsheetml/2006/main" id="7" name="Table352_4678910111213141516171819202122232425262345678" displayName="Table352_4678910111213141516171819202122232425262345678" ref="B6:F36" totalsRowShown="0">
  <autoFilter ref="B6:F36"/>
  <tableColumns count="5">
    <tableColumn id="1" name="Nr.crt."/>
    <tableColumn id="2" name="Elementele componente pentru calculul chiriei"/>
    <tableColumn id="3" name="Tariful de bază (lei/mp)"/>
    <tableColumn id="4" name=" Suprafaţa (mp) date intrare"/>
    <tableColumn id="5" name="Suma"/>
  </tableColumns>
  <tableStyleInfo name="TableStyleMedium2" showFirstColumn="0" showLastColumn="0" showRowStripes="1" showColumnStripes="0"/>
</table>
</file>

<file path=xl/tables/table8.xml><?xml version="1.0" encoding="utf-8"?>
<table xmlns="http://schemas.openxmlformats.org/spreadsheetml/2006/main" id="8" name="Table352_46789101112131415161718192021222324252623456789" displayName="Table352_46789101112131415161718192021222324252623456789" ref="B7:F37" totalsRowShown="0">
  <autoFilter ref="B7:F37"/>
  <tableColumns count="5">
    <tableColumn id="1" name="Nr.crt."/>
    <tableColumn id="2" name="Elementele componente pentru calculul chiriei"/>
    <tableColumn id="3" name="Tariful de bază (lei/mp)"/>
    <tableColumn id="4" name=" Suprafaţa (mp) date intrare"/>
    <tableColumn id="5" name="Suma"/>
  </tableColumns>
  <tableStyleInfo name="TableStyleMedium2" showFirstColumn="0" showLastColumn="0" showRowStripes="1" showColumnStripes="0"/>
</table>
</file>

<file path=xl/tables/table9.xml><?xml version="1.0" encoding="utf-8"?>
<table xmlns="http://schemas.openxmlformats.org/spreadsheetml/2006/main" id="9" name="Table352_4678910111213141516171819202122232425262345678910" displayName="Table352_4678910111213141516171819202122232425262345678910" ref="B7:F37" totalsRowShown="0">
  <autoFilter ref="B7:F37"/>
  <tableColumns count="5">
    <tableColumn id="1" name="Nr.crt."/>
    <tableColumn id="2" name="Elementele componente pentru calculul chiriei"/>
    <tableColumn id="3" name="Tariful de bază (lei/mp)"/>
    <tableColumn id="4" name=" Suprafaţa (mp) date intrare"/>
    <tableColumn id="5" name="Suma"/>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60"/>
  <sheetViews>
    <sheetView topLeftCell="B43" workbookViewId="0">
      <selection activeCell="B45" sqref="B45:F45"/>
    </sheetView>
  </sheetViews>
  <sheetFormatPr defaultColWidth="8.85546875" defaultRowHeight="15.75"/>
  <cols>
    <col min="1" max="1" width="3.42578125" style="1" customWidth="1"/>
    <col min="2" max="2" width="4.42578125" style="1" customWidth="1"/>
    <col min="3" max="3" width="41.28515625" style="2" customWidth="1"/>
    <col min="4" max="4" width="10.28515625" style="1" customWidth="1"/>
    <col min="5" max="5" width="11.5703125" style="1" customWidth="1"/>
    <col min="6" max="6" width="10.42578125" style="3" customWidth="1"/>
    <col min="7" max="10" width="8.85546875" style="1"/>
    <col min="11" max="14" width="8.85546875" style="1" customWidth="1"/>
    <col min="15" max="16384" width="8.85546875" style="1"/>
  </cols>
  <sheetData>
    <row r="1" spans="2:8">
      <c r="C1" s="51" t="s">
        <v>114</v>
      </c>
      <c r="D1" s="51"/>
      <c r="E1" s="51"/>
      <c r="F1" s="51"/>
    </row>
    <row r="2" spans="2:8">
      <c r="C2" s="51" t="s">
        <v>95</v>
      </c>
      <c r="D2" s="51"/>
      <c r="E2" s="51"/>
      <c r="F2" s="51"/>
    </row>
    <row r="3" spans="2:8">
      <c r="C3" s="44"/>
      <c r="D3" s="44"/>
      <c r="E3" s="44"/>
      <c r="F3" s="44"/>
    </row>
    <row r="4" spans="2:8">
      <c r="C4" s="44"/>
      <c r="D4" s="44"/>
      <c r="E4" s="44"/>
      <c r="F4" s="44"/>
    </row>
    <row r="5" spans="2:8">
      <c r="B5" s="46" t="s">
        <v>0</v>
      </c>
      <c r="C5" s="46"/>
      <c r="D5" s="46"/>
      <c r="E5" s="46"/>
      <c r="F5" s="46"/>
    </row>
    <row r="6" spans="2:8" ht="31.15" customHeight="1">
      <c r="B6" s="47" t="s">
        <v>69</v>
      </c>
      <c r="C6" s="47"/>
      <c r="D6" s="47"/>
      <c r="E6" s="47"/>
      <c r="F6" s="47"/>
    </row>
    <row r="7" spans="2:8" ht="46.15" customHeight="1">
      <c r="B7" s="4" t="s">
        <v>1</v>
      </c>
      <c r="C7" s="4" t="s">
        <v>2</v>
      </c>
      <c r="D7" s="4" t="s">
        <v>3</v>
      </c>
      <c r="E7" s="4" t="s">
        <v>4</v>
      </c>
      <c r="F7" s="5" t="s">
        <v>5</v>
      </c>
    </row>
    <row r="8" spans="2:8">
      <c r="B8" s="6">
        <v>0</v>
      </c>
      <c r="C8" s="4">
        <v>1</v>
      </c>
      <c r="D8" s="6">
        <v>2</v>
      </c>
      <c r="E8" s="6">
        <v>3</v>
      </c>
      <c r="F8" s="7">
        <v>4</v>
      </c>
    </row>
    <row r="9" spans="2:8" ht="23.1" customHeight="1">
      <c r="B9" s="8">
        <v>1</v>
      </c>
      <c r="C9" s="9" t="s">
        <v>6</v>
      </c>
      <c r="D9" s="6">
        <v>1.5</v>
      </c>
      <c r="E9" s="10">
        <v>17.420000000000002</v>
      </c>
      <c r="F9" s="10">
        <f>+E9*D9</f>
        <v>26.130000000000003</v>
      </c>
      <c r="H9" s="3"/>
    </row>
    <row r="10" spans="2:8" ht="21" customHeight="1">
      <c r="B10" s="8">
        <v>2</v>
      </c>
      <c r="C10" s="11" t="s">
        <v>7</v>
      </c>
      <c r="D10" s="12"/>
      <c r="E10" s="8"/>
      <c r="F10" s="10"/>
    </row>
    <row r="11" spans="2:8" ht="27.95" customHeight="1">
      <c r="B11" s="13" t="s">
        <v>8</v>
      </c>
      <c r="C11" s="14" t="s">
        <v>9</v>
      </c>
      <c r="D11" s="15">
        <v>0.15</v>
      </c>
      <c r="E11" s="16"/>
      <c r="F11" s="10"/>
    </row>
    <row r="12" spans="2:8" ht="38.25">
      <c r="B12" s="13" t="s">
        <v>10</v>
      </c>
      <c r="C12" s="14" t="s">
        <v>11</v>
      </c>
      <c r="D12" s="15">
        <v>0.1</v>
      </c>
      <c r="E12" s="16"/>
      <c r="F12" s="10"/>
    </row>
    <row r="13" spans="2:8" ht="25.5">
      <c r="B13" s="13" t="s">
        <v>12</v>
      </c>
      <c r="C13" s="14" t="s">
        <v>13</v>
      </c>
      <c r="D13" s="15">
        <v>0.1</v>
      </c>
      <c r="E13" s="16"/>
      <c r="F13" s="10"/>
    </row>
    <row r="14" spans="2:8">
      <c r="B14" s="13" t="s">
        <v>14</v>
      </c>
      <c r="C14" s="17" t="s">
        <v>15</v>
      </c>
      <c r="D14" s="18"/>
      <c r="E14" s="16"/>
      <c r="F14" s="19"/>
    </row>
    <row r="15" spans="2:8" ht="89.25">
      <c r="B15" s="8">
        <v>3</v>
      </c>
      <c r="C15" s="20" t="s">
        <v>16</v>
      </c>
      <c r="D15" s="6">
        <v>0.7</v>
      </c>
      <c r="E15" s="10">
        <f>4.94+3.59</f>
        <v>8.5300000000000011</v>
      </c>
      <c r="F15" s="10">
        <f>+E15*D15</f>
        <v>5.9710000000000001</v>
      </c>
    </row>
    <row r="16" spans="2:8" ht="25.5">
      <c r="B16" s="8">
        <v>4</v>
      </c>
      <c r="C16" s="9" t="s">
        <v>17</v>
      </c>
      <c r="D16" s="6">
        <v>0.19</v>
      </c>
      <c r="E16" s="21">
        <v>0</v>
      </c>
      <c r="F16" s="22"/>
    </row>
    <row r="17" spans="2:6">
      <c r="B17" s="8">
        <v>5</v>
      </c>
      <c r="C17" s="9" t="s">
        <v>18</v>
      </c>
      <c r="D17" s="6">
        <v>1.27</v>
      </c>
      <c r="E17" s="21">
        <v>0</v>
      </c>
      <c r="F17" s="22"/>
    </row>
    <row r="18" spans="2:6" ht="25.5">
      <c r="B18" s="8">
        <v>6</v>
      </c>
      <c r="C18" s="14" t="s">
        <v>19</v>
      </c>
      <c r="D18" s="6">
        <v>1.27</v>
      </c>
      <c r="E18" s="21">
        <v>0</v>
      </c>
      <c r="F18" s="22"/>
    </row>
    <row r="19" spans="2:6" ht="25.5">
      <c r="B19" s="8">
        <v>7</v>
      </c>
      <c r="C19" s="14" t="s">
        <v>20</v>
      </c>
      <c r="D19" s="6">
        <v>0.02</v>
      </c>
      <c r="E19" s="21">
        <v>0</v>
      </c>
      <c r="F19" s="22"/>
    </row>
    <row r="20" spans="2:6">
      <c r="B20" s="8">
        <v>8</v>
      </c>
      <c r="C20" s="17" t="s">
        <v>21</v>
      </c>
      <c r="D20" s="6"/>
      <c r="E20" s="21"/>
      <c r="F20" s="19">
        <f>+F15+F9</f>
        <v>32.100999999999999</v>
      </c>
    </row>
    <row r="21" spans="2:6">
      <c r="B21" s="8">
        <v>9</v>
      </c>
      <c r="C21" s="23" t="s">
        <v>22</v>
      </c>
      <c r="D21" s="6"/>
      <c r="E21" s="21"/>
      <c r="F21" s="22"/>
    </row>
    <row r="22" spans="2:6">
      <c r="B22" s="13" t="s">
        <v>23</v>
      </c>
      <c r="C22" s="24" t="s">
        <v>24</v>
      </c>
      <c r="D22" s="6">
        <v>2.5</v>
      </c>
      <c r="E22" s="21"/>
      <c r="F22" s="22">
        <v>2.5</v>
      </c>
    </row>
    <row r="23" spans="2:6">
      <c r="B23" s="13" t="s">
        <v>25</v>
      </c>
      <c r="C23" s="24" t="s">
        <v>26</v>
      </c>
      <c r="D23" s="6">
        <v>2</v>
      </c>
      <c r="E23" s="21"/>
      <c r="F23" s="22"/>
    </row>
    <row r="24" spans="2:6">
      <c r="B24" s="13" t="s">
        <v>27</v>
      </c>
      <c r="C24" s="24" t="s">
        <v>28</v>
      </c>
      <c r="D24" s="6">
        <v>1.5</v>
      </c>
      <c r="E24" s="21"/>
      <c r="F24" s="22"/>
    </row>
    <row r="25" spans="2:6">
      <c r="B25" s="13" t="s">
        <v>29</v>
      </c>
      <c r="C25" s="24" t="s">
        <v>30</v>
      </c>
      <c r="D25" s="6">
        <v>1</v>
      </c>
      <c r="E25" s="21"/>
      <c r="F25" s="22"/>
    </row>
    <row r="26" spans="2:6">
      <c r="B26" s="13" t="s">
        <v>31</v>
      </c>
      <c r="C26" s="25" t="s">
        <v>32</v>
      </c>
      <c r="D26" s="6"/>
      <c r="E26" s="21"/>
      <c r="F26" s="19">
        <f>F20*F22</f>
        <v>80.252499999999998</v>
      </c>
    </row>
    <row r="27" spans="2:6">
      <c r="B27" s="8">
        <v>10</v>
      </c>
      <c r="C27" s="9" t="s">
        <v>33</v>
      </c>
      <c r="D27" s="12"/>
      <c r="E27" s="21"/>
      <c r="F27" s="22">
        <v>7.3</v>
      </c>
    </row>
    <row r="28" spans="2:6" ht="25.5">
      <c r="B28" s="13" t="s">
        <v>34</v>
      </c>
      <c r="C28" s="17" t="s">
        <v>35</v>
      </c>
      <c r="D28" s="18"/>
      <c r="E28" s="10"/>
      <c r="F28" s="40">
        <f>F26*(100+7.3)%</f>
        <v>86.11093249999999</v>
      </c>
    </row>
    <row r="29" spans="2:6">
      <c r="B29" s="8">
        <v>11</v>
      </c>
      <c r="C29" s="27" t="s">
        <v>36</v>
      </c>
      <c r="D29" s="12"/>
      <c r="E29" s="21"/>
      <c r="F29" s="22"/>
    </row>
    <row r="30" spans="2:6">
      <c r="B30" s="13" t="s">
        <v>37</v>
      </c>
      <c r="C30" s="28" t="s">
        <v>38</v>
      </c>
      <c r="D30" s="15"/>
      <c r="E30" s="8"/>
      <c r="F30" s="8">
        <v>2</v>
      </c>
    </row>
    <row r="31" spans="2:6">
      <c r="B31" s="13" t="s">
        <v>39</v>
      </c>
      <c r="C31" s="9" t="s">
        <v>40</v>
      </c>
      <c r="D31" s="15"/>
      <c r="E31" s="21"/>
      <c r="F31" s="41">
        <f>F32/12</f>
        <v>2752.5833333333335</v>
      </c>
    </row>
    <row r="32" spans="2:6">
      <c r="B32" s="13" t="s">
        <v>41</v>
      </c>
      <c r="C32" s="9" t="s">
        <v>42</v>
      </c>
      <c r="D32" s="15"/>
      <c r="E32" s="21"/>
      <c r="F32" s="41">
        <v>33031</v>
      </c>
    </row>
    <row r="33" spans="2:6" ht="27">
      <c r="B33" s="13" t="s">
        <v>43</v>
      </c>
      <c r="C33" s="27" t="s">
        <v>44</v>
      </c>
      <c r="D33" s="29">
        <v>0.1</v>
      </c>
      <c r="E33" s="21"/>
      <c r="F33" s="40">
        <f>F31*10/100</f>
        <v>275.25833333333338</v>
      </c>
    </row>
    <row r="34" spans="2:6" ht="25.5">
      <c r="B34" s="30" t="s">
        <v>45</v>
      </c>
      <c r="C34" s="11" t="s">
        <v>46</v>
      </c>
      <c r="D34" s="15"/>
      <c r="E34" s="21"/>
      <c r="F34" s="31"/>
    </row>
    <row r="35" spans="2:6" ht="77.25">
      <c r="B35" s="32" t="s">
        <v>47</v>
      </c>
      <c r="C35" s="33" t="s">
        <v>48</v>
      </c>
      <c r="D35" s="15">
        <v>0.25</v>
      </c>
      <c r="E35" s="21"/>
      <c r="F35" s="22"/>
    </row>
    <row r="36" spans="2:6">
      <c r="B36" s="32" t="s">
        <v>49</v>
      </c>
      <c r="C36" s="9" t="s">
        <v>50</v>
      </c>
      <c r="D36" s="12">
        <v>2574</v>
      </c>
      <c r="E36" s="21"/>
      <c r="F36" s="22"/>
    </row>
    <row r="37" spans="2:6" ht="25.5">
      <c r="B37" s="30">
        <v>13</v>
      </c>
      <c r="C37" s="17" t="s">
        <v>110</v>
      </c>
      <c r="D37" s="12"/>
      <c r="E37" s="21"/>
      <c r="F37" s="26">
        <f>+F28</f>
        <v>86.11093249999999</v>
      </c>
    </row>
    <row r="38" spans="2:6" ht="19.5" customHeight="1">
      <c r="B38" s="34"/>
      <c r="C38" s="35"/>
      <c r="D38" s="36"/>
      <c r="E38" s="36"/>
      <c r="F38" s="37"/>
    </row>
    <row r="39" spans="2:6" ht="29.1" customHeight="1">
      <c r="B39" s="48" t="s">
        <v>51</v>
      </c>
      <c r="C39" s="48"/>
      <c r="D39" s="48"/>
      <c r="E39" s="48"/>
      <c r="F39" s="48"/>
    </row>
    <row r="40" spans="2:6" ht="39" customHeight="1">
      <c r="B40" s="49" t="s">
        <v>52</v>
      </c>
      <c r="C40" s="50"/>
      <c r="D40" s="50"/>
      <c r="E40" s="50"/>
      <c r="F40" s="50"/>
    </row>
    <row r="41" spans="2:6" ht="27" customHeight="1">
      <c r="B41" s="52" t="s">
        <v>53</v>
      </c>
      <c r="C41" s="53"/>
      <c r="D41" s="53"/>
      <c r="E41" s="53"/>
      <c r="F41" s="53"/>
    </row>
    <row r="42" spans="2:6" ht="64.5" customHeight="1">
      <c r="B42" s="52" t="s">
        <v>54</v>
      </c>
      <c r="C42" s="53"/>
      <c r="D42" s="53"/>
      <c r="E42" s="53"/>
      <c r="F42" s="53"/>
    </row>
    <row r="43" spans="2:6" ht="28.5" customHeight="1">
      <c r="B43" s="52" t="s">
        <v>55</v>
      </c>
      <c r="C43" s="53"/>
      <c r="D43" s="53"/>
      <c r="E43" s="53"/>
      <c r="F43" s="53"/>
    </row>
    <row r="44" spans="2:6" ht="58.5" customHeight="1">
      <c r="B44" s="53" t="s">
        <v>113</v>
      </c>
      <c r="C44" s="52"/>
      <c r="D44" s="52"/>
      <c r="E44" s="52"/>
      <c r="F44" s="52"/>
    </row>
    <row r="45" spans="2:6" ht="56.25" customHeight="1">
      <c r="B45" s="54" t="s">
        <v>111</v>
      </c>
      <c r="C45" s="55"/>
      <c r="D45" s="55"/>
      <c r="E45" s="55"/>
      <c r="F45" s="55"/>
    </row>
    <row r="46" spans="2:6" ht="42.75" customHeight="1">
      <c r="B46" s="52" t="s">
        <v>56</v>
      </c>
      <c r="C46" s="52"/>
      <c r="D46" s="52"/>
      <c r="E46" s="52"/>
      <c r="F46" s="52"/>
    </row>
    <row r="47" spans="2:6" ht="29.25" customHeight="1">
      <c r="B47" s="52" t="s">
        <v>57</v>
      </c>
      <c r="C47" s="52"/>
      <c r="D47" s="52"/>
      <c r="E47" s="52"/>
      <c r="F47" s="52"/>
    </row>
    <row r="48" spans="2:6" ht="25.5" customHeight="1">
      <c r="B48" s="52" t="s">
        <v>58</v>
      </c>
      <c r="C48" s="52"/>
      <c r="D48" s="52"/>
      <c r="E48" s="52"/>
      <c r="F48" s="52"/>
    </row>
    <row r="49" spans="2:6" ht="21" customHeight="1">
      <c r="B49" s="56"/>
      <c r="C49" s="56"/>
      <c r="D49" s="56"/>
      <c r="E49" s="56"/>
      <c r="F49" s="56"/>
    </row>
    <row r="50" spans="2:6">
      <c r="B50" s="56" t="s">
        <v>59</v>
      </c>
      <c r="C50" s="56"/>
      <c r="D50" s="56" t="s">
        <v>66</v>
      </c>
      <c r="E50" s="56"/>
      <c r="F50" s="56"/>
    </row>
    <row r="51" spans="2:6">
      <c r="B51" s="56" t="s">
        <v>60</v>
      </c>
      <c r="C51" s="56"/>
      <c r="D51" s="56" t="s">
        <v>67</v>
      </c>
      <c r="E51" s="56"/>
      <c r="F51" s="56"/>
    </row>
    <row r="52" spans="2:6">
      <c r="B52" s="56" t="s">
        <v>61</v>
      </c>
      <c r="C52" s="56"/>
    </row>
    <row r="55" spans="2:6">
      <c r="B55" s="56" t="s">
        <v>62</v>
      </c>
      <c r="C55" s="56"/>
    </row>
    <row r="56" spans="2:6">
      <c r="B56" s="56" t="s">
        <v>63</v>
      </c>
      <c r="C56" s="56"/>
    </row>
    <row r="59" spans="2:6">
      <c r="B59" s="56" t="s">
        <v>64</v>
      </c>
      <c r="C59" s="56"/>
    </row>
    <row r="60" spans="2:6">
      <c r="B60" s="56" t="s">
        <v>65</v>
      </c>
      <c r="C60" s="56"/>
    </row>
  </sheetData>
  <mergeCells count="24">
    <mergeCell ref="B46:F46"/>
    <mergeCell ref="B47:F47"/>
    <mergeCell ref="B59:C59"/>
    <mergeCell ref="B60:C60"/>
    <mergeCell ref="D51:F51"/>
    <mergeCell ref="B51:C51"/>
    <mergeCell ref="B52:C52"/>
    <mergeCell ref="B48:F48"/>
    <mergeCell ref="B50:C50"/>
    <mergeCell ref="D50:F50"/>
    <mergeCell ref="B55:C55"/>
    <mergeCell ref="B56:C56"/>
    <mergeCell ref="B49:F49"/>
    <mergeCell ref="B41:F41"/>
    <mergeCell ref="B42:F42"/>
    <mergeCell ref="B43:F43"/>
    <mergeCell ref="B44:F44"/>
    <mergeCell ref="B45:F45"/>
    <mergeCell ref="B5:F5"/>
    <mergeCell ref="B6:F6"/>
    <mergeCell ref="B39:F39"/>
    <mergeCell ref="B40:F40"/>
    <mergeCell ref="C1:F1"/>
    <mergeCell ref="C2:F2"/>
  </mergeCells>
  <pageMargins left="0.69930555555555596" right="0.69930555555555596" top="0.75" bottom="0.75" header="0.3" footer="0.3"/>
  <pageSetup paperSize="9" orientation="portrait"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59"/>
  <sheetViews>
    <sheetView topLeftCell="B43" workbookViewId="0">
      <selection activeCell="B44" sqref="B44:F44"/>
    </sheetView>
  </sheetViews>
  <sheetFormatPr defaultColWidth="8.85546875" defaultRowHeight="15.75"/>
  <cols>
    <col min="1" max="1" width="8.85546875" style="1"/>
    <col min="2" max="2" width="4.42578125" style="1" customWidth="1"/>
    <col min="3" max="3" width="41.28515625" style="2" customWidth="1"/>
    <col min="4" max="4" width="10.28515625" style="1" customWidth="1"/>
    <col min="5" max="5" width="11.5703125" style="1" customWidth="1"/>
    <col min="6" max="6" width="10.42578125" style="3" customWidth="1"/>
    <col min="7" max="16384" width="8.85546875" style="1"/>
  </cols>
  <sheetData>
    <row r="1" spans="2:8">
      <c r="C1" s="51" t="s">
        <v>114</v>
      </c>
      <c r="D1" s="51"/>
      <c r="E1" s="51"/>
      <c r="F1" s="51"/>
    </row>
    <row r="2" spans="2:8">
      <c r="C2" s="51" t="s">
        <v>104</v>
      </c>
      <c r="D2" s="51"/>
      <c r="E2" s="51"/>
      <c r="F2" s="51"/>
    </row>
    <row r="3" spans="2:8">
      <c r="E3" s="57"/>
      <c r="F3" s="57"/>
    </row>
    <row r="4" spans="2:8">
      <c r="B4" s="46" t="s">
        <v>0</v>
      </c>
      <c r="C4" s="46"/>
      <c r="D4" s="46"/>
      <c r="E4" s="46"/>
      <c r="F4" s="46"/>
    </row>
    <row r="5" spans="2:8" ht="31.15" customHeight="1">
      <c r="B5" s="47" t="s">
        <v>85</v>
      </c>
      <c r="C5" s="47"/>
      <c r="D5" s="47"/>
      <c r="E5" s="47"/>
      <c r="F5" s="47"/>
    </row>
    <row r="6" spans="2:8" ht="46.15" customHeight="1">
      <c r="B6" s="4" t="s">
        <v>1</v>
      </c>
      <c r="C6" s="4" t="s">
        <v>2</v>
      </c>
      <c r="D6" s="4" t="s">
        <v>3</v>
      </c>
      <c r="E6" s="4" t="s">
        <v>4</v>
      </c>
      <c r="F6" s="5" t="s">
        <v>5</v>
      </c>
    </row>
    <row r="7" spans="2:8">
      <c r="B7" s="6">
        <v>0</v>
      </c>
      <c r="C7" s="4">
        <v>1</v>
      </c>
      <c r="D7" s="6">
        <v>2</v>
      </c>
      <c r="E7" s="6">
        <v>3</v>
      </c>
      <c r="F7" s="7">
        <v>4</v>
      </c>
    </row>
    <row r="8" spans="2:8" ht="23.1" customHeight="1">
      <c r="B8" s="8">
        <v>1</v>
      </c>
      <c r="C8" s="9" t="s">
        <v>6</v>
      </c>
      <c r="D8" s="39">
        <v>1.5</v>
      </c>
      <c r="E8" s="10">
        <v>18.11</v>
      </c>
      <c r="F8" s="10">
        <f>+E8*D8</f>
        <v>27.164999999999999</v>
      </c>
      <c r="H8" s="3">
        <f>+Table352_467891011121314151617181920212223242526234567891011[[#This Row],[ Suprafaţa (mp) date intrare]]+E14</f>
        <v>26.64</v>
      </c>
    </row>
    <row r="9" spans="2:8" ht="21" customHeight="1">
      <c r="B9" s="8">
        <v>2</v>
      </c>
      <c r="C9" s="11" t="s">
        <v>7</v>
      </c>
      <c r="D9" s="12"/>
      <c r="E9" s="8"/>
      <c r="F9" s="10"/>
    </row>
    <row r="10" spans="2:8" ht="27.95" customHeight="1">
      <c r="B10" s="13" t="s">
        <v>8</v>
      </c>
      <c r="C10" s="14" t="s">
        <v>9</v>
      </c>
      <c r="D10" s="15">
        <v>0.15</v>
      </c>
      <c r="E10" s="16"/>
      <c r="F10" s="10"/>
    </row>
    <row r="11" spans="2:8" ht="38.25">
      <c r="B11" s="13" t="s">
        <v>10</v>
      </c>
      <c r="C11" s="14" t="s">
        <v>11</v>
      </c>
      <c r="D11" s="15">
        <v>0.1</v>
      </c>
      <c r="E11" s="16"/>
      <c r="F11" s="10"/>
    </row>
    <row r="12" spans="2:8" ht="25.5">
      <c r="B12" s="13" t="s">
        <v>12</v>
      </c>
      <c r="C12" s="14" t="s">
        <v>13</v>
      </c>
      <c r="D12" s="15">
        <v>0.1</v>
      </c>
      <c r="E12" s="16"/>
      <c r="F12" s="10"/>
    </row>
    <row r="13" spans="2:8">
      <c r="B13" s="13" t="s">
        <v>14</v>
      </c>
      <c r="C13" s="17" t="s">
        <v>15</v>
      </c>
      <c r="D13" s="18"/>
      <c r="E13" s="16"/>
      <c r="F13" s="19"/>
    </row>
    <row r="14" spans="2:8" ht="89.25">
      <c r="B14" s="8">
        <v>3</v>
      </c>
      <c r="C14" s="20" t="s">
        <v>16</v>
      </c>
      <c r="D14" s="39">
        <v>0.7</v>
      </c>
      <c r="E14" s="38">
        <f>4.68+3.85</f>
        <v>8.5299999999999994</v>
      </c>
      <c r="F14" s="10">
        <f>+E14*D14</f>
        <v>5.9709999999999992</v>
      </c>
    </row>
    <row r="15" spans="2:8" ht="25.5">
      <c r="B15" s="8">
        <v>4</v>
      </c>
      <c r="C15" s="9" t="s">
        <v>17</v>
      </c>
      <c r="D15" s="6">
        <v>0.19</v>
      </c>
      <c r="E15" s="21">
        <v>0</v>
      </c>
      <c r="F15" s="22"/>
    </row>
    <row r="16" spans="2:8">
      <c r="B16" s="8">
        <v>5</v>
      </c>
      <c r="C16" s="9" t="s">
        <v>18</v>
      </c>
      <c r="D16" s="6">
        <v>1.27</v>
      </c>
      <c r="E16" s="21">
        <v>0</v>
      </c>
      <c r="F16" s="22"/>
    </row>
    <row r="17" spans="2:6" ht="25.5">
      <c r="B17" s="8">
        <v>6</v>
      </c>
      <c r="C17" s="14" t="s">
        <v>19</v>
      </c>
      <c r="D17" s="6">
        <v>1.27</v>
      </c>
      <c r="E17" s="21">
        <v>0</v>
      </c>
      <c r="F17" s="22"/>
    </row>
    <row r="18" spans="2:6" ht="25.5">
      <c r="B18" s="8">
        <v>7</v>
      </c>
      <c r="C18" s="14" t="s">
        <v>20</v>
      </c>
      <c r="D18" s="6">
        <v>0.02</v>
      </c>
      <c r="E18" s="21">
        <v>0</v>
      </c>
      <c r="F18" s="22"/>
    </row>
    <row r="19" spans="2:6">
      <c r="B19" s="8">
        <v>8</v>
      </c>
      <c r="C19" s="17" t="s">
        <v>21</v>
      </c>
      <c r="D19" s="6"/>
      <c r="E19" s="21"/>
      <c r="F19" s="19">
        <v>33.14</v>
      </c>
    </row>
    <row r="20" spans="2:6">
      <c r="B20" s="8">
        <v>9</v>
      </c>
      <c r="C20" s="23" t="s">
        <v>22</v>
      </c>
      <c r="D20" s="6"/>
      <c r="E20" s="21"/>
      <c r="F20" s="22"/>
    </row>
    <row r="21" spans="2:6">
      <c r="B21" s="13" t="s">
        <v>23</v>
      </c>
      <c r="C21" s="24" t="s">
        <v>24</v>
      </c>
      <c r="D21" s="6">
        <v>2.5</v>
      </c>
      <c r="E21" s="21"/>
      <c r="F21" s="22">
        <v>2.5</v>
      </c>
    </row>
    <row r="22" spans="2:6">
      <c r="B22" s="13" t="s">
        <v>25</v>
      </c>
      <c r="C22" s="24" t="s">
        <v>26</v>
      </c>
      <c r="D22" s="6">
        <v>2</v>
      </c>
      <c r="E22" s="21"/>
      <c r="F22" s="22"/>
    </row>
    <row r="23" spans="2:6">
      <c r="B23" s="13" t="s">
        <v>27</v>
      </c>
      <c r="C23" s="24" t="s">
        <v>28</v>
      </c>
      <c r="D23" s="6">
        <v>1.5</v>
      </c>
      <c r="E23" s="21"/>
      <c r="F23" s="22"/>
    </row>
    <row r="24" spans="2:6">
      <c r="B24" s="13" t="s">
        <v>29</v>
      </c>
      <c r="C24" s="24" t="s">
        <v>30</v>
      </c>
      <c r="D24" s="6">
        <v>1</v>
      </c>
      <c r="E24" s="21"/>
      <c r="F24" s="22"/>
    </row>
    <row r="25" spans="2:6">
      <c r="B25" s="13" t="s">
        <v>31</v>
      </c>
      <c r="C25" s="25" t="s">
        <v>32</v>
      </c>
      <c r="D25" s="6"/>
      <c r="E25" s="21"/>
      <c r="F25" s="19">
        <v>82.85</v>
      </c>
    </row>
    <row r="26" spans="2:6">
      <c r="B26" s="8">
        <v>10</v>
      </c>
      <c r="C26" s="9" t="s">
        <v>33</v>
      </c>
      <c r="D26" s="12"/>
      <c r="E26" s="21"/>
      <c r="F26" s="22">
        <v>7.3</v>
      </c>
    </row>
    <row r="27" spans="2:6" ht="25.5">
      <c r="B27" s="13" t="s">
        <v>34</v>
      </c>
      <c r="C27" s="17" t="s">
        <v>35</v>
      </c>
      <c r="D27" s="18"/>
      <c r="E27" s="10"/>
      <c r="F27" s="26">
        <f>F25*(100+7.3)%</f>
        <v>88.898049999999984</v>
      </c>
    </row>
    <row r="28" spans="2:6">
      <c r="B28" s="8">
        <v>11</v>
      </c>
      <c r="C28" s="27" t="s">
        <v>36</v>
      </c>
      <c r="D28" s="12"/>
      <c r="E28" s="21"/>
      <c r="F28" s="22"/>
    </row>
    <row r="29" spans="2:6">
      <c r="B29" s="13" t="s">
        <v>37</v>
      </c>
      <c r="C29" s="28" t="s">
        <v>38</v>
      </c>
      <c r="D29" s="15"/>
      <c r="E29" s="8"/>
      <c r="F29" s="8">
        <v>4</v>
      </c>
    </row>
    <row r="30" spans="2:6">
      <c r="B30" s="13" t="s">
        <v>39</v>
      </c>
      <c r="C30" s="9" t="s">
        <v>40</v>
      </c>
      <c r="D30" s="15"/>
      <c r="E30" s="21"/>
      <c r="F30" s="41">
        <f>F31/12</f>
        <v>5624</v>
      </c>
    </row>
    <row r="31" spans="2:6">
      <c r="B31" s="13" t="s">
        <v>41</v>
      </c>
      <c r="C31" s="9" t="s">
        <v>42</v>
      </c>
      <c r="D31" s="15"/>
      <c r="E31" s="21"/>
      <c r="F31" s="41">
        <v>67488</v>
      </c>
    </row>
    <row r="32" spans="2:6" ht="27">
      <c r="B32" s="13" t="s">
        <v>43</v>
      </c>
      <c r="C32" s="27" t="s">
        <v>44</v>
      </c>
      <c r="D32" s="29">
        <v>0.1</v>
      </c>
      <c r="E32" s="21"/>
      <c r="F32" s="26">
        <f>F30*10/100</f>
        <v>562.4</v>
      </c>
    </row>
    <row r="33" spans="2:6" ht="25.5">
      <c r="B33" s="30" t="s">
        <v>45</v>
      </c>
      <c r="C33" s="11" t="s">
        <v>46</v>
      </c>
      <c r="D33" s="15"/>
      <c r="E33" s="21"/>
      <c r="F33" s="31"/>
    </row>
    <row r="34" spans="2:6" ht="77.25">
      <c r="B34" s="32" t="s">
        <v>47</v>
      </c>
      <c r="C34" s="33" t="s">
        <v>48</v>
      </c>
      <c r="D34" s="15">
        <v>0.25</v>
      </c>
      <c r="E34" s="21"/>
      <c r="F34" s="22"/>
    </row>
    <row r="35" spans="2:6">
      <c r="B35" s="32" t="s">
        <v>49</v>
      </c>
      <c r="C35" s="9" t="s">
        <v>50</v>
      </c>
      <c r="D35" s="12">
        <v>2574</v>
      </c>
      <c r="E35" s="21"/>
      <c r="F35" s="22"/>
    </row>
    <row r="36" spans="2:6" ht="25.5">
      <c r="B36" s="30">
        <v>13</v>
      </c>
      <c r="C36" s="17" t="s">
        <v>110</v>
      </c>
      <c r="D36" s="12"/>
      <c r="E36" s="21"/>
      <c r="F36" s="26">
        <f>+F27</f>
        <v>88.898049999999984</v>
      </c>
    </row>
    <row r="37" spans="2:6" ht="20.25" customHeight="1">
      <c r="B37" s="34"/>
      <c r="C37" s="35"/>
      <c r="D37" s="36"/>
      <c r="E37" s="36"/>
      <c r="F37" s="37"/>
    </row>
    <row r="38" spans="2:6" ht="28.5" customHeight="1">
      <c r="B38" s="48" t="s">
        <v>51</v>
      </c>
      <c r="C38" s="48"/>
      <c r="D38" s="48"/>
      <c r="E38" s="48"/>
      <c r="F38" s="48"/>
    </row>
    <row r="39" spans="2:6" ht="41.25" customHeight="1">
      <c r="B39" s="49" t="s">
        <v>52</v>
      </c>
      <c r="C39" s="50"/>
      <c r="D39" s="50"/>
      <c r="E39" s="50"/>
      <c r="F39" s="50"/>
    </row>
    <row r="40" spans="2:6" ht="28.5" customHeight="1">
      <c r="B40" s="52" t="s">
        <v>53</v>
      </c>
      <c r="C40" s="53"/>
      <c r="D40" s="53"/>
      <c r="E40" s="53"/>
      <c r="F40" s="53"/>
    </row>
    <row r="41" spans="2:6" ht="64.5" customHeight="1">
      <c r="B41" s="52" t="s">
        <v>54</v>
      </c>
      <c r="C41" s="53"/>
      <c r="D41" s="53"/>
      <c r="E41" s="53"/>
      <c r="F41" s="53"/>
    </row>
    <row r="42" spans="2:6" ht="27.75" customHeight="1">
      <c r="B42" s="52" t="s">
        <v>55</v>
      </c>
      <c r="C42" s="53"/>
      <c r="D42" s="53"/>
      <c r="E42" s="53"/>
      <c r="F42" s="53"/>
    </row>
    <row r="43" spans="2:6" ht="56.25" customHeight="1">
      <c r="B43" s="53" t="s">
        <v>112</v>
      </c>
      <c r="C43" s="52"/>
      <c r="D43" s="52"/>
      <c r="E43" s="52"/>
      <c r="F43" s="52"/>
    </row>
    <row r="44" spans="2:6" ht="53.25" customHeight="1">
      <c r="B44" s="54" t="s">
        <v>111</v>
      </c>
      <c r="C44" s="55"/>
      <c r="D44" s="55"/>
      <c r="E44" s="55"/>
      <c r="F44" s="55"/>
    </row>
    <row r="45" spans="2:6" ht="43.5" customHeight="1">
      <c r="B45" s="52" t="s">
        <v>56</v>
      </c>
      <c r="C45" s="52"/>
      <c r="D45" s="52"/>
      <c r="E45" s="52"/>
      <c r="F45" s="52"/>
    </row>
    <row r="46" spans="2:6" ht="27.75" customHeight="1">
      <c r="B46" s="52" t="s">
        <v>57</v>
      </c>
      <c r="C46" s="52"/>
      <c r="D46" s="52"/>
      <c r="E46" s="52"/>
      <c r="F46" s="52"/>
    </row>
    <row r="47" spans="2:6" ht="42" customHeight="1">
      <c r="B47" s="53" t="s">
        <v>87</v>
      </c>
      <c r="C47" s="52"/>
      <c r="D47" s="52"/>
      <c r="E47" s="52"/>
      <c r="F47" s="52"/>
    </row>
    <row r="48" spans="2:6">
      <c r="B48" s="56"/>
      <c r="C48" s="56"/>
      <c r="D48" s="56"/>
      <c r="E48" s="56"/>
      <c r="F48" s="56"/>
    </row>
    <row r="49" spans="2:6">
      <c r="B49" s="56" t="s">
        <v>59</v>
      </c>
      <c r="C49" s="56"/>
      <c r="D49" s="56" t="s">
        <v>66</v>
      </c>
      <c r="E49" s="56"/>
      <c r="F49" s="56"/>
    </row>
    <row r="50" spans="2:6">
      <c r="B50" s="56" t="s">
        <v>60</v>
      </c>
      <c r="C50" s="56"/>
      <c r="D50" s="56" t="s">
        <v>88</v>
      </c>
      <c r="E50" s="56"/>
      <c r="F50" s="56"/>
    </row>
    <row r="51" spans="2:6">
      <c r="B51" s="56" t="s">
        <v>61</v>
      </c>
      <c r="C51" s="56"/>
    </row>
    <row r="54" spans="2:6">
      <c r="B54" s="56" t="s">
        <v>62</v>
      </c>
      <c r="C54" s="56"/>
    </row>
    <row r="55" spans="2:6">
      <c r="B55" s="56" t="s">
        <v>63</v>
      </c>
      <c r="C55" s="56"/>
    </row>
    <row r="58" spans="2:6">
      <c r="B58" s="56" t="s">
        <v>64</v>
      </c>
      <c r="C58" s="56"/>
    </row>
    <row r="59" spans="2:6">
      <c r="B59" s="56" t="s">
        <v>65</v>
      </c>
      <c r="C59" s="56"/>
    </row>
  </sheetData>
  <mergeCells count="25">
    <mergeCell ref="B54:C54"/>
    <mergeCell ref="B55:C55"/>
    <mergeCell ref="B58:C58"/>
    <mergeCell ref="B59:C59"/>
    <mergeCell ref="B49:C49"/>
    <mergeCell ref="B50:C50"/>
    <mergeCell ref="B43:F43"/>
    <mergeCell ref="D49:F49"/>
    <mergeCell ref="D50:F50"/>
    <mergeCell ref="B51:C51"/>
    <mergeCell ref="B44:F44"/>
    <mergeCell ref="B45:F45"/>
    <mergeCell ref="B46:F46"/>
    <mergeCell ref="B47:F47"/>
    <mergeCell ref="B48:F48"/>
    <mergeCell ref="B38:F38"/>
    <mergeCell ref="B39:F39"/>
    <mergeCell ref="B40:F40"/>
    <mergeCell ref="B41:F41"/>
    <mergeCell ref="B42:F42"/>
    <mergeCell ref="C1:F1"/>
    <mergeCell ref="C2:F2"/>
    <mergeCell ref="E3:F3"/>
    <mergeCell ref="B4:F4"/>
    <mergeCell ref="B5:F5"/>
  </mergeCells>
  <pageMargins left="0.69930555555555596" right="0.69930555555555596" top="0.75" bottom="0.75" header="0.3" footer="0.3"/>
  <pageSetup paperSize="9"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60"/>
  <sheetViews>
    <sheetView topLeftCell="B37" workbookViewId="0">
      <selection activeCell="B45" sqref="B45:F45"/>
    </sheetView>
  </sheetViews>
  <sheetFormatPr defaultColWidth="8.85546875" defaultRowHeight="15.75"/>
  <cols>
    <col min="1" max="1" width="8.85546875" style="1"/>
    <col min="2" max="2" width="4.42578125" style="1" customWidth="1"/>
    <col min="3" max="3" width="41.28515625" style="2" customWidth="1"/>
    <col min="4" max="4" width="10.28515625" style="1" customWidth="1"/>
    <col min="5" max="5" width="11.5703125" style="1" customWidth="1"/>
    <col min="6" max="6" width="10.42578125" style="3" customWidth="1"/>
    <col min="7" max="16384" width="8.85546875" style="1"/>
  </cols>
  <sheetData>
    <row r="1" spans="2:8">
      <c r="C1" s="51" t="s">
        <v>114</v>
      </c>
      <c r="D1" s="51"/>
      <c r="E1" s="51"/>
      <c r="F1" s="51"/>
    </row>
    <row r="2" spans="2:8">
      <c r="C2" s="51" t="s">
        <v>105</v>
      </c>
      <c r="D2" s="51"/>
      <c r="E2" s="51"/>
      <c r="F2" s="51"/>
    </row>
    <row r="4" spans="2:8">
      <c r="E4" s="57"/>
      <c r="F4" s="57"/>
    </row>
    <row r="5" spans="2:8">
      <c r="B5" s="46" t="s">
        <v>0</v>
      </c>
      <c r="C5" s="46"/>
      <c r="D5" s="46"/>
      <c r="E5" s="46"/>
      <c r="F5" s="46"/>
    </row>
    <row r="6" spans="2:8" ht="31.15" customHeight="1">
      <c r="B6" s="47" t="s">
        <v>90</v>
      </c>
      <c r="C6" s="47"/>
      <c r="D6" s="47"/>
      <c r="E6" s="47"/>
      <c r="F6" s="47"/>
    </row>
    <row r="7" spans="2:8" ht="46.15" customHeight="1">
      <c r="B7" s="4" t="s">
        <v>1</v>
      </c>
      <c r="C7" s="4" t="s">
        <v>2</v>
      </c>
      <c r="D7" s="4" t="s">
        <v>3</v>
      </c>
      <c r="E7" s="4" t="s">
        <v>4</v>
      </c>
      <c r="F7" s="5" t="s">
        <v>5</v>
      </c>
    </row>
    <row r="8" spans="2:8">
      <c r="B8" s="6">
        <v>0</v>
      </c>
      <c r="C8" s="4">
        <v>1</v>
      </c>
      <c r="D8" s="6">
        <v>2</v>
      </c>
      <c r="E8" s="6">
        <v>3</v>
      </c>
      <c r="F8" s="7">
        <v>4</v>
      </c>
    </row>
    <row r="9" spans="2:8" ht="23.1" customHeight="1">
      <c r="B9" s="8">
        <v>1</v>
      </c>
      <c r="C9" s="9" t="s">
        <v>6</v>
      </c>
      <c r="D9" s="39">
        <v>1.5</v>
      </c>
      <c r="E9" s="10">
        <v>18.63</v>
      </c>
      <c r="F9" s="10">
        <f>+E9*D9</f>
        <v>27.945</v>
      </c>
      <c r="H9" s="3">
        <f>+Table352_46789101112131415161718192021222324252623456789101112[[#This Row],[ Suprafaţa (mp) date intrare]]+E15</f>
        <v>28.64</v>
      </c>
    </row>
    <row r="10" spans="2:8" ht="21" customHeight="1">
      <c r="B10" s="8">
        <v>2</v>
      </c>
      <c r="C10" s="11" t="s">
        <v>7</v>
      </c>
      <c r="D10" s="12"/>
      <c r="E10" s="8"/>
      <c r="F10" s="10"/>
    </row>
    <row r="11" spans="2:8" ht="27.95" customHeight="1">
      <c r="B11" s="13" t="s">
        <v>8</v>
      </c>
      <c r="C11" s="14" t="s">
        <v>9</v>
      </c>
      <c r="D11" s="15">
        <v>0.15</v>
      </c>
      <c r="E11" s="16"/>
      <c r="F11" s="10"/>
    </row>
    <row r="12" spans="2:8" ht="38.25">
      <c r="B12" s="13" t="s">
        <v>10</v>
      </c>
      <c r="C12" s="14" t="s">
        <v>11</v>
      </c>
      <c r="D12" s="15">
        <v>0.1</v>
      </c>
      <c r="E12" s="16"/>
      <c r="F12" s="10"/>
    </row>
    <row r="13" spans="2:8" ht="25.5">
      <c r="B13" s="13" t="s">
        <v>12</v>
      </c>
      <c r="C13" s="14" t="s">
        <v>13</v>
      </c>
      <c r="D13" s="15">
        <v>0.1</v>
      </c>
      <c r="E13" s="16"/>
      <c r="F13" s="10"/>
    </row>
    <row r="14" spans="2:8">
      <c r="B14" s="13" t="s">
        <v>14</v>
      </c>
      <c r="C14" s="17" t="s">
        <v>15</v>
      </c>
      <c r="D14" s="18"/>
      <c r="E14" s="16"/>
      <c r="F14" s="19"/>
    </row>
    <row r="15" spans="2:8" ht="89.25">
      <c r="B15" s="8">
        <v>3</v>
      </c>
      <c r="C15" s="20" t="s">
        <v>16</v>
      </c>
      <c r="D15" s="39">
        <v>0.7</v>
      </c>
      <c r="E15" s="38">
        <f>5.64+4.37</f>
        <v>10.01</v>
      </c>
      <c r="F15" s="10">
        <f>+E15*D15</f>
        <v>7.0069999999999997</v>
      </c>
    </row>
    <row r="16" spans="2:8" ht="25.5">
      <c r="B16" s="8">
        <v>4</v>
      </c>
      <c r="C16" s="9" t="s">
        <v>17</v>
      </c>
      <c r="D16" s="6">
        <v>0.19</v>
      </c>
      <c r="E16" s="21">
        <v>0</v>
      </c>
      <c r="F16" s="22"/>
    </row>
    <row r="17" spans="2:6">
      <c r="B17" s="8">
        <v>5</v>
      </c>
      <c r="C17" s="9" t="s">
        <v>18</v>
      </c>
      <c r="D17" s="6">
        <v>1.27</v>
      </c>
      <c r="E17" s="21">
        <v>0</v>
      </c>
      <c r="F17" s="22"/>
    </row>
    <row r="18" spans="2:6" ht="25.5">
      <c r="B18" s="8">
        <v>6</v>
      </c>
      <c r="C18" s="14" t="s">
        <v>19</v>
      </c>
      <c r="D18" s="6">
        <v>1.27</v>
      </c>
      <c r="E18" s="21">
        <v>0</v>
      </c>
      <c r="F18" s="22"/>
    </row>
    <row r="19" spans="2:6" ht="25.5">
      <c r="B19" s="8">
        <v>7</v>
      </c>
      <c r="C19" s="14" t="s">
        <v>20</v>
      </c>
      <c r="D19" s="6">
        <v>0.02</v>
      </c>
      <c r="E19" s="21">
        <v>0</v>
      </c>
      <c r="F19" s="22"/>
    </row>
    <row r="20" spans="2:6">
      <c r="B20" s="8">
        <v>8</v>
      </c>
      <c r="C20" s="17" t="s">
        <v>21</v>
      </c>
      <c r="D20" s="6"/>
      <c r="E20" s="21"/>
      <c r="F20" s="19">
        <f>+F15+F9+0.01</f>
        <v>34.961999999999996</v>
      </c>
    </row>
    <row r="21" spans="2:6">
      <c r="B21" s="8">
        <v>9</v>
      </c>
      <c r="C21" s="23" t="s">
        <v>22</v>
      </c>
      <c r="D21" s="6"/>
      <c r="E21" s="21"/>
      <c r="F21" s="22"/>
    </row>
    <row r="22" spans="2:6">
      <c r="B22" s="13" t="s">
        <v>23</v>
      </c>
      <c r="C22" s="24" t="s">
        <v>24</v>
      </c>
      <c r="D22" s="6">
        <v>2.5</v>
      </c>
      <c r="E22" s="21"/>
      <c r="F22" s="22">
        <v>2.5</v>
      </c>
    </row>
    <row r="23" spans="2:6">
      <c r="B23" s="13" t="s">
        <v>25</v>
      </c>
      <c r="C23" s="24" t="s">
        <v>26</v>
      </c>
      <c r="D23" s="6">
        <v>2</v>
      </c>
      <c r="E23" s="21"/>
      <c r="F23" s="22"/>
    </row>
    <row r="24" spans="2:6">
      <c r="B24" s="13" t="s">
        <v>27</v>
      </c>
      <c r="C24" s="24" t="s">
        <v>28</v>
      </c>
      <c r="D24" s="6">
        <v>1.5</v>
      </c>
      <c r="E24" s="21"/>
      <c r="F24" s="22"/>
    </row>
    <row r="25" spans="2:6">
      <c r="B25" s="13" t="s">
        <v>29</v>
      </c>
      <c r="C25" s="24" t="s">
        <v>30</v>
      </c>
      <c r="D25" s="6">
        <v>1</v>
      </c>
      <c r="E25" s="21"/>
      <c r="F25" s="22"/>
    </row>
    <row r="26" spans="2:6">
      <c r="B26" s="13" t="s">
        <v>31</v>
      </c>
      <c r="C26" s="25" t="s">
        <v>32</v>
      </c>
      <c r="D26" s="6"/>
      <c r="E26" s="21"/>
      <c r="F26" s="19">
        <v>87.4</v>
      </c>
    </row>
    <row r="27" spans="2:6">
      <c r="B27" s="8">
        <v>10</v>
      </c>
      <c r="C27" s="9" t="s">
        <v>33</v>
      </c>
      <c r="D27" s="12"/>
      <c r="E27" s="21"/>
      <c r="F27" s="22">
        <v>7.3</v>
      </c>
    </row>
    <row r="28" spans="2:6" ht="25.5">
      <c r="B28" s="13" t="s">
        <v>34</v>
      </c>
      <c r="C28" s="17" t="s">
        <v>35</v>
      </c>
      <c r="D28" s="18"/>
      <c r="E28" s="10"/>
      <c r="F28" s="26">
        <f>F26*(100+7.3)%</f>
        <v>93.780200000000008</v>
      </c>
    </row>
    <row r="29" spans="2:6">
      <c r="B29" s="8">
        <v>11</v>
      </c>
      <c r="C29" s="27" t="s">
        <v>36</v>
      </c>
      <c r="D29" s="12"/>
      <c r="E29" s="21"/>
      <c r="F29" s="22"/>
    </row>
    <row r="30" spans="2:6">
      <c r="B30" s="13" t="s">
        <v>37</v>
      </c>
      <c r="C30" s="28" t="s">
        <v>38</v>
      </c>
      <c r="D30" s="15"/>
      <c r="E30" s="8"/>
      <c r="F30" s="8">
        <v>3</v>
      </c>
    </row>
    <row r="31" spans="2:6">
      <c r="B31" s="13" t="s">
        <v>39</v>
      </c>
      <c r="C31" s="9" t="s">
        <v>40</v>
      </c>
      <c r="D31" s="15"/>
      <c r="E31" s="21"/>
      <c r="F31" s="41">
        <f>F32/12</f>
        <v>4940.333333333333</v>
      </c>
    </row>
    <row r="32" spans="2:6">
      <c r="B32" s="13" t="s">
        <v>41</v>
      </c>
      <c r="C32" s="9" t="s">
        <v>42</v>
      </c>
      <c r="D32" s="15"/>
      <c r="E32" s="21"/>
      <c r="F32" s="41">
        <v>59284</v>
      </c>
    </row>
    <row r="33" spans="2:6" ht="27">
      <c r="B33" s="13" t="s">
        <v>43</v>
      </c>
      <c r="C33" s="27" t="s">
        <v>44</v>
      </c>
      <c r="D33" s="29">
        <v>0.1</v>
      </c>
      <c r="E33" s="21"/>
      <c r="F33" s="26">
        <f>F31*10/100</f>
        <v>494.0333333333333</v>
      </c>
    </row>
    <row r="34" spans="2:6" ht="25.5">
      <c r="B34" s="30" t="s">
        <v>45</v>
      </c>
      <c r="C34" s="11" t="s">
        <v>46</v>
      </c>
      <c r="D34" s="15"/>
      <c r="E34" s="21"/>
      <c r="F34" s="31"/>
    </row>
    <row r="35" spans="2:6" ht="77.25">
      <c r="B35" s="32" t="s">
        <v>47</v>
      </c>
      <c r="C35" s="33" t="s">
        <v>48</v>
      </c>
      <c r="D35" s="15">
        <v>0.25</v>
      </c>
      <c r="E35" s="21"/>
      <c r="F35" s="22"/>
    </row>
    <row r="36" spans="2:6">
      <c r="B36" s="32" t="s">
        <v>49</v>
      </c>
      <c r="C36" s="9" t="s">
        <v>50</v>
      </c>
      <c r="D36" s="12">
        <v>2574</v>
      </c>
      <c r="E36" s="21"/>
      <c r="F36" s="22"/>
    </row>
    <row r="37" spans="2:6" ht="25.5">
      <c r="B37" s="30">
        <v>13</v>
      </c>
      <c r="C37" s="17" t="s">
        <v>110</v>
      </c>
      <c r="D37" s="12"/>
      <c r="E37" s="21"/>
      <c r="F37" s="26">
        <f>+F28</f>
        <v>93.780200000000008</v>
      </c>
    </row>
    <row r="38" spans="2:6" ht="18" customHeight="1">
      <c r="B38" s="34"/>
      <c r="C38" s="35"/>
      <c r="D38" s="36"/>
      <c r="E38" s="36"/>
      <c r="F38" s="37"/>
    </row>
    <row r="39" spans="2:6" ht="29.1" customHeight="1">
      <c r="B39" s="48" t="s">
        <v>51</v>
      </c>
      <c r="C39" s="48"/>
      <c r="D39" s="48"/>
      <c r="E39" s="48"/>
      <c r="F39" s="48"/>
    </row>
    <row r="40" spans="2:6" ht="38.25" customHeight="1">
      <c r="B40" s="49" t="s">
        <v>52</v>
      </c>
      <c r="C40" s="50"/>
      <c r="D40" s="50"/>
      <c r="E40" s="50"/>
      <c r="F40" s="50"/>
    </row>
    <row r="41" spans="2:6" ht="27" customHeight="1">
      <c r="B41" s="52" t="s">
        <v>53</v>
      </c>
      <c r="C41" s="53"/>
      <c r="D41" s="53"/>
      <c r="E41" s="53"/>
      <c r="F41" s="53"/>
    </row>
    <row r="42" spans="2:6" ht="64.5" customHeight="1">
      <c r="B42" s="52" t="s">
        <v>54</v>
      </c>
      <c r="C42" s="53"/>
      <c r="D42" s="53"/>
      <c r="E42" s="53"/>
      <c r="F42" s="53"/>
    </row>
    <row r="43" spans="2:6" ht="28.5" customHeight="1">
      <c r="B43" s="52" t="s">
        <v>55</v>
      </c>
      <c r="C43" s="53"/>
      <c r="D43" s="53"/>
      <c r="E43" s="53"/>
      <c r="F43" s="53"/>
    </row>
    <row r="44" spans="2:6" ht="54" customHeight="1">
      <c r="B44" s="53" t="s">
        <v>112</v>
      </c>
      <c r="C44" s="52"/>
      <c r="D44" s="52"/>
      <c r="E44" s="52"/>
      <c r="F44" s="52"/>
    </row>
    <row r="45" spans="2:6" ht="54" customHeight="1">
      <c r="B45" s="54" t="s">
        <v>111</v>
      </c>
      <c r="C45" s="55"/>
      <c r="D45" s="55"/>
      <c r="E45" s="55"/>
      <c r="F45" s="55"/>
    </row>
    <row r="46" spans="2:6" ht="42" customHeight="1">
      <c r="B46" s="52" t="s">
        <v>56</v>
      </c>
      <c r="C46" s="52"/>
      <c r="D46" s="52"/>
      <c r="E46" s="52"/>
      <c r="F46" s="52"/>
    </row>
    <row r="47" spans="2:6" ht="28.5" customHeight="1">
      <c r="B47" s="52" t="s">
        <v>57</v>
      </c>
      <c r="C47" s="52"/>
      <c r="D47" s="52"/>
      <c r="E47" s="52"/>
      <c r="F47" s="52"/>
    </row>
    <row r="48" spans="2:6" ht="39.75" customHeight="1">
      <c r="B48" s="53" t="s">
        <v>87</v>
      </c>
      <c r="C48" s="52"/>
      <c r="D48" s="52"/>
      <c r="E48" s="52"/>
      <c r="F48" s="52"/>
    </row>
    <row r="49" spans="2:6">
      <c r="B49" s="56"/>
      <c r="C49" s="56"/>
      <c r="D49" s="56"/>
      <c r="E49" s="56"/>
      <c r="F49" s="56"/>
    </row>
    <row r="50" spans="2:6">
      <c r="B50" s="56" t="s">
        <v>59</v>
      </c>
      <c r="C50" s="56"/>
      <c r="D50" s="56" t="s">
        <v>66</v>
      </c>
      <c r="E50" s="56"/>
      <c r="F50" s="56"/>
    </row>
    <row r="51" spans="2:6">
      <c r="B51" s="56" t="s">
        <v>60</v>
      </c>
      <c r="C51" s="56"/>
      <c r="D51" s="56" t="s">
        <v>89</v>
      </c>
      <c r="E51" s="56"/>
      <c r="F51" s="56"/>
    </row>
    <row r="52" spans="2:6">
      <c r="B52" s="56" t="s">
        <v>61</v>
      </c>
      <c r="C52" s="56"/>
    </row>
    <row r="55" spans="2:6">
      <c r="B55" s="56" t="s">
        <v>62</v>
      </c>
      <c r="C55" s="56"/>
    </row>
    <row r="56" spans="2:6">
      <c r="B56" s="56" t="s">
        <v>63</v>
      </c>
      <c r="C56" s="56"/>
    </row>
    <row r="59" spans="2:6">
      <c r="B59" s="56" t="s">
        <v>64</v>
      </c>
      <c r="C59" s="56"/>
    </row>
    <row r="60" spans="2:6">
      <c r="B60" s="56" t="s">
        <v>65</v>
      </c>
      <c r="C60" s="56"/>
    </row>
  </sheetData>
  <mergeCells count="25">
    <mergeCell ref="B49:F49"/>
    <mergeCell ref="B50:C50"/>
    <mergeCell ref="D50:F50"/>
    <mergeCell ref="B59:C59"/>
    <mergeCell ref="B60:C60"/>
    <mergeCell ref="B51:C51"/>
    <mergeCell ref="D51:F51"/>
    <mergeCell ref="B52:C52"/>
    <mergeCell ref="B55:C55"/>
    <mergeCell ref="B56:C56"/>
    <mergeCell ref="B44:F44"/>
    <mergeCell ref="B45:F45"/>
    <mergeCell ref="B46:F46"/>
    <mergeCell ref="B47:F47"/>
    <mergeCell ref="B48:F48"/>
    <mergeCell ref="B39:F39"/>
    <mergeCell ref="B40:F40"/>
    <mergeCell ref="B41:F41"/>
    <mergeCell ref="B42:F42"/>
    <mergeCell ref="B43:F43"/>
    <mergeCell ref="C1:F1"/>
    <mergeCell ref="C2:F2"/>
    <mergeCell ref="E4:F4"/>
    <mergeCell ref="B5:F5"/>
    <mergeCell ref="B6:F6"/>
  </mergeCells>
  <pageMargins left="0.69930555555555596" right="0.69930555555555596" top="0.75" bottom="0.75" header="0.3" footer="0.3"/>
  <pageSetup paperSize="9" orientation="portrait"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60"/>
  <sheetViews>
    <sheetView topLeftCell="B40" workbookViewId="0">
      <selection activeCell="B45" sqref="B45:F45"/>
    </sheetView>
  </sheetViews>
  <sheetFormatPr defaultColWidth="8.85546875" defaultRowHeight="15.75"/>
  <cols>
    <col min="1" max="1" width="8.85546875" style="1"/>
    <col min="2" max="2" width="4.42578125" style="1" customWidth="1"/>
    <col min="3" max="3" width="41.28515625" style="2" customWidth="1"/>
    <col min="4" max="4" width="10.28515625" style="1" customWidth="1"/>
    <col min="5" max="5" width="11.5703125" style="1" customWidth="1"/>
    <col min="6" max="6" width="10.42578125" style="3" customWidth="1"/>
    <col min="7" max="16384" width="8.85546875" style="1"/>
  </cols>
  <sheetData>
    <row r="1" spans="2:8">
      <c r="C1" s="51" t="s">
        <v>114</v>
      </c>
      <c r="D1" s="51"/>
      <c r="E1" s="51"/>
      <c r="F1" s="51"/>
    </row>
    <row r="2" spans="2:8">
      <c r="C2" s="51" t="s">
        <v>106</v>
      </c>
      <c r="D2" s="51"/>
      <c r="E2" s="51"/>
      <c r="F2" s="51"/>
    </row>
    <row r="4" spans="2:8">
      <c r="E4" s="57"/>
      <c r="F4" s="57"/>
    </row>
    <row r="5" spans="2:8">
      <c r="B5" s="46" t="s">
        <v>0</v>
      </c>
      <c r="C5" s="46"/>
      <c r="D5" s="46"/>
      <c r="E5" s="46"/>
      <c r="F5" s="46"/>
    </row>
    <row r="6" spans="2:8" ht="31.15" customHeight="1">
      <c r="B6" s="47" t="s">
        <v>86</v>
      </c>
      <c r="C6" s="47"/>
      <c r="D6" s="47"/>
      <c r="E6" s="47"/>
      <c r="F6" s="47"/>
    </row>
    <row r="7" spans="2:8" ht="46.15" customHeight="1">
      <c r="B7" s="4" t="s">
        <v>1</v>
      </c>
      <c r="C7" s="4" t="s">
        <v>2</v>
      </c>
      <c r="D7" s="4" t="s">
        <v>3</v>
      </c>
      <c r="E7" s="4" t="s">
        <v>4</v>
      </c>
      <c r="F7" s="5" t="s">
        <v>5</v>
      </c>
    </row>
    <row r="8" spans="2:8">
      <c r="B8" s="6">
        <v>0</v>
      </c>
      <c r="C8" s="4">
        <v>1</v>
      </c>
      <c r="D8" s="6">
        <v>2</v>
      </c>
      <c r="E8" s="6">
        <v>3</v>
      </c>
      <c r="F8" s="7">
        <v>4</v>
      </c>
    </row>
    <row r="9" spans="2:8" ht="23.1" customHeight="1">
      <c r="B9" s="8">
        <v>1</v>
      </c>
      <c r="C9" s="9" t="s">
        <v>6</v>
      </c>
      <c r="D9" s="39">
        <v>1.5</v>
      </c>
      <c r="E9" s="10">
        <v>19.149999999999999</v>
      </c>
      <c r="F9" s="10">
        <f>+E9*D9</f>
        <v>28.724999999999998</v>
      </c>
      <c r="H9" s="3">
        <f>+Table352_4678910111213141516171819202122232425262345678910111213[[#This Row],[ Suprafaţa (mp) date intrare]]+E15</f>
        <v>27.68</v>
      </c>
    </row>
    <row r="10" spans="2:8" ht="21" customHeight="1">
      <c r="B10" s="8">
        <v>2</v>
      </c>
      <c r="C10" s="11" t="s">
        <v>7</v>
      </c>
      <c r="D10" s="12"/>
      <c r="E10" s="8"/>
      <c r="F10" s="10"/>
    </row>
    <row r="11" spans="2:8" ht="27.95" customHeight="1">
      <c r="B11" s="13" t="s">
        <v>8</v>
      </c>
      <c r="C11" s="14" t="s">
        <v>9</v>
      </c>
      <c r="D11" s="15">
        <v>0.15</v>
      </c>
      <c r="E11" s="16"/>
      <c r="F11" s="10"/>
    </row>
    <row r="12" spans="2:8" ht="38.25">
      <c r="B12" s="13" t="s">
        <v>10</v>
      </c>
      <c r="C12" s="14" t="s">
        <v>11</v>
      </c>
      <c r="D12" s="15">
        <v>0.1</v>
      </c>
      <c r="E12" s="16"/>
      <c r="F12" s="10"/>
    </row>
    <row r="13" spans="2:8" ht="25.5">
      <c r="B13" s="13" t="s">
        <v>12</v>
      </c>
      <c r="C13" s="14" t="s">
        <v>13</v>
      </c>
      <c r="D13" s="15">
        <v>0.1</v>
      </c>
      <c r="E13" s="16"/>
      <c r="F13" s="10"/>
    </row>
    <row r="14" spans="2:8">
      <c r="B14" s="13" t="s">
        <v>14</v>
      </c>
      <c r="C14" s="17" t="s">
        <v>15</v>
      </c>
      <c r="D14" s="18"/>
      <c r="E14" s="16"/>
      <c r="F14" s="19"/>
    </row>
    <row r="15" spans="2:8" ht="89.25">
      <c r="B15" s="8">
        <v>3</v>
      </c>
      <c r="C15" s="20" t="s">
        <v>16</v>
      </c>
      <c r="D15" s="39">
        <v>0.7</v>
      </c>
      <c r="E15" s="38">
        <f>4.94+3.59</f>
        <v>8.5300000000000011</v>
      </c>
      <c r="F15" s="10">
        <f>+E15*D15</f>
        <v>5.9710000000000001</v>
      </c>
    </row>
    <row r="16" spans="2:8" ht="25.5">
      <c r="B16" s="8">
        <v>4</v>
      </c>
      <c r="C16" s="9" t="s">
        <v>17</v>
      </c>
      <c r="D16" s="6">
        <v>0.19</v>
      </c>
      <c r="E16" s="21">
        <v>0</v>
      </c>
      <c r="F16" s="22"/>
    </row>
    <row r="17" spans="2:6">
      <c r="B17" s="8">
        <v>5</v>
      </c>
      <c r="C17" s="9" t="s">
        <v>18</v>
      </c>
      <c r="D17" s="6">
        <v>1.27</v>
      </c>
      <c r="E17" s="21">
        <v>0</v>
      </c>
      <c r="F17" s="22"/>
    </row>
    <row r="18" spans="2:6" ht="25.5">
      <c r="B18" s="8">
        <v>6</v>
      </c>
      <c r="C18" s="14" t="s">
        <v>19</v>
      </c>
      <c r="D18" s="6">
        <v>1.27</v>
      </c>
      <c r="E18" s="21">
        <v>0</v>
      </c>
      <c r="F18" s="22"/>
    </row>
    <row r="19" spans="2:6" ht="25.5">
      <c r="B19" s="8">
        <v>7</v>
      </c>
      <c r="C19" s="14" t="s">
        <v>20</v>
      </c>
      <c r="D19" s="6">
        <v>0.02</v>
      </c>
      <c r="E19" s="21">
        <v>0</v>
      </c>
      <c r="F19" s="22"/>
    </row>
    <row r="20" spans="2:6">
      <c r="B20" s="8">
        <v>8</v>
      </c>
      <c r="C20" s="17" t="s">
        <v>21</v>
      </c>
      <c r="D20" s="6"/>
      <c r="E20" s="21"/>
      <c r="F20" s="19">
        <f>+F15+F9</f>
        <v>34.695999999999998</v>
      </c>
    </row>
    <row r="21" spans="2:6">
      <c r="B21" s="8">
        <v>9</v>
      </c>
      <c r="C21" s="23" t="s">
        <v>22</v>
      </c>
      <c r="D21" s="6"/>
      <c r="E21" s="21"/>
      <c r="F21" s="22"/>
    </row>
    <row r="22" spans="2:6">
      <c r="B22" s="13" t="s">
        <v>23</v>
      </c>
      <c r="C22" s="24" t="s">
        <v>24</v>
      </c>
      <c r="D22" s="6">
        <v>2.5</v>
      </c>
      <c r="E22" s="21"/>
      <c r="F22" s="22">
        <v>2.5</v>
      </c>
    </row>
    <row r="23" spans="2:6">
      <c r="B23" s="13" t="s">
        <v>25</v>
      </c>
      <c r="C23" s="24" t="s">
        <v>26</v>
      </c>
      <c r="D23" s="6">
        <v>2</v>
      </c>
      <c r="E23" s="21"/>
      <c r="F23" s="22"/>
    </row>
    <row r="24" spans="2:6">
      <c r="B24" s="13" t="s">
        <v>27</v>
      </c>
      <c r="C24" s="24" t="s">
        <v>28</v>
      </c>
      <c r="D24" s="6">
        <v>1.5</v>
      </c>
      <c r="E24" s="21"/>
      <c r="F24" s="22"/>
    </row>
    <row r="25" spans="2:6">
      <c r="B25" s="13" t="s">
        <v>29</v>
      </c>
      <c r="C25" s="24" t="s">
        <v>30</v>
      </c>
      <c r="D25" s="6">
        <v>1</v>
      </c>
      <c r="E25" s="21"/>
      <c r="F25" s="22"/>
    </row>
    <row r="26" spans="2:6">
      <c r="B26" s="13" t="s">
        <v>31</v>
      </c>
      <c r="C26" s="25" t="s">
        <v>32</v>
      </c>
      <c r="D26" s="6"/>
      <c r="E26" s="21"/>
      <c r="F26" s="19">
        <v>86.75</v>
      </c>
    </row>
    <row r="27" spans="2:6">
      <c r="B27" s="8">
        <v>10</v>
      </c>
      <c r="C27" s="9" t="s">
        <v>33</v>
      </c>
      <c r="D27" s="12"/>
      <c r="E27" s="21"/>
      <c r="F27" s="22">
        <v>7.3</v>
      </c>
    </row>
    <row r="28" spans="2:6" ht="25.5">
      <c r="B28" s="13" t="s">
        <v>34</v>
      </c>
      <c r="C28" s="17" t="s">
        <v>35</v>
      </c>
      <c r="D28" s="18"/>
      <c r="E28" s="10"/>
      <c r="F28" s="26">
        <f>F26*(100+7.3)%</f>
        <v>93.08274999999999</v>
      </c>
    </row>
    <row r="29" spans="2:6">
      <c r="B29" s="8">
        <v>11</v>
      </c>
      <c r="C29" s="27" t="s">
        <v>36</v>
      </c>
      <c r="D29" s="12"/>
      <c r="E29" s="21"/>
      <c r="F29" s="22"/>
    </row>
    <row r="30" spans="2:6">
      <c r="B30" s="13" t="s">
        <v>37</v>
      </c>
      <c r="C30" s="28" t="s">
        <v>38</v>
      </c>
      <c r="D30" s="15"/>
      <c r="E30" s="8"/>
      <c r="F30" s="8">
        <v>3</v>
      </c>
    </row>
    <row r="31" spans="2:6">
      <c r="B31" s="13" t="s">
        <v>39</v>
      </c>
      <c r="C31" s="9" t="s">
        <v>40</v>
      </c>
      <c r="D31" s="15"/>
      <c r="E31" s="21"/>
      <c r="F31" s="41">
        <f>F32/12</f>
        <v>1009.4166666666666</v>
      </c>
    </row>
    <row r="32" spans="2:6">
      <c r="B32" s="13" t="s">
        <v>41</v>
      </c>
      <c r="C32" s="9" t="s">
        <v>42</v>
      </c>
      <c r="D32" s="15"/>
      <c r="E32" s="21"/>
      <c r="F32" s="41">
        <v>12113</v>
      </c>
    </row>
    <row r="33" spans="2:6" ht="27">
      <c r="B33" s="13" t="s">
        <v>43</v>
      </c>
      <c r="C33" s="27" t="s">
        <v>44</v>
      </c>
      <c r="D33" s="29">
        <v>0.1</v>
      </c>
      <c r="E33" s="21"/>
      <c r="F33" s="26">
        <f>F31*10/100</f>
        <v>100.94166666666666</v>
      </c>
    </row>
    <row r="34" spans="2:6" ht="25.5">
      <c r="B34" s="30" t="s">
        <v>45</v>
      </c>
      <c r="C34" s="11" t="s">
        <v>46</v>
      </c>
      <c r="D34" s="15"/>
      <c r="E34" s="21"/>
      <c r="F34" s="31"/>
    </row>
    <row r="35" spans="2:6" ht="77.25">
      <c r="B35" s="32" t="s">
        <v>47</v>
      </c>
      <c r="C35" s="33" t="s">
        <v>48</v>
      </c>
      <c r="D35" s="15">
        <v>0.25</v>
      </c>
      <c r="E35" s="21"/>
      <c r="F35" s="22"/>
    </row>
    <row r="36" spans="2:6">
      <c r="B36" s="32" t="s">
        <v>49</v>
      </c>
      <c r="C36" s="9" t="s">
        <v>50</v>
      </c>
      <c r="D36" s="12">
        <v>2574</v>
      </c>
      <c r="E36" s="21"/>
      <c r="F36" s="22"/>
    </row>
    <row r="37" spans="2:6" ht="25.5">
      <c r="B37" s="30">
        <v>13</v>
      </c>
      <c r="C37" s="17" t="s">
        <v>110</v>
      </c>
      <c r="D37" s="12"/>
      <c r="E37" s="21"/>
      <c r="F37" s="26">
        <f>+F28</f>
        <v>93.08274999999999</v>
      </c>
    </row>
    <row r="38" spans="2:6" ht="18.75" customHeight="1">
      <c r="B38" s="34"/>
      <c r="C38" s="35"/>
      <c r="D38" s="36"/>
      <c r="E38" s="36"/>
      <c r="F38" s="37"/>
    </row>
    <row r="39" spans="2:6" ht="29.1" customHeight="1">
      <c r="B39" s="48" t="s">
        <v>51</v>
      </c>
      <c r="C39" s="48"/>
      <c r="D39" s="48"/>
      <c r="E39" s="48"/>
      <c r="F39" s="48"/>
    </row>
    <row r="40" spans="2:6" ht="39.75" customHeight="1">
      <c r="B40" s="49" t="s">
        <v>52</v>
      </c>
      <c r="C40" s="50"/>
      <c r="D40" s="50"/>
      <c r="E40" s="50"/>
      <c r="F40" s="50"/>
    </row>
    <row r="41" spans="2:6" ht="27" customHeight="1">
      <c r="B41" s="52" t="s">
        <v>53</v>
      </c>
      <c r="C41" s="53"/>
      <c r="D41" s="53"/>
      <c r="E41" s="53"/>
      <c r="F41" s="53"/>
    </row>
    <row r="42" spans="2:6" ht="63.75" customHeight="1">
      <c r="B42" s="52" t="s">
        <v>54</v>
      </c>
      <c r="C42" s="53"/>
      <c r="D42" s="53"/>
      <c r="E42" s="53"/>
      <c r="F42" s="53"/>
    </row>
    <row r="43" spans="2:6" ht="27" customHeight="1">
      <c r="B43" s="52" t="s">
        <v>55</v>
      </c>
      <c r="C43" s="53"/>
      <c r="D43" s="53"/>
      <c r="E43" s="53"/>
      <c r="F43" s="53"/>
    </row>
    <row r="44" spans="2:6" ht="51.75" customHeight="1">
      <c r="B44" s="53" t="s">
        <v>112</v>
      </c>
      <c r="C44" s="52"/>
      <c r="D44" s="52"/>
      <c r="E44" s="52"/>
      <c r="F44" s="52"/>
    </row>
    <row r="45" spans="2:6" ht="53.25" customHeight="1">
      <c r="B45" s="54" t="s">
        <v>111</v>
      </c>
      <c r="C45" s="55"/>
      <c r="D45" s="55"/>
      <c r="E45" s="55"/>
      <c r="F45" s="55"/>
    </row>
    <row r="46" spans="2:6" ht="42.75" customHeight="1">
      <c r="B46" s="52" t="s">
        <v>56</v>
      </c>
      <c r="C46" s="52"/>
      <c r="D46" s="52"/>
      <c r="E46" s="52"/>
      <c r="F46" s="52"/>
    </row>
    <row r="47" spans="2:6" ht="28.5" customHeight="1">
      <c r="B47" s="52" t="s">
        <v>57</v>
      </c>
      <c r="C47" s="52"/>
      <c r="D47" s="52"/>
      <c r="E47" s="52"/>
      <c r="F47" s="52"/>
    </row>
    <row r="48" spans="2:6" ht="39" customHeight="1">
      <c r="B48" s="53" t="s">
        <v>87</v>
      </c>
      <c r="C48" s="52"/>
      <c r="D48" s="52"/>
      <c r="E48" s="52"/>
      <c r="F48" s="52"/>
    </row>
    <row r="49" spans="2:6">
      <c r="B49" s="56"/>
      <c r="C49" s="56"/>
      <c r="D49" s="56"/>
      <c r="E49" s="56"/>
      <c r="F49" s="56"/>
    </row>
    <row r="50" spans="2:6">
      <c r="B50" s="56" t="s">
        <v>59</v>
      </c>
      <c r="C50" s="56"/>
      <c r="D50" s="56" t="s">
        <v>66</v>
      </c>
      <c r="E50" s="56"/>
      <c r="F50" s="56"/>
    </row>
    <row r="51" spans="2:6">
      <c r="B51" s="56" t="s">
        <v>60</v>
      </c>
      <c r="C51" s="56"/>
      <c r="D51" s="56" t="s">
        <v>91</v>
      </c>
      <c r="E51" s="56"/>
      <c r="F51" s="56"/>
    </row>
    <row r="52" spans="2:6">
      <c r="B52" s="56" t="s">
        <v>61</v>
      </c>
      <c r="C52" s="56"/>
    </row>
    <row r="55" spans="2:6">
      <c r="B55" s="56" t="s">
        <v>62</v>
      </c>
      <c r="C55" s="56"/>
    </row>
    <row r="56" spans="2:6">
      <c r="B56" s="56" t="s">
        <v>63</v>
      </c>
      <c r="C56" s="56"/>
    </row>
    <row r="59" spans="2:6">
      <c r="B59" s="56" t="s">
        <v>64</v>
      </c>
      <c r="C59" s="56"/>
    </row>
    <row r="60" spans="2:6">
      <c r="B60" s="56" t="s">
        <v>65</v>
      </c>
      <c r="C60" s="56"/>
    </row>
  </sheetData>
  <mergeCells count="25">
    <mergeCell ref="B49:F49"/>
    <mergeCell ref="B50:C50"/>
    <mergeCell ref="D50:F50"/>
    <mergeCell ref="B59:C59"/>
    <mergeCell ref="B60:C60"/>
    <mergeCell ref="B51:C51"/>
    <mergeCell ref="D51:F51"/>
    <mergeCell ref="B52:C52"/>
    <mergeCell ref="B55:C55"/>
    <mergeCell ref="B56:C56"/>
    <mergeCell ref="B44:F44"/>
    <mergeCell ref="B45:F45"/>
    <mergeCell ref="B46:F46"/>
    <mergeCell ref="B47:F47"/>
    <mergeCell ref="B48:F48"/>
    <mergeCell ref="B39:F39"/>
    <mergeCell ref="B40:F40"/>
    <mergeCell ref="B41:F41"/>
    <mergeCell ref="B42:F42"/>
    <mergeCell ref="B43:F43"/>
    <mergeCell ref="C1:F1"/>
    <mergeCell ref="C2:F2"/>
    <mergeCell ref="E4:F4"/>
    <mergeCell ref="B5:F5"/>
    <mergeCell ref="B6:F6"/>
  </mergeCells>
  <pageMargins left="0.69930555555555596" right="0.69930555555555596" top="0.75" bottom="0.75" header="0.3" footer="0.3"/>
  <pageSetup paperSize="9" orientation="portrait"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60"/>
  <sheetViews>
    <sheetView topLeftCell="B37" workbookViewId="0">
      <selection activeCell="B45" sqref="B45:F45"/>
    </sheetView>
  </sheetViews>
  <sheetFormatPr defaultColWidth="8.85546875" defaultRowHeight="15.75"/>
  <cols>
    <col min="1" max="1" width="8.85546875" style="1"/>
    <col min="2" max="2" width="4.42578125" style="1" customWidth="1"/>
    <col min="3" max="3" width="41.28515625" style="2" customWidth="1"/>
    <col min="4" max="4" width="10.28515625" style="1" customWidth="1"/>
    <col min="5" max="5" width="11.5703125" style="1" customWidth="1"/>
    <col min="6" max="6" width="10.42578125" style="3" customWidth="1"/>
    <col min="7" max="16384" width="8.85546875" style="1"/>
  </cols>
  <sheetData>
    <row r="1" spans="2:8">
      <c r="C1" s="51" t="s">
        <v>114</v>
      </c>
      <c r="D1" s="51"/>
      <c r="E1" s="51"/>
      <c r="F1" s="51"/>
    </row>
    <row r="2" spans="2:8">
      <c r="C2" s="51" t="s">
        <v>107</v>
      </c>
      <c r="D2" s="51"/>
      <c r="E2" s="51"/>
      <c r="F2" s="51"/>
    </row>
    <row r="4" spans="2:8">
      <c r="E4" s="57"/>
      <c r="F4" s="57"/>
    </row>
    <row r="5" spans="2:8">
      <c r="B5" s="46" t="s">
        <v>0</v>
      </c>
      <c r="C5" s="46"/>
      <c r="D5" s="46"/>
      <c r="E5" s="46"/>
      <c r="F5" s="46"/>
    </row>
    <row r="6" spans="2:8" ht="31.15" customHeight="1">
      <c r="B6" s="47" t="s">
        <v>93</v>
      </c>
      <c r="C6" s="47"/>
      <c r="D6" s="47"/>
      <c r="E6" s="47"/>
      <c r="F6" s="47"/>
    </row>
    <row r="7" spans="2:8" ht="46.15" customHeight="1">
      <c r="B7" s="4" t="s">
        <v>1</v>
      </c>
      <c r="C7" s="4" t="s">
        <v>2</v>
      </c>
      <c r="D7" s="4" t="s">
        <v>3</v>
      </c>
      <c r="E7" s="4" t="s">
        <v>4</v>
      </c>
      <c r="F7" s="5" t="s">
        <v>5</v>
      </c>
    </row>
    <row r="8" spans="2:8">
      <c r="B8" s="6">
        <v>0</v>
      </c>
      <c r="C8" s="4">
        <v>1</v>
      </c>
      <c r="D8" s="6">
        <v>2</v>
      </c>
      <c r="E8" s="6">
        <v>3</v>
      </c>
      <c r="F8" s="7">
        <v>4</v>
      </c>
    </row>
    <row r="9" spans="2:8" ht="23.1" customHeight="1">
      <c r="B9" s="8">
        <v>1</v>
      </c>
      <c r="C9" s="9" t="s">
        <v>6</v>
      </c>
      <c r="D9" s="39">
        <v>1.5</v>
      </c>
      <c r="E9" s="10">
        <v>22.9</v>
      </c>
      <c r="F9" s="10">
        <f>+E9*D9</f>
        <v>34.349999999999994</v>
      </c>
      <c r="H9" s="3">
        <f>+Table352_467891011121314151617181920212223242526234567891011121314[[#This Row],[ Suprafaţa (mp) date intrare]]+E15</f>
        <v>33.04</v>
      </c>
    </row>
    <row r="10" spans="2:8" ht="21" customHeight="1">
      <c r="B10" s="8">
        <v>2</v>
      </c>
      <c r="C10" s="11" t="s">
        <v>7</v>
      </c>
      <c r="D10" s="12"/>
      <c r="E10" s="8"/>
      <c r="F10" s="10"/>
    </row>
    <row r="11" spans="2:8" ht="27.95" customHeight="1">
      <c r="B11" s="13" t="s">
        <v>8</v>
      </c>
      <c r="C11" s="14" t="s">
        <v>9</v>
      </c>
      <c r="D11" s="15">
        <v>0.15</v>
      </c>
      <c r="E11" s="16"/>
      <c r="F11" s="10"/>
    </row>
    <row r="12" spans="2:8" ht="38.25">
      <c r="B12" s="13" t="s">
        <v>10</v>
      </c>
      <c r="C12" s="14" t="s">
        <v>11</v>
      </c>
      <c r="D12" s="15">
        <v>0.1</v>
      </c>
      <c r="E12" s="16"/>
      <c r="F12" s="10"/>
    </row>
    <row r="13" spans="2:8" ht="25.5">
      <c r="B13" s="13" t="s">
        <v>12</v>
      </c>
      <c r="C13" s="14" t="s">
        <v>13</v>
      </c>
      <c r="D13" s="15">
        <v>0.1</v>
      </c>
      <c r="E13" s="16"/>
      <c r="F13" s="10"/>
    </row>
    <row r="14" spans="2:8">
      <c r="B14" s="13" t="s">
        <v>14</v>
      </c>
      <c r="C14" s="17" t="s">
        <v>15</v>
      </c>
      <c r="D14" s="18"/>
      <c r="E14" s="16"/>
      <c r="F14" s="19"/>
    </row>
    <row r="15" spans="2:8" ht="89.25">
      <c r="B15" s="8">
        <v>3</v>
      </c>
      <c r="C15" s="20" t="s">
        <v>16</v>
      </c>
      <c r="D15" s="39">
        <v>0.7</v>
      </c>
      <c r="E15" s="38">
        <f>5.38+4.76</f>
        <v>10.14</v>
      </c>
      <c r="F15" s="10">
        <f>+E15*D15</f>
        <v>7.0979999999999999</v>
      </c>
    </row>
    <row r="16" spans="2:8" ht="25.5">
      <c r="B16" s="8">
        <v>4</v>
      </c>
      <c r="C16" s="9" t="s">
        <v>17</v>
      </c>
      <c r="D16" s="6">
        <v>0.19</v>
      </c>
      <c r="E16" s="21">
        <v>0</v>
      </c>
      <c r="F16" s="22"/>
    </row>
    <row r="17" spans="2:6">
      <c r="B17" s="8">
        <v>5</v>
      </c>
      <c r="C17" s="9" t="s">
        <v>18</v>
      </c>
      <c r="D17" s="6">
        <v>1.27</v>
      </c>
      <c r="E17" s="21">
        <v>0</v>
      </c>
      <c r="F17" s="22"/>
    </row>
    <row r="18" spans="2:6" ht="25.5">
      <c r="B18" s="8">
        <v>6</v>
      </c>
      <c r="C18" s="14" t="s">
        <v>19</v>
      </c>
      <c r="D18" s="6">
        <v>1.27</v>
      </c>
      <c r="E18" s="21">
        <v>0</v>
      </c>
      <c r="F18" s="22"/>
    </row>
    <row r="19" spans="2:6" ht="25.5">
      <c r="B19" s="8">
        <v>7</v>
      </c>
      <c r="C19" s="14" t="s">
        <v>20</v>
      </c>
      <c r="D19" s="6">
        <v>0.02</v>
      </c>
      <c r="E19" s="21">
        <v>0</v>
      </c>
      <c r="F19" s="22"/>
    </row>
    <row r="20" spans="2:6">
      <c r="B20" s="8">
        <v>8</v>
      </c>
      <c r="C20" s="17" t="s">
        <v>21</v>
      </c>
      <c r="D20" s="6"/>
      <c r="E20" s="21"/>
      <c r="F20" s="19">
        <f>+F15+F9</f>
        <v>41.447999999999993</v>
      </c>
    </row>
    <row r="21" spans="2:6">
      <c r="B21" s="8">
        <v>9</v>
      </c>
      <c r="C21" s="23" t="s">
        <v>22</v>
      </c>
      <c r="D21" s="6"/>
      <c r="E21" s="21"/>
      <c r="F21" s="22"/>
    </row>
    <row r="22" spans="2:6">
      <c r="B22" s="13" t="s">
        <v>23</v>
      </c>
      <c r="C22" s="24" t="s">
        <v>24</v>
      </c>
      <c r="D22" s="6">
        <v>2.5</v>
      </c>
      <c r="E22" s="21"/>
      <c r="F22" s="22">
        <v>2.5</v>
      </c>
    </row>
    <row r="23" spans="2:6">
      <c r="B23" s="13" t="s">
        <v>25</v>
      </c>
      <c r="C23" s="24" t="s">
        <v>26</v>
      </c>
      <c r="D23" s="6">
        <v>2</v>
      </c>
      <c r="E23" s="21"/>
      <c r="F23" s="22"/>
    </row>
    <row r="24" spans="2:6">
      <c r="B24" s="13" t="s">
        <v>27</v>
      </c>
      <c r="C24" s="24" t="s">
        <v>28</v>
      </c>
      <c r="D24" s="6">
        <v>1.5</v>
      </c>
      <c r="E24" s="21"/>
      <c r="F24" s="22"/>
    </row>
    <row r="25" spans="2:6">
      <c r="B25" s="13" t="s">
        <v>29</v>
      </c>
      <c r="C25" s="24" t="s">
        <v>30</v>
      </c>
      <c r="D25" s="6">
        <v>1</v>
      </c>
      <c r="E25" s="21"/>
      <c r="F25" s="22"/>
    </row>
    <row r="26" spans="2:6">
      <c r="B26" s="13" t="s">
        <v>31</v>
      </c>
      <c r="C26" s="25" t="s">
        <v>32</v>
      </c>
      <c r="D26" s="6"/>
      <c r="E26" s="21"/>
      <c r="F26" s="19">
        <f>F20*F22+0.01</f>
        <v>103.62999999999998</v>
      </c>
    </row>
    <row r="27" spans="2:6">
      <c r="B27" s="8">
        <v>10</v>
      </c>
      <c r="C27" s="9" t="s">
        <v>33</v>
      </c>
      <c r="D27" s="12"/>
      <c r="E27" s="21"/>
      <c r="F27" s="22">
        <v>7.3</v>
      </c>
    </row>
    <row r="28" spans="2:6" ht="25.5">
      <c r="B28" s="13" t="s">
        <v>34</v>
      </c>
      <c r="C28" s="17" t="s">
        <v>35</v>
      </c>
      <c r="D28" s="18"/>
      <c r="E28" s="10"/>
      <c r="F28" s="26">
        <f>F26*(100+7.3)%</f>
        <v>111.19498999999998</v>
      </c>
    </row>
    <row r="29" spans="2:6">
      <c r="B29" s="8">
        <v>11</v>
      </c>
      <c r="C29" s="27" t="s">
        <v>36</v>
      </c>
      <c r="D29" s="12"/>
      <c r="E29" s="21"/>
      <c r="F29" s="22"/>
    </row>
    <row r="30" spans="2:6">
      <c r="B30" s="13" t="s">
        <v>37</v>
      </c>
      <c r="C30" s="28" t="s">
        <v>38</v>
      </c>
      <c r="D30" s="15"/>
      <c r="E30" s="8"/>
      <c r="F30" s="8">
        <v>4</v>
      </c>
    </row>
    <row r="31" spans="2:6">
      <c r="B31" s="13" t="s">
        <v>39</v>
      </c>
      <c r="C31" s="9" t="s">
        <v>40</v>
      </c>
      <c r="D31" s="15"/>
      <c r="E31" s="21"/>
      <c r="F31" s="22">
        <f>+F32/12</f>
        <v>1645.3333333333333</v>
      </c>
    </row>
    <row r="32" spans="2:6">
      <c r="B32" s="13" t="s">
        <v>41</v>
      </c>
      <c r="C32" s="9" t="s">
        <v>42</v>
      </c>
      <c r="D32" s="15"/>
      <c r="E32" s="21"/>
      <c r="F32" s="22">
        <v>19744</v>
      </c>
    </row>
    <row r="33" spans="2:6" ht="27">
      <c r="B33" s="13" t="s">
        <v>43</v>
      </c>
      <c r="C33" s="27" t="s">
        <v>44</v>
      </c>
      <c r="D33" s="29">
        <v>0.1</v>
      </c>
      <c r="E33" s="21"/>
      <c r="F33" s="26">
        <f>F31*10/100</f>
        <v>164.53333333333333</v>
      </c>
    </row>
    <row r="34" spans="2:6" ht="25.5">
      <c r="B34" s="30" t="s">
        <v>45</v>
      </c>
      <c r="C34" s="11" t="s">
        <v>46</v>
      </c>
      <c r="D34" s="15"/>
      <c r="E34" s="21"/>
      <c r="F34" s="31"/>
    </row>
    <row r="35" spans="2:6" ht="77.25">
      <c r="B35" s="32" t="s">
        <v>47</v>
      </c>
      <c r="C35" s="33" t="s">
        <v>48</v>
      </c>
      <c r="D35" s="15">
        <v>0.25</v>
      </c>
      <c r="E35" s="21"/>
      <c r="F35" s="22"/>
    </row>
    <row r="36" spans="2:6">
      <c r="B36" s="32" t="s">
        <v>49</v>
      </c>
      <c r="C36" s="9" t="s">
        <v>50</v>
      </c>
      <c r="D36" s="12">
        <v>2574</v>
      </c>
      <c r="E36" s="21"/>
      <c r="F36" s="22"/>
    </row>
    <row r="37" spans="2:6" ht="25.5">
      <c r="B37" s="30">
        <v>13</v>
      </c>
      <c r="C37" s="17" t="s">
        <v>110</v>
      </c>
      <c r="D37" s="12"/>
      <c r="E37" s="21"/>
      <c r="F37" s="40">
        <f>+F28</f>
        <v>111.19498999999998</v>
      </c>
    </row>
    <row r="38" spans="2:6" ht="14.25" customHeight="1">
      <c r="B38" s="34"/>
      <c r="C38" s="35"/>
      <c r="D38" s="36"/>
      <c r="E38" s="36"/>
      <c r="F38" s="37"/>
    </row>
    <row r="39" spans="2:6" ht="29.1" customHeight="1">
      <c r="B39" s="48" t="s">
        <v>51</v>
      </c>
      <c r="C39" s="48"/>
      <c r="D39" s="48"/>
      <c r="E39" s="48"/>
      <c r="F39" s="48"/>
    </row>
    <row r="40" spans="2:6" ht="38.25" customHeight="1">
      <c r="B40" s="49" t="s">
        <v>52</v>
      </c>
      <c r="C40" s="50"/>
      <c r="D40" s="50"/>
      <c r="E40" s="50"/>
      <c r="F40" s="50"/>
    </row>
    <row r="41" spans="2:6" ht="26.25" customHeight="1">
      <c r="B41" s="52" t="s">
        <v>53</v>
      </c>
      <c r="C41" s="53"/>
      <c r="D41" s="53"/>
      <c r="E41" s="53"/>
      <c r="F41" s="53"/>
    </row>
    <row r="42" spans="2:6" ht="66.75" customHeight="1">
      <c r="B42" s="52" t="s">
        <v>54</v>
      </c>
      <c r="C42" s="53"/>
      <c r="D42" s="53"/>
      <c r="E42" s="53"/>
      <c r="F42" s="53"/>
    </row>
    <row r="43" spans="2:6" ht="29.25" customHeight="1">
      <c r="B43" s="52" t="s">
        <v>55</v>
      </c>
      <c r="C43" s="53"/>
      <c r="D43" s="53"/>
      <c r="E43" s="53"/>
      <c r="F43" s="53"/>
    </row>
    <row r="44" spans="2:6" ht="53.25" customHeight="1">
      <c r="B44" s="53" t="s">
        <v>112</v>
      </c>
      <c r="C44" s="52"/>
      <c r="D44" s="52"/>
      <c r="E44" s="52"/>
      <c r="F44" s="52"/>
    </row>
    <row r="45" spans="2:6" ht="51.75" customHeight="1">
      <c r="B45" s="54" t="s">
        <v>111</v>
      </c>
      <c r="C45" s="55"/>
      <c r="D45" s="55"/>
      <c r="E45" s="55"/>
      <c r="F45" s="55"/>
    </row>
    <row r="46" spans="2:6" ht="40.5" customHeight="1">
      <c r="B46" s="52" t="s">
        <v>56</v>
      </c>
      <c r="C46" s="52"/>
      <c r="D46" s="52"/>
      <c r="E46" s="52"/>
      <c r="F46" s="52"/>
    </row>
    <row r="47" spans="2:6" ht="28.5" customHeight="1">
      <c r="B47" s="52" t="s">
        <v>57</v>
      </c>
      <c r="C47" s="52"/>
      <c r="D47" s="52"/>
      <c r="E47" s="52"/>
      <c r="F47" s="52"/>
    </row>
    <row r="48" spans="2:6" ht="39" customHeight="1">
      <c r="B48" s="53" t="s">
        <v>87</v>
      </c>
      <c r="C48" s="52"/>
      <c r="D48" s="52"/>
      <c r="E48" s="52"/>
      <c r="F48" s="52"/>
    </row>
    <row r="49" spans="2:6">
      <c r="B49" s="56"/>
      <c r="C49" s="56"/>
      <c r="D49" s="56"/>
      <c r="E49" s="56"/>
      <c r="F49" s="56"/>
    </row>
    <row r="50" spans="2:6">
      <c r="B50" s="56" t="s">
        <v>59</v>
      </c>
      <c r="C50" s="56"/>
      <c r="D50" s="56" t="s">
        <v>66</v>
      </c>
      <c r="E50" s="56"/>
      <c r="F50" s="56"/>
    </row>
    <row r="51" spans="2:6">
      <c r="B51" s="56" t="s">
        <v>60</v>
      </c>
      <c r="C51" s="56"/>
      <c r="D51" s="56" t="s">
        <v>92</v>
      </c>
      <c r="E51" s="56"/>
      <c r="F51" s="56"/>
    </row>
    <row r="52" spans="2:6">
      <c r="B52" s="56" t="s">
        <v>61</v>
      </c>
      <c r="C52" s="56"/>
    </row>
    <row r="55" spans="2:6">
      <c r="B55" s="56" t="s">
        <v>62</v>
      </c>
      <c r="C55" s="56"/>
    </row>
    <row r="56" spans="2:6">
      <c r="B56" s="56" t="s">
        <v>63</v>
      </c>
      <c r="C56" s="56"/>
    </row>
    <row r="59" spans="2:6">
      <c r="B59" s="56" t="s">
        <v>64</v>
      </c>
      <c r="C59" s="56"/>
    </row>
    <row r="60" spans="2:6">
      <c r="B60" s="56" t="s">
        <v>65</v>
      </c>
      <c r="C60" s="56"/>
    </row>
  </sheetData>
  <mergeCells count="25">
    <mergeCell ref="B49:F49"/>
    <mergeCell ref="B50:C50"/>
    <mergeCell ref="D50:F50"/>
    <mergeCell ref="B59:C59"/>
    <mergeCell ref="B60:C60"/>
    <mergeCell ref="B51:C51"/>
    <mergeCell ref="D51:F51"/>
    <mergeCell ref="B52:C52"/>
    <mergeCell ref="B55:C55"/>
    <mergeCell ref="B56:C56"/>
    <mergeCell ref="B44:F44"/>
    <mergeCell ref="B45:F45"/>
    <mergeCell ref="B46:F46"/>
    <mergeCell ref="B47:F47"/>
    <mergeCell ref="B48:F48"/>
    <mergeCell ref="B39:F39"/>
    <mergeCell ref="B40:F40"/>
    <mergeCell ref="B41:F41"/>
    <mergeCell ref="B42:F42"/>
    <mergeCell ref="B43:F43"/>
    <mergeCell ref="C1:F1"/>
    <mergeCell ref="C2:F2"/>
    <mergeCell ref="E4:F4"/>
    <mergeCell ref="B5:F5"/>
    <mergeCell ref="B6:F6"/>
  </mergeCells>
  <pageMargins left="0.69930555555555596" right="0.69930555555555596" top="0.75" bottom="0.75" header="0.3" footer="0.3"/>
  <pageSetup paperSize="9" orientation="portrait"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60"/>
  <sheetViews>
    <sheetView tabSelected="1" topLeftCell="B37" workbookViewId="0">
      <selection activeCell="N45" sqref="N45"/>
    </sheetView>
  </sheetViews>
  <sheetFormatPr defaultColWidth="8.85546875" defaultRowHeight="15.75"/>
  <cols>
    <col min="1" max="1" width="8.85546875" style="1"/>
    <col min="2" max="2" width="4.42578125" style="1" customWidth="1"/>
    <col min="3" max="3" width="41.28515625" style="2" customWidth="1"/>
    <col min="4" max="4" width="10.28515625" style="1" customWidth="1"/>
    <col min="5" max="5" width="11.5703125" style="1" customWidth="1"/>
    <col min="6" max="6" width="10.42578125" style="3" customWidth="1"/>
    <col min="7" max="16384" width="8.85546875" style="1"/>
  </cols>
  <sheetData>
    <row r="1" spans="2:8">
      <c r="C1" s="51" t="s">
        <v>114</v>
      </c>
      <c r="D1" s="51"/>
      <c r="E1" s="51"/>
      <c r="F1" s="51"/>
    </row>
    <row r="2" spans="2:8">
      <c r="C2" s="51" t="s">
        <v>108</v>
      </c>
      <c r="D2" s="51"/>
      <c r="E2" s="51"/>
      <c r="F2" s="51"/>
    </row>
    <row r="4" spans="2:8">
      <c r="E4" s="57"/>
      <c r="F4" s="57"/>
    </row>
    <row r="5" spans="2:8">
      <c r="B5" s="46" t="s">
        <v>0</v>
      </c>
      <c r="C5" s="46"/>
      <c r="D5" s="46"/>
      <c r="E5" s="46"/>
      <c r="F5" s="46"/>
    </row>
    <row r="6" spans="2:8" ht="31.15" customHeight="1">
      <c r="B6" s="47" t="s">
        <v>109</v>
      </c>
      <c r="C6" s="47"/>
      <c r="D6" s="47"/>
      <c r="E6" s="47"/>
      <c r="F6" s="47"/>
    </row>
    <row r="7" spans="2:8" ht="46.15" customHeight="1">
      <c r="B7" s="4" t="s">
        <v>1</v>
      </c>
      <c r="C7" s="4" t="s">
        <v>2</v>
      </c>
      <c r="D7" s="4" t="s">
        <v>3</v>
      </c>
      <c r="E7" s="4" t="s">
        <v>4</v>
      </c>
      <c r="F7" s="5" t="s">
        <v>5</v>
      </c>
    </row>
    <row r="8" spans="2:8">
      <c r="B8" s="6">
        <v>0</v>
      </c>
      <c r="C8" s="4">
        <v>1</v>
      </c>
      <c r="D8" s="6">
        <v>2</v>
      </c>
      <c r="E8" s="6">
        <v>3</v>
      </c>
      <c r="F8" s="7">
        <v>4</v>
      </c>
    </row>
    <row r="9" spans="2:8" ht="23.1" customHeight="1">
      <c r="B9" s="8">
        <v>1</v>
      </c>
      <c r="C9" s="9" t="s">
        <v>6</v>
      </c>
      <c r="D9" s="39">
        <v>1.5</v>
      </c>
      <c r="E9" s="10">
        <v>16.38</v>
      </c>
      <c r="F9" s="10">
        <f>+E9*D9</f>
        <v>24.57</v>
      </c>
      <c r="H9" s="3">
        <f>+Table352_46789101112131415161718192021222324252623456789101112131415[[#This Row],[ Suprafaţa (mp) date intrare]]+E15</f>
        <v>24.96</v>
      </c>
    </row>
    <row r="10" spans="2:8" ht="21" customHeight="1">
      <c r="B10" s="8">
        <v>2</v>
      </c>
      <c r="C10" s="11" t="s">
        <v>7</v>
      </c>
      <c r="D10" s="12"/>
      <c r="E10" s="8"/>
      <c r="F10" s="10"/>
    </row>
    <row r="11" spans="2:8" ht="27.95" customHeight="1">
      <c r="B11" s="13" t="s">
        <v>8</v>
      </c>
      <c r="C11" s="14" t="s">
        <v>9</v>
      </c>
      <c r="D11" s="15">
        <v>0.15</v>
      </c>
      <c r="E11" s="16"/>
      <c r="F11" s="10"/>
    </row>
    <row r="12" spans="2:8" ht="38.25">
      <c r="B12" s="13" t="s">
        <v>10</v>
      </c>
      <c r="C12" s="14" t="s">
        <v>11</v>
      </c>
      <c r="D12" s="15">
        <v>0.1</v>
      </c>
      <c r="E12" s="16"/>
      <c r="F12" s="10"/>
    </row>
    <row r="13" spans="2:8" ht="25.5">
      <c r="B13" s="13" t="s">
        <v>12</v>
      </c>
      <c r="C13" s="14" t="s">
        <v>13</v>
      </c>
      <c r="D13" s="15">
        <v>0.1</v>
      </c>
      <c r="E13" s="16"/>
      <c r="F13" s="10"/>
    </row>
    <row r="14" spans="2:8">
      <c r="B14" s="13" t="s">
        <v>14</v>
      </c>
      <c r="C14" s="17" t="s">
        <v>15</v>
      </c>
      <c r="D14" s="18"/>
      <c r="E14" s="16"/>
      <c r="F14" s="19"/>
    </row>
    <row r="15" spans="2:8" ht="89.25">
      <c r="B15" s="8">
        <v>3</v>
      </c>
      <c r="C15" s="20" t="s">
        <v>16</v>
      </c>
      <c r="D15" s="39">
        <v>0.7</v>
      </c>
      <c r="E15" s="38">
        <f>5.18+3.4</f>
        <v>8.58</v>
      </c>
      <c r="F15" s="10">
        <f>+E15*D15</f>
        <v>6.0059999999999993</v>
      </c>
    </row>
    <row r="16" spans="2:8" ht="25.5">
      <c r="B16" s="8">
        <v>4</v>
      </c>
      <c r="C16" s="9" t="s">
        <v>17</v>
      </c>
      <c r="D16" s="6">
        <v>0.19</v>
      </c>
      <c r="E16" s="21">
        <v>0</v>
      </c>
      <c r="F16" s="22"/>
    </row>
    <row r="17" spans="2:6">
      <c r="B17" s="8">
        <v>5</v>
      </c>
      <c r="C17" s="9" t="s">
        <v>18</v>
      </c>
      <c r="D17" s="6">
        <v>1.27</v>
      </c>
      <c r="E17" s="21">
        <v>0</v>
      </c>
      <c r="F17" s="22"/>
    </row>
    <row r="18" spans="2:6" ht="25.5">
      <c r="B18" s="8">
        <v>6</v>
      </c>
      <c r="C18" s="14" t="s">
        <v>19</v>
      </c>
      <c r="D18" s="6">
        <v>1.27</v>
      </c>
      <c r="E18" s="21">
        <v>0</v>
      </c>
      <c r="F18" s="22"/>
    </row>
    <row r="19" spans="2:6" ht="25.5">
      <c r="B19" s="8">
        <v>7</v>
      </c>
      <c r="C19" s="14" t="s">
        <v>20</v>
      </c>
      <c r="D19" s="6">
        <v>0.02</v>
      </c>
      <c r="E19" s="21">
        <v>0</v>
      </c>
      <c r="F19" s="22"/>
    </row>
    <row r="20" spans="2:6">
      <c r="B20" s="8">
        <v>8</v>
      </c>
      <c r="C20" s="17" t="s">
        <v>21</v>
      </c>
      <c r="D20" s="6"/>
      <c r="E20" s="21"/>
      <c r="F20" s="19">
        <f>+F15+F9</f>
        <v>30.576000000000001</v>
      </c>
    </row>
    <row r="21" spans="2:6">
      <c r="B21" s="8">
        <v>9</v>
      </c>
      <c r="C21" s="23" t="s">
        <v>22</v>
      </c>
      <c r="D21" s="6"/>
      <c r="E21" s="21"/>
      <c r="F21" s="22"/>
    </row>
    <row r="22" spans="2:6">
      <c r="B22" s="13" t="s">
        <v>23</v>
      </c>
      <c r="C22" s="24" t="s">
        <v>24</v>
      </c>
      <c r="D22" s="6">
        <v>2.5</v>
      </c>
      <c r="E22" s="21"/>
      <c r="F22" s="22">
        <v>2.5</v>
      </c>
    </row>
    <row r="23" spans="2:6">
      <c r="B23" s="13" t="s">
        <v>25</v>
      </c>
      <c r="C23" s="24" t="s">
        <v>26</v>
      </c>
      <c r="D23" s="6">
        <v>2</v>
      </c>
      <c r="E23" s="21"/>
      <c r="F23" s="22"/>
    </row>
    <row r="24" spans="2:6">
      <c r="B24" s="13" t="s">
        <v>27</v>
      </c>
      <c r="C24" s="24" t="s">
        <v>28</v>
      </c>
      <c r="D24" s="6">
        <v>1.5</v>
      </c>
      <c r="E24" s="21"/>
      <c r="F24" s="22"/>
    </row>
    <row r="25" spans="2:6">
      <c r="B25" s="13" t="s">
        <v>29</v>
      </c>
      <c r="C25" s="24" t="s">
        <v>30</v>
      </c>
      <c r="D25" s="6">
        <v>1</v>
      </c>
      <c r="E25" s="21"/>
      <c r="F25" s="22"/>
    </row>
    <row r="26" spans="2:6">
      <c r="B26" s="13" t="s">
        <v>31</v>
      </c>
      <c r="C26" s="25" t="s">
        <v>32</v>
      </c>
      <c r="D26" s="6"/>
      <c r="E26" s="21"/>
      <c r="F26" s="19">
        <f>F20*F22+0.01</f>
        <v>76.45</v>
      </c>
    </row>
    <row r="27" spans="2:6">
      <c r="B27" s="8">
        <v>10</v>
      </c>
      <c r="C27" s="9" t="s">
        <v>33</v>
      </c>
      <c r="D27" s="12"/>
      <c r="E27" s="21"/>
      <c r="F27" s="22">
        <v>7.3</v>
      </c>
    </row>
    <row r="28" spans="2:6" ht="25.5">
      <c r="B28" s="13" t="s">
        <v>34</v>
      </c>
      <c r="C28" s="17" t="s">
        <v>35</v>
      </c>
      <c r="D28" s="18"/>
      <c r="E28" s="10"/>
      <c r="F28" s="26">
        <f>F26*(100+7.3)%</f>
        <v>82.030850000000001</v>
      </c>
    </row>
    <row r="29" spans="2:6">
      <c r="B29" s="8">
        <v>11</v>
      </c>
      <c r="C29" s="27" t="s">
        <v>36</v>
      </c>
      <c r="D29" s="12"/>
      <c r="E29" s="21"/>
      <c r="F29" s="22"/>
    </row>
    <row r="30" spans="2:6">
      <c r="B30" s="13" t="s">
        <v>37</v>
      </c>
      <c r="C30" s="28" t="s">
        <v>38</v>
      </c>
      <c r="D30" s="15"/>
      <c r="E30" s="8"/>
      <c r="F30" s="8">
        <v>3</v>
      </c>
    </row>
    <row r="31" spans="2:6">
      <c r="B31" s="13" t="s">
        <v>39</v>
      </c>
      <c r="C31" s="9" t="s">
        <v>40</v>
      </c>
      <c r="D31" s="15"/>
      <c r="E31" s="21"/>
      <c r="F31" s="41">
        <f>+F32/12</f>
        <v>3974.0833333333335</v>
      </c>
    </row>
    <row r="32" spans="2:6">
      <c r="B32" s="13" t="s">
        <v>41</v>
      </c>
      <c r="C32" s="9" t="s">
        <v>42</v>
      </c>
      <c r="D32" s="15"/>
      <c r="E32" s="21"/>
      <c r="F32" s="41">
        <v>47689</v>
      </c>
    </row>
    <row r="33" spans="2:6" ht="27">
      <c r="B33" s="13" t="s">
        <v>43</v>
      </c>
      <c r="C33" s="27" t="s">
        <v>44</v>
      </c>
      <c r="D33" s="29">
        <v>0.1</v>
      </c>
      <c r="E33" s="21"/>
      <c r="F33" s="26">
        <f>F31*10/100</f>
        <v>397.40833333333336</v>
      </c>
    </row>
    <row r="34" spans="2:6" ht="25.5">
      <c r="B34" s="30" t="s">
        <v>45</v>
      </c>
      <c r="C34" s="11" t="s">
        <v>46</v>
      </c>
      <c r="D34" s="15"/>
      <c r="E34" s="21"/>
      <c r="F34" s="31"/>
    </row>
    <row r="35" spans="2:6" ht="77.25">
      <c r="B35" s="32" t="s">
        <v>47</v>
      </c>
      <c r="C35" s="33" t="s">
        <v>48</v>
      </c>
      <c r="D35" s="15">
        <v>0.25</v>
      </c>
      <c r="E35" s="21"/>
      <c r="F35" s="22"/>
    </row>
    <row r="36" spans="2:6">
      <c r="B36" s="32" t="s">
        <v>49</v>
      </c>
      <c r="C36" s="9" t="s">
        <v>50</v>
      </c>
      <c r="D36" s="12">
        <v>2574</v>
      </c>
      <c r="E36" s="21"/>
      <c r="F36" s="22"/>
    </row>
    <row r="37" spans="2:6" ht="25.5">
      <c r="B37" s="30">
        <v>13</v>
      </c>
      <c r="C37" s="17" t="s">
        <v>110</v>
      </c>
      <c r="D37" s="12"/>
      <c r="E37" s="21"/>
      <c r="F37" s="26">
        <f>+F28</f>
        <v>82.030850000000001</v>
      </c>
    </row>
    <row r="38" spans="2:6" ht="20.25" customHeight="1">
      <c r="B38" s="34"/>
      <c r="C38" s="35"/>
      <c r="D38" s="36"/>
      <c r="E38" s="36"/>
      <c r="F38" s="37"/>
    </row>
    <row r="39" spans="2:6" ht="29.1" customHeight="1">
      <c r="B39" s="48" t="s">
        <v>51</v>
      </c>
      <c r="C39" s="48"/>
      <c r="D39" s="48"/>
      <c r="E39" s="48"/>
      <c r="F39" s="48"/>
    </row>
    <row r="40" spans="2:6" ht="39.75" customHeight="1">
      <c r="B40" s="49" t="s">
        <v>52</v>
      </c>
      <c r="C40" s="50"/>
      <c r="D40" s="50"/>
      <c r="E40" s="50"/>
      <c r="F40" s="50"/>
    </row>
    <row r="41" spans="2:6" ht="32.25" customHeight="1">
      <c r="B41" s="52" t="s">
        <v>53</v>
      </c>
      <c r="C41" s="53"/>
      <c r="D41" s="53"/>
      <c r="E41" s="53"/>
      <c r="F41" s="53"/>
    </row>
    <row r="42" spans="2:6" ht="65.25" customHeight="1">
      <c r="B42" s="52" t="s">
        <v>54</v>
      </c>
      <c r="C42" s="53"/>
      <c r="D42" s="53"/>
      <c r="E42" s="53"/>
      <c r="F42" s="53"/>
    </row>
    <row r="43" spans="2:6" ht="27.75" customHeight="1">
      <c r="B43" s="52" t="s">
        <v>55</v>
      </c>
      <c r="C43" s="53"/>
      <c r="D43" s="53"/>
      <c r="E43" s="53"/>
      <c r="F43" s="53"/>
    </row>
    <row r="44" spans="2:6" ht="50.25" customHeight="1">
      <c r="B44" s="53" t="s">
        <v>112</v>
      </c>
      <c r="C44" s="52"/>
      <c r="D44" s="52"/>
      <c r="E44" s="52"/>
      <c r="F44" s="52"/>
    </row>
    <row r="45" spans="2:6" ht="51" customHeight="1">
      <c r="B45" s="54" t="s">
        <v>111</v>
      </c>
      <c r="C45" s="55"/>
      <c r="D45" s="55"/>
      <c r="E45" s="55"/>
      <c r="F45" s="55"/>
    </row>
    <row r="46" spans="2:6" ht="40.5" customHeight="1">
      <c r="B46" s="52" t="s">
        <v>56</v>
      </c>
      <c r="C46" s="52"/>
      <c r="D46" s="52"/>
      <c r="E46" s="52"/>
      <c r="F46" s="52"/>
    </row>
    <row r="47" spans="2:6" ht="26.25" customHeight="1">
      <c r="B47" s="52" t="s">
        <v>57</v>
      </c>
      <c r="C47" s="52"/>
      <c r="D47" s="52"/>
      <c r="E47" s="52"/>
      <c r="F47" s="52"/>
    </row>
    <row r="48" spans="2:6" ht="39.75" customHeight="1">
      <c r="B48" s="53" t="s">
        <v>87</v>
      </c>
      <c r="C48" s="52"/>
      <c r="D48" s="52"/>
      <c r="E48" s="52"/>
      <c r="F48" s="52"/>
    </row>
    <row r="49" spans="2:6">
      <c r="B49" s="56"/>
      <c r="C49" s="56"/>
      <c r="D49" s="56"/>
      <c r="E49" s="56"/>
      <c r="F49" s="56"/>
    </row>
    <row r="50" spans="2:6">
      <c r="B50" s="56" t="s">
        <v>59</v>
      </c>
      <c r="C50" s="56"/>
      <c r="D50" s="56" t="s">
        <v>66</v>
      </c>
      <c r="E50" s="56"/>
      <c r="F50" s="56"/>
    </row>
    <row r="51" spans="2:6">
      <c r="B51" s="56" t="s">
        <v>60</v>
      </c>
      <c r="C51" s="56"/>
      <c r="D51" s="56" t="s">
        <v>94</v>
      </c>
      <c r="E51" s="56"/>
      <c r="F51" s="56"/>
    </row>
    <row r="52" spans="2:6">
      <c r="B52" s="56" t="s">
        <v>61</v>
      </c>
      <c r="C52" s="56"/>
    </row>
    <row r="55" spans="2:6">
      <c r="B55" s="56" t="s">
        <v>62</v>
      </c>
      <c r="C55" s="56"/>
    </row>
    <row r="56" spans="2:6">
      <c r="B56" s="56" t="s">
        <v>63</v>
      </c>
      <c r="C56" s="56"/>
    </row>
    <row r="59" spans="2:6">
      <c r="B59" s="56" t="s">
        <v>64</v>
      </c>
      <c r="C59" s="56"/>
    </row>
    <row r="60" spans="2:6">
      <c r="B60" s="56" t="s">
        <v>65</v>
      </c>
      <c r="C60" s="56"/>
    </row>
  </sheetData>
  <mergeCells count="25">
    <mergeCell ref="B49:F49"/>
    <mergeCell ref="B50:C50"/>
    <mergeCell ref="D50:F50"/>
    <mergeCell ref="B59:C59"/>
    <mergeCell ref="B60:C60"/>
    <mergeCell ref="B51:C51"/>
    <mergeCell ref="D51:F51"/>
    <mergeCell ref="B52:C52"/>
    <mergeCell ref="B55:C55"/>
    <mergeCell ref="B56:C56"/>
    <mergeCell ref="B44:F44"/>
    <mergeCell ref="B45:F45"/>
    <mergeCell ref="B46:F46"/>
    <mergeCell ref="B47:F47"/>
    <mergeCell ref="B48:F48"/>
    <mergeCell ref="B39:F39"/>
    <mergeCell ref="B40:F40"/>
    <mergeCell ref="B41:F41"/>
    <mergeCell ref="B42:F42"/>
    <mergeCell ref="B43:F43"/>
    <mergeCell ref="C1:F1"/>
    <mergeCell ref="C2:F2"/>
    <mergeCell ref="E4:F4"/>
    <mergeCell ref="B5:F5"/>
    <mergeCell ref="B6:F6"/>
  </mergeCells>
  <pageMargins left="0.69930555555555596" right="0.69930555555555596"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60"/>
  <sheetViews>
    <sheetView topLeftCell="B40" workbookViewId="0">
      <selection activeCell="B45" sqref="B45:F45"/>
    </sheetView>
  </sheetViews>
  <sheetFormatPr defaultColWidth="8.85546875" defaultRowHeight="15.75"/>
  <cols>
    <col min="1" max="1" width="8.85546875" style="1"/>
    <col min="2" max="2" width="4.42578125" style="1" customWidth="1"/>
    <col min="3" max="3" width="41.28515625" style="2" customWidth="1"/>
    <col min="4" max="4" width="10.28515625" style="1" customWidth="1"/>
    <col min="5" max="5" width="11.5703125" style="1" customWidth="1"/>
    <col min="6" max="6" width="10.42578125" style="3" customWidth="1"/>
    <col min="7" max="16384" width="8.85546875" style="1"/>
  </cols>
  <sheetData>
    <row r="1" spans="2:8">
      <c r="C1" s="51" t="s">
        <v>114</v>
      </c>
      <c r="D1" s="51"/>
      <c r="E1" s="51"/>
      <c r="F1" s="51"/>
    </row>
    <row r="2" spans="2:8">
      <c r="C2" s="51" t="s">
        <v>96</v>
      </c>
      <c r="D2" s="51"/>
      <c r="E2" s="51"/>
      <c r="F2" s="51"/>
    </row>
    <row r="3" spans="2:8">
      <c r="C3" s="44"/>
      <c r="D3" s="44"/>
      <c r="E3" s="44"/>
      <c r="F3" s="44"/>
    </row>
    <row r="4" spans="2:8">
      <c r="C4" s="44"/>
      <c r="D4" s="44"/>
      <c r="E4" s="44"/>
      <c r="F4" s="44"/>
    </row>
    <row r="5" spans="2:8">
      <c r="B5" s="46" t="s">
        <v>0</v>
      </c>
      <c r="C5" s="46"/>
      <c r="D5" s="46"/>
      <c r="E5" s="46"/>
      <c r="F5" s="46"/>
    </row>
    <row r="6" spans="2:8" ht="31.15" customHeight="1">
      <c r="B6" s="47" t="s">
        <v>71</v>
      </c>
      <c r="C6" s="47"/>
      <c r="D6" s="47"/>
      <c r="E6" s="47"/>
      <c r="F6" s="47"/>
    </row>
    <row r="7" spans="2:8" ht="46.15" customHeight="1">
      <c r="B7" s="4" t="s">
        <v>1</v>
      </c>
      <c r="C7" s="4" t="s">
        <v>2</v>
      </c>
      <c r="D7" s="4" t="s">
        <v>3</v>
      </c>
      <c r="E7" s="4" t="s">
        <v>4</v>
      </c>
      <c r="F7" s="5" t="s">
        <v>5</v>
      </c>
    </row>
    <row r="8" spans="2:8">
      <c r="B8" s="6">
        <v>0</v>
      </c>
      <c r="C8" s="4">
        <v>1</v>
      </c>
      <c r="D8" s="6">
        <v>2</v>
      </c>
      <c r="E8" s="6">
        <v>3</v>
      </c>
      <c r="F8" s="7">
        <v>4</v>
      </c>
    </row>
    <row r="9" spans="2:8" ht="23.1" customHeight="1">
      <c r="B9" s="8">
        <v>1</v>
      </c>
      <c r="C9" s="9" t="s">
        <v>6</v>
      </c>
      <c r="D9" s="39">
        <v>1.5</v>
      </c>
      <c r="E9" s="10">
        <f>16.77+9.32</f>
        <v>26.09</v>
      </c>
      <c r="F9" s="10">
        <f>+E9*D9</f>
        <v>39.134999999999998</v>
      </c>
      <c r="H9" s="3">
        <f>+Table352_46789101112131415161718192021222324252623[[#This Row],[ Suprafaţa (mp) date intrare]]+E15</f>
        <v>45.900000000000006</v>
      </c>
    </row>
    <row r="10" spans="2:8" ht="21" customHeight="1">
      <c r="B10" s="8">
        <v>2</v>
      </c>
      <c r="C10" s="11" t="s">
        <v>7</v>
      </c>
      <c r="D10" s="12"/>
      <c r="E10" s="8"/>
      <c r="F10" s="10"/>
    </row>
    <row r="11" spans="2:8" ht="27.95" customHeight="1">
      <c r="B11" s="13" t="s">
        <v>8</v>
      </c>
      <c r="C11" s="14" t="s">
        <v>9</v>
      </c>
      <c r="D11" s="15">
        <v>0.15</v>
      </c>
      <c r="E11" s="16"/>
      <c r="F11" s="10"/>
    </row>
    <row r="12" spans="2:8" ht="38.25">
      <c r="B12" s="13" t="s">
        <v>10</v>
      </c>
      <c r="C12" s="14" t="s">
        <v>11</v>
      </c>
      <c r="D12" s="15">
        <v>0.1</v>
      </c>
      <c r="E12" s="16"/>
      <c r="F12" s="10"/>
    </row>
    <row r="13" spans="2:8" ht="25.5">
      <c r="B13" s="13" t="s">
        <v>12</v>
      </c>
      <c r="C13" s="14" t="s">
        <v>13</v>
      </c>
      <c r="D13" s="15">
        <v>0.1</v>
      </c>
      <c r="E13" s="16"/>
      <c r="F13" s="10"/>
    </row>
    <row r="14" spans="2:8">
      <c r="B14" s="13" t="s">
        <v>14</v>
      </c>
      <c r="C14" s="17" t="s">
        <v>15</v>
      </c>
      <c r="D14" s="18"/>
      <c r="E14" s="16"/>
      <c r="F14" s="19"/>
    </row>
    <row r="15" spans="2:8" ht="89.25">
      <c r="B15" s="8">
        <v>3</v>
      </c>
      <c r="C15" s="20" t="s">
        <v>16</v>
      </c>
      <c r="D15" s="39">
        <v>0.7</v>
      </c>
      <c r="E15" s="10">
        <f>9.22+4.31+6.28</f>
        <v>19.810000000000002</v>
      </c>
      <c r="F15" s="10">
        <f>+E15*D15</f>
        <v>13.867000000000001</v>
      </c>
    </row>
    <row r="16" spans="2:8" ht="25.5">
      <c r="B16" s="8">
        <v>4</v>
      </c>
      <c r="C16" s="9" t="s">
        <v>17</v>
      </c>
      <c r="D16" s="6">
        <v>0.19</v>
      </c>
      <c r="E16" s="21">
        <v>0</v>
      </c>
      <c r="F16" s="22"/>
    </row>
    <row r="17" spans="2:6">
      <c r="B17" s="8">
        <v>5</v>
      </c>
      <c r="C17" s="9" t="s">
        <v>18</v>
      </c>
      <c r="D17" s="6">
        <v>1.27</v>
      </c>
      <c r="E17" s="21">
        <v>0</v>
      </c>
      <c r="F17" s="22"/>
    </row>
    <row r="18" spans="2:6" ht="25.5">
      <c r="B18" s="8">
        <v>6</v>
      </c>
      <c r="C18" s="14" t="s">
        <v>19</v>
      </c>
      <c r="D18" s="6">
        <v>1.27</v>
      </c>
      <c r="E18" s="21">
        <v>0</v>
      </c>
      <c r="F18" s="22"/>
    </row>
    <row r="19" spans="2:6" ht="25.5">
      <c r="B19" s="8">
        <v>7</v>
      </c>
      <c r="C19" s="14" t="s">
        <v>20</v>
      </c>
      <c r="D19" s="6">
        <v>0.02</v>
      </c>
      <c r="E19" s="21">
        <v>0</v>
      </c>
      <c r="F19" s="22"/>
    </row>
    <row r="20" spans="2:6">
      <c r="B20" s="8">
        <v>8</v>
      </c>
      <c r="C20" s="17" t="s">
        <v>21</v>
      </c>
      <c r="D20" s="6"/>
      <c r="E20" s="21"/>
      <c r="F20" s="19">
        <f>SUM(F9:F19)</f>
        <v>53.001999999999995</v>
      </c>
    </row>
    <row r="21" spans="2:6">
      <c r="B21" s="8">
        <v>9</v>
      </c>
      <c r="C21" s="23" t="s">
        <v>22</v>
      </c>
      <c r="D21" s="6"/>
      <c r="E21" s="21"/>
      <c r="F21" s="22"/>
    </row>
    <row r="22" spans="2:6">
      <c r="B22" s="13" t="s">
        <v>23</v>
      </c>
      <c r="C22" s="24" t="s">
        <v>24</v>
      </c>
      <c r="D22" s="6">
        <v>2.5</v>
      </c>
      <c r="E22" s="21"/>
      <c r="F22" s="22">
        <v>2.5</v>
      </c>
    </row>
    <row r="23" spans="2:6">
      <c r="B23" s="13" t="s">
        <v>25</v>
      </c>
      <c r="C23" s="24" t="s">
        <v>26</v>
      </c>
      <c r="D23" s="6">
        <v>2</v>
      </c>
      <c r="E23" s="21"/>
      <c r="F23" s="22"/>
    </row>
    <row r="24" spans="2:6">
      <c r="B24" s="13" t="s">
        <v>27</v>
      </c>
      <c r="C24" s="24" t="s">
        <v>28</v>
      </c>
      <c r="D24" s="6">
        <v>1.5</v>
      </c>
      <c r="E24" s="21"/>
      <c r="F24" s="22"/>
    </row>
    <row r="25" spans="2:6">
      <c r="B25" s="13" t="s">
        <v>29</v>
      </c>
      <c r="C25" s="24" t="s">
        <v>30</v>
      </c>
      <c r="D25" s="6">
        <v>1</v>
      </c>
      <c r="E25" s="21"/>
      <c r="F25" s="22"/>
    </row>
    <row r="26" spans="2:6">
      <c r="B26" s="13" t="s">
        <v>31</v>
      </c>
      <c r="C26" s="25" t="s">
        <v>32</v>
      </c>
      <c r="D26" s="6"/>
      <c r="E26" s="21"/>
      <c r="F26" s="19">
        <f>F20*F22</f>
        <v>132.505</v>
      </c>
    </row>
    <row r="27" spans="2:6">
      <c r="B27" s="8">
        <v>10</v>
      </c>
      <c r="C27" s="9" t="s">
        <v>33</v>
      </c>
      <c r="D27" s="12"/>
      <c r="E27" s="21"/>
      <c r="F27" s="22">
        <v>7.3</v>
      </c>
    </row>
    <row r="28" spans="2:6" ht="25.5">
      <c r="B28" s="13" t="s">
        <v>34</v>
      </c>
      <c r="C28" s="17" t="s">
        <v>35</v>
      </c>
      <c r="D28" s="18"/>
      <c r="E28" s="10"/>
      <c r="F28" s="26">
        <f>F26*(100+7.3)%</f>
        <v>142.177865</v>
      </c>
    </row>
    <row r="29" spans="2:6">
      <c r="B29" s="8">
        <v>11</v>
      </c>
      <c r="C29" s="27" t="s">
        <v>36</v>
      </c>
      <c r="D29" s="12"/>
      <c r="E29" s="21"/>
      <c r="F29" s="22"/>
    </row>
    <row r="30" spans="2:6">
      <c r="B30" s="13" t="s">
        <v>37</v>
      </c>
      <c r="C30" s="28" t="s">
        <v>38</v>
      </c>
      <c r="D30" s="15"/>
      <c r="E30" s="8"/>
      <c r="F30" s="8">
        <v>6</v>
      </c>
    </row>
    <row r="31" spans="2:6">
      <c r="B31" s="13" t="s">
        <v>39</v>
      </c>
      <c r="C31" s="9" t="s">
        <v>40</v>
      </c>
      <c r="D31" s="15"/>
      <c r="E31" s="21"/>
      <c r="F31" s="41">
        <f>F32/12</f>
        <v>4788.666666666667</v>
      </c>
    </row>
    <row r="32" spans="2:6">
      <c r="B32" s="13" t="s">
        <v>41</v>
      </c>
      <c r="C32" s="9" t="s">
        <v>42</v>
      </c>
      <c r="D32" s="15"/>
      <c r="E32" s="21"/>
      <c r="F32" s="41">
        <v>57464</v>
      </c>
    </row>
    <row r="33" spans="2:6" ht="27">
      <c r="B33" s="13" t="s">
        <v>43</v>
      </c>
      <c r="C33" s="27" t="s">
        <v>44</v>
      </c>
      <c r="D33" s="29">
        <v>0.1</v>
      </c>
      <c r="E33" s="21"/>
      <c r="F33" s="26">
        <f>F31*10/100</f>
        <v>478.86666666666673</v>
      </c>
    </row>
    <row r="34" spans="2:6" ht="25.5">
      <c r="B34" s="30" t="s">
        <v>45</v>
      </c>
      <c r="C34" s="11" t="s">
        <v>46</v>
      </c>
      <c r="D34" s="15"/>
      <c r="E34" s="21"/>
      <c r="F34" s="31"/>
    </row>
    <row r="35" spans="2:6" ht="77.25">
      <c r="B35" s="32" t="s">
        <v>47</v>
      </c>
      <c r="C35" s="33" t="s">
        <v>48</v>
      </c>
      <c r="D35" s="15">
        <v>0.25</v>
      </c>
      <c r="E35" s="21"/>
      <c r="F35" s="22"/>
    </row>
    <row r="36" spans="2:6">
      <c r="B36" s="32" t="s">
        <v>49</v>
      </c>
      <c r="C36" s="9" t="s">
        <v>50</v>
      </c>
      <c r="D36" s="12">
        <v>2574</v>
      </c>
      <c r="E36" s="21"/>
      <c r="F36" s="22"/>
    </row>
    <row r="37" spans="2:6" ht="25.5">
      <c r="B37" s="30">
        <v>13</v>
      </c>
      <c r="C37" s="17" t="s">
        <v>110</v>
      </c>
      <c r="D37" s="12"/>
      <c r="E37" s="21"/>
      <c r="F37" s="40">
        <f>+F28</f>
        <v>142.177865</v>
      </c>
    </row>
    <row r="38" spans="2:6" ht="21" customHeight="1">
      <c r="B38" s="34"/>
      <c r="C38" s="35"/>
      <c r="D38" s="36"/>
      <c r="E38" s="36"/>
      <c r="F38" s="37"/>
    </row>
    <row r="39" spans="2:6" ht="29.1" customHeight="1">
      <c r="B39" s="48" t="s">
        <v>51</v>
      </c>
      <c r="C39" s="48"/>
      <c r="D39" s="48"/>
      <c r="E39" s="48"/>
      <c r="F39" s="48"/>
    </row>
    <row r="40" spans="2:6" ht="37.5" customHeight="1">
      <c r="B40" s="49" t="s">
        <v>52</v>
      </c>
      <c r="C40" s="50"/>
      <c r="D40" s="50"/>
      <c r="E40" s="50"/>
      <c r="F40" s="50"/>
    </row>
    <row r="41" spans="2:6" ht="27.75" customHeight="1">
      <c r="B41" s="52" t="s">
        <v>53</v>
      </c>
      <c r="C41" s="53"/>
      <c r="D41" s="53"/>
      <c r="E41" s="53"/>
      <c r="F41" s="53"/>
    </row>
    <row r="42" spans="2:6" ht="66" customHeight="1">
      <c r="B42" s="52" t="s">
        <v>54</v>
      </c>
      <c r="C42" s="53"/>
      <c r="D42" s="53"/>
      <c r="E42" s="53"/>
      <c r="F42" s="53"/>
    </row>
    <row r="43" spans="2:6" ht="27" customHeight="1">
      <c r="B43" s="52" t="s">
        <v>55</v>
      </c>
      <c r="C43" s="53"/>
      <c r="D43" s="53"/>
      <c r="E43" s="53"/>
      <c r="F43" s="53"/>
    </row>
    <row r="44" spans="2:6" ht="70.5" customHeight="1">
      <c r="B44" s="53" t="s">
        <v>112</v>
      </c>
      <c r="C44" s="52"/>
      <c r="D44" s="52"/>
      <c r="E44" s="52"/>
      <c r="F44" s="52"/>
    </row>
    <row r="45" spans="2:6" ht="52.5" customHeight="1">
      <c r="B45" s="54" t="s">
        <v>111</v>
      </c>
      <c r="C45" s="55"/>
      <c r="D45" s="55"/>
      <c r="E45" s="55"/>
      <c r="F45" s="55"/>
    </row>
    <row r="46" spans="2:6" ht="42.75" customHeight="1">
      <c r="B46" s="52" t="s">
        <v>56</v>
      </c>
      <c r="C46" s="52"/>
      <c r="D46" s="52"/>
      <c r="E46" s="52"/>
      <c r="F46" s="52"/>
    </row>
    <row r="47" spans="2:6" ht="27.75" customHeight="1">
      <c r="B47" s="52" t="s">
        <v>57</v>
      </c>
      <c r="C47" s="52"/>
      <c r="D47" s="52"/>
      <c r="E47" s="52"/>
      <c r="F47" s="52"/>
    </row>
    <row r="48" spans="2:6" ht="37.5" customHeight="1">
      <c r="B48" s="52" t="s">
        <v>58</v>
      </c>
      <c r="C48" s="52"/>
      <c r="D48" s="52"/>
      <c r="E48" s="52"/>
      <c r="F48" s="52"/>
    </row>
    <row r="49" spans="2:6">
      <c r="B49" s="56"/>
      <c r="C49" s="56"/>
      <c r="D49" s="56"/>
      <c r="E49" s="56"/>
      <c r="F49" s="56"/>
    </row>
    <row r="50" spans="2:6">
      <c r="B50" s="56" t="s">
        <v>59</v>
      </c>
      <c r="C50" s="56"/>
      <c r="D50" s="56" t="s">
        <v>66</v>
      </c>
      <c r="E50" s="56"/>
      <c r="F50" s="56"/>
    </row>
    <row r="51" spans="2:6">
      <c r="B51" s="56" t="s">
        <v>60</v>
      </c>
      <c r="C51" s="56"/>
      <c r="D51" s="56" t="s">
        <v>68</v>
      </c>
      <c r="E51" s="56"/>
      <c r="F51" s="56"/>
    </row>
    <row r="52" spans="2:6">
      <c r="B52" s="56" t="s">
        <v>61</v>
      </c>
      <c r="C52" s="56"/>
    </row>
    <row r="55" spans="2:6">
      <c r="B55" s="56" t="s">
        <v>62</v>
      </c>
      <c r="C55" s="56"/>
    </row>
    <row r="56" spans="2:6">
      <c r="B56" s="56" t="s">
        <v>63</v>
      </c>
      <c r="C56" s="56"/>
    </row>
    <row r="59" spans="2:6">
      <c r="B59" s="56" t="s">
        <v>64</v>
      </c>
      <c r="C59" s="56"/>
    </row>
    <row r="60" spans="2:6">
      <c r="B60" s="56" t="s">
        <v>65</v>
      </c>
      <c r="C60" s="56"/>
    </row>
  </sheetData>
  <mergeCells count="24">
    <mergeCell ref="C1:F1"/>
    <mergeCell ref="C2:F2"/>
    <mergeCell ref="B59:C59"/>
    <mergeCell ref="B60:C60"/>
    <mergeCell ref="B51:C51"/>
    <mergeCell ref="D51:F51"/>
    <mergeCell ref="B52:C52"/>
    <mergeCell ref="B55:C55"/>
    <mergeCell ref="B56:C56"/>
    <mergeCell ref="B46:F46"/>
    <mergeCell ref="B47:F47"/>
    <mergeCell ref="B48:F48"/>
    <mergeCell ref="B49:F49"/>
    <mergeCell ref="B50:C50"/>
    <mergeCell ref="D50:F50"/>
    <mergeCell ref="B41:F41"/>
    <mergeCell ref="B42:F42"/>
    <mergeCell ref="B43:F43"/>
    <mergeCell ref="B44:F44"/>
    <mergeCell ref="B45:F45"/>
    <mergeCell ref="B5:F5"/>
    <mergeCell ref="B6:F6"/>
    <mergeCell ref="B39:F39"/>
    <mergeCell ref="B40:F40"/>
  </mergeCells>
  <pageMargins left="0.69930555555555596" right="0.69930555555555596"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59"/>
  <sheetViews>
    <sheetView topLeftCell="B34" workbookViewId="0">
      <selection activeCell="B44" sqref="B44:F44"/>
    </sheetView>
  </sheetViews>
  <sheetFormatPr defaultColWidth="8.85546875" defaultRowHeight="15.75"/>
  <cols>
    <col min="1" max="1" width="8.85546875" style="1"/>
    <col min="2" max="2" width="4.42578125" style="1" customWidth="1"/>
    <col min="3" max="3" width="41.28515625" style="2" customWidth="1"/>
    <col min="4" max="4" width="10.28515625" style="1" customWidth="1"/>
    <col min="5" max="5" width="11.5703125" style="1" customWidth="1"/>
    <col min="6" max="6" width="11" style="3" customWidth="1"/>
    <col min="7" max="16384" width="8.85546875" style="1"/>
  </cols>
  <sheetData>
    <row r="1" spans="2:8">
      <c r="C1" s="51" t="s">
        <v>114</v>
      </c>
      <c r="D1" s="51"/>
      <c r="E1" s="51"/>
      <c r="F1" s="51"/>
    </row>
    <row r="2" spans="2:8">
      <c r="C2" s="51" t="s">
        <v>97</v>
      </c>
      <c r="D2" s="51"/>
      <c r="E2" s="51"/>
      <c r="F2" s="51"/>
    </row>
    <row r="4" spans="2:8">
      <c r="B4" s="46" t="s">
        <v>0</v>
      </c>
      <c r="C4" s="46"/>
      <c r="D4" s="46"/>
      <c r="E4" s="46"/>
      <c r="F4" s="46"/>
    </row>
    <row r="5" spans="2:8" ht="31.15" customHeight="1">
      <c r="B5" s="47" t="s">
        <v>72</v>
      </c>
      <c r="C5" s="47"/>
      <c r="D5" s="47"/>
      <c r="E5" s="47"/>
      <c r="F5" s="47"/>
    </row>
    <row r="6" spans="2:8" ht="46.15" customHeight="1">
      <c r="B6" s="4" t="s">
        <v>1</v>
      </c>
      <c r="C6" s="4" t="s">
        <v>2</v>
      </c>
      <c r="D6" s="4" t="s">
        <v>3</v>
      </c>
      <c r="E6" s="4" t="s">
        <v>4</v>
      </c>
      <c r="F6" s="5" t="s">
        <v>5</v>
      </c>
    </row>
    <row r="7" spans="2:8">
      <c r="B7" s="6">
        <v>0</v>
      </c>
      <c r="C7" s="4">
        <v>1</v>
      </c>
      <c r="D7" s="6">
        <v>2</v>
      </c>
      <c r="E7" s="6">
        <v>3</v>
      </c>
      <c r="F7" s="7">
        <v>4</v>
      </c>
    </row>
    <row r="8" spans="2:8" ht="23.1" customHeight="1">
      <c r="B8" s="8">
        <v>1</v>
      </c>
      <c r="C8" s="9" t="s">
        <v>6</v>
      </c>
      <c r="D8" s="39">
        <v>1.5</v>
      </c>
      <c r="E8" s="10">
        <v>16.579999999999998</v>
      </c>
      <c r="F8" s="10">
        <f>+E8*D8</f>
        <v>24.869999999999997</v>
      </c>
      <c r="H8" s="3"/>
    </row>
    <row r="9" spans="2:8" ht="21" customHeight="1">
      <c r="B9" s="8">
        <v>2</v>
      </c>
      <c r="C9" s="11" t="s">
        <v>7</v>
      </c>
      <c r="D9" s="12"/>
      <c r="E9" s="8"/>
      <c r="F9" s="10"/>
    </row>
    <row r="10" spans="2:8" ht="27.95" customHeight="1">
      <c r="B10" s="13" t="s">
        <v>8</v>
      </c>
      <c r="C10" s="14" t="s">
        <v>9</v>
      </c>
      <c r="D10" s="15">
        <v>0.15</v>
      </c>
      <c r="E10" s="16"/>
      <c r="F10" s="10"/>
    </row>
    <row r="11" spans="2:8" ht="38.25">
      <c r="B11" s="13" t="s">
        <v>10</v>
      </c>
      <c r="C11" s="14" t="s">
        <v>11</v>
      </c>
      <c r="D11" s="15">
        <v>0.1</v>
      </c>
      <c r="E11" s="16"/>
      <c r="F11" s="10"/>
    </row>
    <row r="12" spans="2:8" ht="25.5">
      <c r="B12" s="13" t="s">
        <v>12</v>
      </c>
      <c r="C12" s="14" t="s">
        <v>13</v>
      </c>
      <c r="D12" s="15">
        <v>0.1</v>
      </c>
      <c r="E12" s="16"/>
      <c r="F12" s="10"/>
    </row>
    <row r="13" spans="2:8">
      <c r="B13" s="13" t="s">
        <v>14</v>
      </c>
      <c r="C13" s="17" t="s">
        <v>15</v>
      </c>
      <c r="D13" s="18"/>
      <c r="E13" s="16"/>
      <c r="F13" s="19"/>
    </row>
    <row r="14" spans="2:8" ht="89.25">
      <c r="B14" s="8">
        <v>3</v>
      </c>
      <c r="C14" s="20" t="s">
        <v>16</v>
      </c>
      <c r="D14" s="39">
        <v>0.7</v>
      </c>
      <c r="E14" s="38">
        <f>5.18+3.4</f>
        <v>8.58</v>
      </c>
      <c r="F14" s="10">
        <f>+E14*D14</f>
        <v>6.0059999999999993</v>
      </c>
    </row>
    <row r="15" spans="2:8" ht="25.5">
      <c r="B15" s="8">
        <v>4</v>
      </c>
      <c r="C15" s="9" t="s">
        <v>17</v>
      </c>
      <c r="D15" s="6">
        <v>0.19</v>
      </c>
      <c r="E15" s="21">
        <v>0</v>
      </c>
      <c r="F15" s="22"/>
    </row>
    <row r="16" spans="2:8">
      <c r="B16" s="8">
        <v>5</v>
      </c>
      <c r="C16" s="9" t="s">
        <v>18</v>
      </c>
      <c r="D16" s="6">
        <v>1.27</v>
      </c>
      <c r="E16" s="21">
        <v>0</v>
      </c>
      <c r="F16" s="22"/>
    </row>
    <row r="17" spans="2:6" ht="25.5">
      <c r="B17" s="8">
        <v>6</v>
      </c>
      <c r="C17" s="14" t="s">
        <v>19</v>
      </c>
      <c r="D17" s="6">
        <v>1.27</v>
      </c>
      <c r="E17" s="21">
        <v>0</v>
      </c>
      <c r="F17" s="22"/>
    </row>
    <row r="18" spans="2:6" ht="25.5">
      <c r="B18" s="8">
        <v>7</v>
      </c>
      <c r="C18" s="14" t="s">
        <v>20</v>
      </c>
      <c r="D18" s="6">
        <v>0.02</v>
      </c>
      <c r="E18" s="21">
        <v>0</v>
      </c>
      <c r="F18" s="22"/>
    </row>
    <row r="19" spans="2:6">
      <c r="B19" s="8">
        <v>8</v>
      </c>
      <c r="C19" s="17" t="s">
        <v>21</v>
      </c>
      <c r="D19" s="6"/>
      <c r="E19" s="21"/>
      <c r="F19" s="19">
        <f>+F14+F8</f>
        <v>30.875999999999998</v>
      </c>
    </row>
    <row r="20" spans="2:6">
      <c r="B20" s="8">
        <v>9</v>
      </c>
      <c r="C20" s="45" t="s">
        <v>22</v>
      </c>
      <c r="D20" s="6"/>
      <c r="E20" s="21"/>
      <c r="F20" s="22"/>
    </row>
    <row r="21" spans="2:6">
      <c r="B21" s="13" t="s">
        <v>23</v>
      </c>
      <c r="C21" s="24" t="s">
        <v>24</v>
      </c>
      <c r="D21" s="6">
        <v>2.5</v>
      </c>
      <c r="E21" s="21"/>
      <c r="F21" s="22">
        <v>2.5</v>
      </c>
    </row>
    <row r="22" spans="2:6">
      <c r="B22" s="13" t="s">
        <v>25</v>
      </c>
      <c r="C22" s="24" t="s">
        <v>26</v>
      </c>
      <c r="D22" s="6">
        <v>2</v>
      </c>
      <c r="E22" s="21"/>
      <c r="F22" s="22"/>
    </row>
    <row r="23" spans="2:6">
      <c r="B23" s="13" t="s">
        <v>27</v>
      </c>
      <c r="C23" s="24" t="s">
        <v>28</v>
      </c>
      <c r="D23" s="6">
        <v>1.5</v>
      </c>
      <c r="E23" s="21"/>
      <c r="F23" s="22"/>
    </row>
    <row r="24" spans="2:6">
      <c r="B24" s="13" t="s">
        <v>29</v>
      </c>
      <c r="C24" s="24" t="s">
        <v>30</v>
      </c>
      <c r="D24" s="6">
        <v>1</v>
      </c>
      <c r="E24" s="21"/>
      <c r="F24" s="22"/>
    </row>
    <row r="25" spans="2:6">
      <c r="B25" s="13" t="s">
        <v>31</v>
      </c>
      <c r="C25" s="25" t="s">
        <v>32</v>
      </c>
      <c r="D25" s="6"/>
      <c r="E25" s="21"/>
      <c r="F25" s="19">
        <f>F19*F21+0.01</f>
        <v>77.2</v>
      </c>
    </row>
    <row r="26" spans="2:6">
      <c r="B26" s="8">
        <v>10</v>
      </c>
      <c r="C26" s="9" t="s">
        <v>33</v>
      </c>
      <c r="D26" s="12"/>
      <c r="E26" s="21"/>
      <c r="F26" s="22">
        <v>7.3</v>
      </c>
    </row>
    <row r="27" spans="2:6" ht="25.5">
      <c r="B27" s="13" t="s">
        <v>34</v>
      </c>
      <c r="C27" s="17" t="s">
        <v>35</v>
      </c>
      <c r="D27" s="18"/>
      <c r="E27" s="10"/>
      <c r="F27" s="26">
        <f>F25*(100+7.3)%</f>
        <v>82.835599999999999</v>
      </c>
    </row>
    <row r="28" spans="2:6">
      <c r="B28" s="8">
        <v>11</v>
      </c>
      <c r="C28" s="27" t="s">
        <v>36</v>
      </c>
      <c r="D28" s="12"/>
      <c r="E28" s="21"/>
      <c r="F28" s="22"/>
    </row>
    <row r="29" spans="2:6">
      <c r="B29" s="13" t="s">
        <v>37</v>
      </c>
      <c r="C29" s="28" t="s">
        <v>38</v>
      </c>
      <c r="D29" s="15"/>
      <c r="E29" s="8"/>
      <c r="F29" s="8">
        <v>3</v>
      </c>
    </row>
    <row r="30" spans="2:6">
      <c r="B30" s="13" t="s">
        <v>39</v>
      </c>
      <c r="C30" s="9" t="s">
        <v>40</v>
      </c>
      <c r="D30" s="15"/>
      <c r="E30" s="21"/>
      <c r="F30" s="42">
        <f>F31/12</f>
        <v>5171.25</v>
      </c>
    </row>
    <row r="31" spans="2:6">
      <c r="B31" s="13" t="s">
        <v>41</v>
      </c>
      <c r="C31" s="9" t="s">
        <v>42</v>
      </c>
      <c r="D31" s="15"/>
      <c r="E31" s="21"/>
      <c r="F31" s="43">
        <v>62055</v>
      </c>
    </row>
    <row r="32" spans="2:6" ht="27">
      <c r="B32" s="13" t="s">
        <v>43</v>
      </c>
      <c r="C32" s="27" t="s">
        <v>44</v>
      </c>
      <c r="D32" s="29">
        <v>0.1</v>
      </c>
      <c r="E32" s="21"/>
      <c r="F32" s="26">
        <f>F30*10/100</f>
        <v>517.125</v>
      </c>
    </row>
    <row r="33" spans="2:6" ht="25.5">
      <c r="B33" s="30" t="s">
        <v>45</v>
      </c>
      <c r="C33" s="11" t="s">
        <v>46</v>
      </c>
      <c r="D33" s="15"/>
      <c r="E33" s="21"/>
      <c r="F33" s="31"/>
    </row>
    <row r="34" spans="2:6" ht="77.25">
      <c r="B34" s="32" t="s">
        <v>47</v>
      </c>
      <c r="C34" s="33" t="s">
        <v>48</v>
      </c>
      <c r="D34" s="15">
        <v>0.25</v>
      </c>
      <c r="E34" s="21"/>
      <c r="F34" s="22"/>
    </row>
    <row r="35" spans="2:6">
      <c r="B35" s="32" t="s">
        <v>49</v>
      </c>
      <c r="C35" s="9" t="s">
        <v>50</v>
      </c>
      <c r="D35" s="12">
        <v>2574</v>
      </c>
      <c r="E35" s="21"/>
      <c r="F35" s="22"/>
    </row>
    <row r="36" spans="2:6" ht="25.5">
      <c r="B36" s="30">
        <v>13</v>
      </c>
      <c r="C36" s="17" t="s">
        <v>110</v>
      </c>
      <c r="D36" s="12"/>
      <c r="E36" s="21"/>
      <c r="F36" s="26">
        <f>+F27</f>
        <v>82.835599999999999</v>
      </c>
    </row>
    <row r="37" spans="2:6" ht="18" customHeight="1">
      <c r="B37" s="34"/>
      <c r="C37" s="35"/>
      <c r="D37" s="36"/>
      <c r="E37" s="36"/>
      <c r="F37" s="37"/>
    </row>
    <row r="38" spans="2:6" ht="29.1" customHeight="1">
      <c r="B38" s="48" t="s">
        <v>51</v>
      </c>
      <c r="C38" s="48"/>
      <c r="D38" s="48"/>
      <c r="E38" s="48"/>
      <c r="F38" s="48"/>
    </row>
    <row r="39" spans="2:6" ht="37.5" customHeight="1">
      <c r="B39" s="49" t="s">
        <v>52</v>
      </c>
      <c r="C39" s="50"/>
      <c r="D39" s="50"/>
      <c r="E39" s="50"/>
      <c r="F39" s="50"/>
    </row>
    <row r="40" spans="2:6" ht="30" customHeight="1">
      <c r="B40" s="52" t="s">
        <v>53</v>
      </c>
      <c r="C40" s="53"/>
      <c r="D40" s="53"/>
      <c r="E40" s="53"/>
      <c r="F40" s="53"/>
    </row>
    <row r="41" spans="2:6" ht="64.5" customHeight="1">
      <c r="B41" s="52" t="s">
        <v>54</v>
      </c>
      <c r="C41" s="53"/>
      <c r="D41" s="53"/>
      <c r="E41" s="53"/>
      <c r="F41" s="53"/>
    </row>
    <row r="42" spans="2:6" ht="30" customHeight="1">
      <c r="B42" s="52" t="s">
        <v>55</v>
      </c>
      <c r="C42" s="53"/>
      <c r="D42" s="53"/>
      <c r="E42" s="53"/>
      <c r="F42" s="53"/>
    </row>
    <row r="43" spans="2:6" ht="53.25" customHeight="1">
      <c r="B43" s="53" t="s">
        <v>112</v>
      </c>
      <c r="C43" s="52"/>
      <c r="D43" s="52"/>
      <c r="E43" s="52"/>
      <c r="F43" s="52"/>
    </row>
    <row r="44" spans="2:6" ht="54" customHeight="1">
      <c r="B44" s="54" t="s">
        <v>111</v>
      </c>
      <c r="C44" s="55"/>
      <c r="D44" s="55"/>
      <c r="E44" s="55"/>
      <c r="F44" s="55"/>
    </row>
    <row r="45" spans="2:6" ht="42.75" customHeight="1">
      <c r="B45" s="52" t="s">
        <v>56</v>
      </c>
      <c r="C45" s="52"/>
      <c r="D45" s="52"/>
      <c r="E45" s="52"/>
      <c r="F45" s="52"/>
    </row>
    <row r="46" spans="2:6" ht="29.25" customHeight="1">
      <c r="B46" s="52" t="s">
        <v>57</v>
      </c>
      <c r="C46" s="52"/>
      <c r="D46" s="52"/>
      <c r="E46" s="52"/>
      <c r="F46" s="52"/>
    </row>
    <row r="47" spans="2:6" ht="38.25" customHeight="1">
      <c r="B47" s="52" t="s">
        <v>58</v>
      </c>
      <c r="C47" s="52"/>
      <c r="D47" s="52"/>
      <c r="E47" s="52"/>
      <c r="F47" s="52"/>
    </row>
    <row r="48" spans="2:6">
      <c r="B48" s="56"/>
      <c r="C48" s="56"/>
      <c r="D48" s="56"/>
      <c r="E48" s="56"/>
      <c r="F48" s="56"/>
    </row>
    <row r="49" spans="2:6">
      <c r="B49" s="56" t="s">
        <v>59</v>
      </c>
      <c r="C49" s="56"/>
      <c r="D49" s="56" t="s">
        <v>66</v>
      </c>
      <c r="E49" s="56"/>
      <c r="F49" s="56"/>
    </row>
    <row r="50" spans="2:6">
      <c r="B50" s="56" t="s">
        <v>60</v>
      </c>
      <c r="C50" s="56"/>
      <c r="D50" s="56" t="s">
        <v>70</v>
      </c>
      <c r="E50" s="56"/>
      <c r="F50" s="56"/>
    </row>
    <row r="51" spans="2:6">
      <c r="B51" s="56" t="s">
        <v>61</v>
      </c>
      <c r="C51" s="56"/>
    </row>
    <row r="54" spans="2:6">
      <c r="B54" s="56" t="s">
        <v>62</v>
      </c>
      <c r="C54" s="56"/>
    </row>
    <row r="55" spans="2:6">
      <c r="B55" s="56" t="s">
        <v>63</v>
      </c>
      <c r="C55" s="56"/>
    </row>
    <row r="58" spans="2:6">
      <c r="B58" s="56" t="s">
        <v>64</v>
      </c>
      <c r="C58" s="56"/>
    </row>
    <row r="59" spans="2:6">
      <c r="B59" s="56" t="s">
        <v>65</v>
      </c>
      <c r="C59" s="56"/>
    </row>
  </sheetData>
  <mergeCells count="24">
    <mergeCell ref="C1:F1"/>
    <mergeCell ref="C2:F2"/>
    <mergeCell ref="B58:C58"/>
    <mergeCell ref="B59:C59"/>
    <mergeCell ref="B50:C50"/>
    <mergeCell ref="D50:F50"/>
    <mergeCell ref="B51:C51"/>
    <mergeCell ref="B54:C54"/>
    <mergeCell ref="B55:C55"/>
    <mergeCell ref="B45:F45"/>
    <mergeCell ref="B46:F46"/>
    <mergeCell ref="B47:F47"/>
    <mergeCell ref="B48:F48"/>
    <mergeCell ref="B49:C49"/>
    <mergeCell ref="D49:F49"/>
    <mergeCell ref="B40:F40"/>
    <mergeCell ref="B41:F41"/>
    <mergeCell ref="B42:F42"/>
    <mergeCell ref="B43:F43"/>
    <mergeCell ref="B44:F44"/>
    <mergeCell ref="B4:F4"/>
    <mergeCell ref="B5:F5"/>
    <mergeCell ref="B38:F38"/>
    <mergeCell ref="B39:F39"/>
  </mergeCells>
  <pageMargins left="0.69930555555555596" right="0.69930555555555596"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60"/>
  <sheetViews>
    <sheetView topLeftCell="B43" workbookViewId="0">
      <selection activeCell="B45" sqref="B45:F45"/>
    </sheetView>
  </sheetViews>
  <sheetFormatPr defaultColWidth="8.85546875" defaultRowHeight="15.75"/>
  <cols>
    <col min="1" max="1" width="8.85546875" style="1"/>
    <col min="2" max="2" width="4.42578125" style="1" customWidth="1"/>
    <col min="3" max="3" width="41.28515625" style="2" customWidth="1"/>
    <col min="4" max="4" width="10.28515625" style="1" customWidth="1"/>
    <col min="5" max="5" width="11.5703125" style="1" customWidth="1"/>
    <col min="6" max="6" width="10.42578125" style="3" customWidth="1"/>
    <col min="7" max="16384" width="8.85546875" style="1"/>
  </cols>
  <sheetData>
    <row r="1" spans="2:8">
      <c r="C1" s="51" t="s">
        <v>114</v>
      </c>
      <c r="D1" s="51"/>
      <c r="E1" s="51"/>
      <c r="F1" s="51"/>
    </row>
    <row r="2" spans="2:8">
      <c r="C2" s="51" t="s">
        <v>98</v>
      </c>
      <c r="D2" s="51"/>
      <c r="E2" s="51"/>
      <c r="F2" s="51"/>
    </row>
    <row r="4" spans="2:8">
      <c r="E4" s="57"/>
      <c r="F4" s="57"/>
    </row>
    <row r="5" spans="2:8">
      <c r="B5" s="46" t="s">
        <v>0</v>
      </c>
      <c r="C5" s="46"/>
      <c r="D5" s="46"/>
      <c r="E5" s="46"/>
      <c r="F5" s="46"/>
    </row>
    <row r="6" spans="2:8" ht="31.15" customHeight="1">
      <c r="B6" s="47" t="s">
        <v>73</v>
      </c>
      <c r="C6" s="47"/>
      <c r="D6" s="47"/>
      <c r="E6" s="47"/>
      <c r="F6" s="47"/>
    </row>
    <row r="7" spans="2:8" ht="46.15" customHeight="1">
      <c r="B7" s="4" t="s">
        <v>1</v>
      </c>
      <c r="C7" s="4" t="s">
        <v>2</v>
      </c>
      <c r="D7" s="4" t="s">
        <v>3</v>
      </c>
      <c r="E7" s="4" t="s">
        <v>4</v>
      </c>
      <c r="F7" s="5" t="s">
        <v>5</v>
      </c>
    </row>
    <row r="8" spans="2:8">
      <c r="B8" s="6">
        <v>0</v>
      </c>
      <c r="C8" s="4">
        <v>1</v>
      </c>
      <c r="D8" s="6">
        <v>2</v>
      </c>
      <c r="E8" s="6">
        <v>3</v>
      </c>
      <c r="F8" s="7">
        <v>4</v>
      </c>
    </row>
    <row r="9" spans="2:8" ht="23.1" customHeight="1">
      <c r="B9" s="8">
        <v>1</v>
      </c>
      <c r="C9" s="9" t="s">
        <v>6</v>
      </c>
      <c r="D9" s="39">
        <v>1.5</v>
      </c>
      <c r="E9" s="10">
        <v>18.920000000000002</v>
      </c>
      <c r="F9" s="10">
        <f>+E9*D9</f>
        <v>28.380000000000003</v>
      </c>
      <c r="H9" s="3"/>
    </row>
    <row r="10" spans="2:8" ht="21" customHeight="1">
      <c r="B10" s="8">
        <v>2</v>
      </c>
      <c r="C10" s="11" t="s">
        <v>7</v>
      </c>
      <c r="D10" s="12"/>
      <c r="E10" s="8"/>
      <c r="F10" s="10"/>
    </row>
    <row r="11" spans="2:8" ht="27.95" customHeight="1">
      <c r="B11" s="13" t="s">
        <v>8</v>
      </c>
      <c r="C11" s="14" t="s">
        <v>9</v>
      </c>
      <c r="D11" s="15">
        <v>0.15</v>
      </c>
      <c r="E11" s="16"/>
      <c r="F11" s="10"/>
    </row>
    <row r="12" spans="2:8" ht="38.25">
      <c r="B12" s="13" t="s">
        <v>10</v>
      </c>
      <c r="C12" s="14" t="s">
        <v>11</v>
      </c>
      <c r="D12" s="15">
        <v>0.1</v>
      </c>
      <c r="E12" s="16"/>
      <c r="F12" s="10"/>
    </row>
    <row r="13" spans="2:8" ht="25.5">
      <c r="B13" s="13" t="s">
        <v>12</v>
      </c>
      <c r="C13" s="14" t="s">
        <v>13</v>
      </c>
      <c r="D13" s="15">
        <v>0.1</v>
      </c>
      <c r="E13" s="16"/>
      <c r="F13" s="10"/>
    </row>
    <row r="14" spans="2:8">
      <c r="B14" s="13" t="s">
        <v>14</v>
      </c>
      <c r="C14" s="17" t="s">
        <v>15</v>
      </c>
      <c r="D14" s="18"/>
      <c r="E14" s="16"/>
      <c r="F14" s="19"/>
    </row>
    <row r="15" spans="2:8" ht="89.25">
      <c r="B15" s="8">
        <v>3</v>
      </c>
      <c r="C15" s="20" t="s">
        <v>16</v>
      </c>
      <c r="D15" s="39">
        <v>0.7</v>
      </c>
      <c r="E15" s="38">
        <f>5.18+3.4</f>
        <v>8.58</v>
      </c>
      <c r="F15" s="10">
        <f>+E15*D15</f>
        <v>6.0059999999999993</v>
      </c>
    </row>
    <row r="16" spans="2:8" ht="25.5">
      <c r="B16" s="8">
        <v>4</v>
      </c>
      <c r="C16" s="9" t="s">
        <v>17</v>
      </c>
      <c r="D16" s="6">
        <v>0.19</v>
      </c>
      <c r="E16" s="21">
        <v>0</v>
      </c>
      <c r="F16" s="22"/>
    </row>
    <row r="17" spans="2:6">
      <c r="B17" s="8">
        <v>5</v>
      </c>
      <c r="C17" s="9" t="s">
        <v>18</v>
      </c>
      <c r="D17" s="6">
        <v>1.27</v>
      </c>
      <c r="E17" s="21">
        <v>0</v>
      </c>
      <c r="F17" s="22"/>
    </row>
    <row r="18" spans="2:6" ht="25.5">
      <c r="B18" s="8">
        <v>6</v>
      </c>
      <c r="C18" s="14" t="s">
        <v>19</v>
      </c>
      <c r="D18" s="6">
        <v>1.27</v>
      </c>
      <c r="E18" s="21">
        <v>0</v>
      </c>
      <c r="F18" s="22"/>
    </row>
    <row r="19" spans="2:6" ht="25.5">
      <c r="B19" s="8">
        <v>7</v>
      </c>
      <c r="C19" s="14" t="s">
        <v>20</v>
      </c>
      <c r="D19" s="6">
        <v>0.02</v>
      </c>
      <c r="E19" s="21">
        <v>0</v>
      </c>
      <c r="F19" s="22"/>
    </row>
    <row r="20" spans="2:6">
      <c r="B20" s="8">
        <v>8</v>
      </c>
      <c r="C20" s="17" t="s">
        <v>21</v>
      </c>
      <c r="D20" s="6"/>
      <c r="E20" s="21"/>
      <c r="F20" s="19">
        <f>+F15+F9</f>
        <v>34.386000000000003</v>
      </c>
    </row>
    <row r="21" spans="2:6">
      <c r="B21" s="8">
        <v>9</v>
      </c>
      <c r="C21" s="23" t="s">
        <v>22</v>
      </c>
      <c r="D21" s="6"/>
      <c r="E21" s="21"/>
      <c r="F21" s="22"/>
    </row>
    <row r="22" spans="2:6">
      <c r="B22" s="13" t="s">
        <v>23</v>
      </c>
      <c r="C22" s="24" t="s">
        <v>24</v>
      </c>
      <c r="D22" s="6">
        <v>2.5</v>
      </c>
      <c r="E22" s="21"/>
      <c r="F22" s="22">
        <v>2.5</v>
      </c>
    </row>
    <row r="23" spans="2:6">
      <c r="B23" s="13" t="s">
        <v>25</v>
      </c>
      <c r="C23" s="24" t="s">
        <v>26</v>
      </c>
      <c r="D23" s="6">
        <v>2</v>
      </c>
      <c r="E23" s="21"/>
      <c r="F23" s="22"/>
    </row>
    <row r="24" spans="2:6">
      <c r="B24" s="13" t="s">
        <v>27</v>
      </c>
      <c r="C24" s="24" t="s">
        <v>28</v>
      </c>
      <c r="D24" s="6">
        <v>1.5</v>
      </c>
      <c r="E24" s="21"/>
      <c r="F24" s="22"/>
    </row>
    <row r="25" spans="2:6">
      <c r="B25" s="13" t="s">
        <v>29</v>
      </c>
      <c r="C25" s="24" t="s">
        <v>30</v>
      </c>
      <c r="D25" s="6">
        <v>1</v>
      </c>
      <c r="E25" s="21"/>
      <c r="F25" s="22"/>
    </row>
    <row r="26" spans="2:6">
      <c r="B26" s="13" t="s">
        <v>31</v>
      </c>
      <c r="C26" s="25" t="s">
        <v>32</v>
      </c>
      <c r="D26" s="6"/>
      <c r="E26" s="21"/>
      <c r="F26" s="19">
        <f>F20*F22+0.01</f>
        <v>85.975000000000009</v>
      </c>
    </row>
    <row r="27" spans="2:6">
      <c r="B27" s="8">
        <v>10</v>
      </c>
      <c r="C27" s="9" t="s">
        <v>33</v>
      </c>
      <c r="D27" s="12"/>
      <c r="E27" s="21"/>
      <c r="F27" s="22">
        <v>7.3</v>
      </c>
    </row>
    <row r="28" spans="2:6" ht="25.5">
      <c r="B28" s="13" t="s">
        <v>34</v>
      </c>
      <c r="C28" s="17" t="s">
        <v>35</v>
      </c>
      <c r="D28" s="18"/>
      <c r="E28" s="10"/>
      <c r="F28" s="26">
        <f>F26*(100%+7.3%)</f>
        <v>92.251175000000003</v>
      </c>
    </row>
    <row r="29" spans="2:6">
      <c r="B29" s="8">
        <v>11</v>
      </c>
      <c r="C29" s="27" t="s">
        <v>36</v>
      </c>
      <c r="D29" s="12"/>
      <c r="E29" s="21"/>
      <c r="F29" s="22"/>
    </row>
    <row r="30" spans="2:6">
      <c r="B30" s="13" t="s">
        <v>37</v>
      </c>
      <c r="C30" s="28" t="s">
        <v>38</v>
      </c>
      <c r="D30" s="15"/>
      <c r="E30" s="8"/>
      <c r="F30" s="8">
        <v>3</v>
      </c>
    </row>
    <row r="31" spans="2:6">
      <c r="B31" s="13" t="s">
        <v>39</v>
      </c>
      <c r="C31" s="9" t="s">
        <v>40</v>
      </c>
      <c r="D31" s="15"/>
      <c r="E31" s="21"/>
      <c r="F31" s="41">
        <f>F32/12</f>
        <v>3173.4166666666665</v>
      </c>
    </row>
    <row r="32" spans="2:6">
      <c r="B32" s="13" t="s">
        <v>41</v>
      </c>
      <c r="C32" s="9" t="s">
        <v>42</v>
      </c>
      <c r="D32" s="15"/>
      <c r="E32" s="21"/>
      <c r="F32" s="41">
        <v>38081</v>
      </c>
    </row>
    <row r="33" spans="2:6" ht="27">
      <c r="B33" s="13" t="s">
        <v>43</v>
      </c>
      <c r="C33" s="27" t="s">
        <v>44</v>
      </c>
      <c r="D33" s="29">
        <v>0.1</v>
      </c>
      <c r="E33" s="21"/>
      <c r="F33" s="26">
        <f>F31*10/100</f>
        <v>317.34166666666664</v>
      </c>
    </row>
    <row r="34" spans="2:6" ht="25.5">
      <c r="B34" s="30" t="s">
        <v>45</v>
      </c>
      <c r="C34" s="11" t="s">
        <v>46</v>
      </c>
      <c r="D34" s="15"/>
      <c r="E34" s="21"/>
      <c r="F34" s="31"/>
    </row>
    <row r="35" spans="2:6" ht="77.25">
      <c r="B35" s="32" t="s">
        <v>47</v>
      </c>
      <c r="C35" s="33" t="s">
        <v>48</v>
      </c>
      <c r="D35" s="15">
        <v>0.25</v>
      </c>
      <c r="E35" s="21"/>
      <c r="F35" s="22"/>
    </row>
    <row r="36" spans="2:6">
      <c r="B36" s="32" t="s">
        <v>49</v>
      </c>
      <c r="C36" s="9" t="s">
        <v>50</v>
      </c>
      <c r="D36" s="12">
        <v>2574</v>
      </c>
      <c r="E36" s="21"/>
      <c r="F36" s="22"/>
    </row>
    <row r="37" spans="2:6" ht="25.5">
      <c r="B37" s="30">
        <v>13</v>
      </c>
      <c r="C37" s="17" t="s">
        <v>110</v>
      </c>
      <c r="D37" s="12"/>
      <c r="E37" s="21"/>
      <c r="F37" s="40">
        <f>+F28</f>
        <v>92.251175000000003</v>
      </c>
    </row>
    <row r="38" spans="2:6" ht="15" customHeight="1">
      <c r="B38" s="34"/>
      <c r="C38" s="35"/>
      <c r="D38" s="36"/>
      <c r="E38" s="36"/>
      <c r="F38" s="37"/>
    </row>
    <row r="39" spans="2:6" ht="29.1" customHeight="1">
      <c r="B39" s="48" t="s">
        <v>51</v>
      </c>
      <c r="C39" s="48"/>
      <c r="D39" s="48"/>
      <c r="E39" s="48"/>
      <c r="F39" s="48"/>
    </row>
    <row r="40" spans="2:6" ht="39.75" customHeight="1">
      <c r="B40" s="49" t="s">
        <v>52</v>
      </c>
      <c r="C40" s="50"/>
      <c r="D40" s="50"/>
      <c r="E40" s="50"/>
      <c r="F40" s="50"/>
    </row>
    <row r="41" spans="2:6" ht="27" customHeight="1">
      <c r="B41" s="52" t="s">
        <v>53</v>
      </c>
      <c r="C41" s="53"/>
      <c r="D41" s="53"/>
      <c r="E41" s="53"/>
      <c r="F41" s="53"/>
    </row>
    <row r="42" spans="2:6" ht="63" customHeight="1">
      <c r="B42" s="52" t="s">
        <v>54</v>
      </c>
      <c r="C42" s="53"/>
      <c r="D42" s="53"/>
      <c r="E42" s="53"/>
      <c r="F42" s="53"/>
    </row>
    <row r="43" spans="2:6" ht="30.75" customHeight="1">
      <c r="B43" s="52" t="s">
        <v>55</v>
      </c>
      <c r="C43" s="53"/>
      <c r="D43" s="53"/>
      <c r="E43" s="53"/>
      <c r="F43" s="53"/>
    </row>
    <row r="44" spans="2:6" ht="51.75" customHeight="1">
      <c r="B44" s="53" t="s">
        <v>112</v>
      </c>
      <c r="C44" s="52"/>
      <c r="D44" s="52"/>
      <c r="E44" s="52"/>
      <c r="F44" s="52"/>
    </row>
    <row r="45" spans="2:6" ht="53.25" customHeight="1">
      <c r="B45" s="54" t="s">
        <v>111</v>
      </c>
      <c r="C45" s="55"/>
      <c r="D45" s="55"/>
      <c r="E45" s="55"/>
      <c r="F45" s="55"/>
    </row>
    <row r="46" spans="2:6" ht="38.25" customHeight="1">
      <c r="B46" s="52" t="s">
        <v>56</v>
      </c>
      <c r="C46" s="52"/>
      <c r="D46" s="52"/>
      <c r="E46" s="52"/>
      <c r="F46" s="52"/>
    </row>
    <row r="47" spans="2:6" ht="28.5" customHeight="1">
      <c r="B47" s="52" t="s">
        <v>57</v>
      </c>
      <c r="C47" s="52"/>
      <c r="D47" s="52"/>
      <c r="E47" s="52"/>
      <c r="F47" s="52"/>
    </row>
    <row r="48" spans="2:6" ht="41.25" customHeight="1">
      <c r="B48" s="52" t="s">
        <v>58</v>
      </c>
      <c r="C48" s="52"/>
      <c r="D48" s="52"/>
      <c r="E48" s="52"/>
      <c r="F48" s="52"/>
    </row>
    <row r="49" spans="2:6">
      <c r="B49" s="56"/>
      <c r="C49" s="56"/>
      <c r="D49" s="56"/>
      <c r="E49" s="56"/>
      <c r="F49" s="56"/>
    </row>
    <row r="50" spans="2:6">
      <c r="B50" s="56" t="s">
        <v>59</v>
      </c>
      <c r="C50" s="56"/>
      <c r="D50" s="56" t="s">
        <v>66</v>
      </c>
      <c r="E50" s="56"/>
      <c r="F50" s="56"/>
    </row>
    <row r="51" spans="2:6">
      <c r="B51" s="56" t="s">
        <v>60</v>
      </c>
      <c r="C51" s="56"/>
      <c r="D51" s="56" t="s">
        <v>74</v>
      </c>
      <c r="E51" s="56"/>
      <c r="F51" s="56"/>
    </row>
    <row r="52" spans="2:6">
      <c r="B52" s="56" t="s">
        <v>61</v>
      </c>
      <c r="C52" s="56"/>
    </row>
    <row r="55" spans="2:6">
      <c r="B55" s="56" t="s">
        <v>62</v>
      </c>
      <c r="C55" s="56"/>
    </row>
    <row r="56" spans="2:6">
      <c r="B56" s="56" t="s">
        <v>63</v>
      </c>
      <c r="C56" s="56"/>
    </row>
    <row r="59" spans="2:6">
      <c r="B59" s="56" t="s">
        <v>64</v>
      </c>
      <c r="C59" s="56"/>
    </row>
    <row r="60" spans="2:6">
      <c r="B60" s="56" t="s">
        <v>65</v>
      </c>
      <c r="C60" s="56"/>
    </row>
  </sheetData>
  <mergeCells count="25">
    <mergeCell ref="C1:F1"/>
    <mergeCell ref="C2:F2"/>
    <mergeCell ref="B59:C59"/>
    <mergeCell ref="B60:C60"/>
    <mergeCell ref="B51:C51"/>
    <mergeCell ref="D51:F51"/>
    <mergeCell ref="B52:C52"/>
    <mergeCell ref="B55:C55"/>
    <mergeCell ref="B56:C56"/>
    <mergeCell ref="B46:F46"/>
    <mergeCell ref="B47:F47"/>
    <mergeCell ref="B48:F48"/>
    <mergeCell ref="B49:F49"/>
    <mergeCell ref="B50:C50"/>
    <mergeCell ref="D50:F50"/>
    <mergeCell ref="B41:F41"/>
    <mergeCell ref="B42:F42"/>
    <mergeCell ref="B43:F43"/>
    <mergeCell ref="B44:F44"/>
    <mergeCell ref="B45:F45"/>
    <mergeCell ref="E4:F4"/>
    <mergeCell ref="B5:F5"/>
    <mergeCell ref="B6:F6"/>
    <mergeCell ref="B39:F39"/>
    <mergeCell ref="B40:F40"/>
  </mergeCells>
  <pageMargins left="0.69930555555555596" right="0.69930555555555596"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59"/>
  <sheetViews>
    <sheetView topLeftCell="B37" workbookViewId="0">
      <selection activeCell="B44" sqref="B44:F44"/>
    </sheetView>
  </sheetViews>
  <sheetFormatPr defaultColWidth="8.85546875" defaultRowHeight="15.75"/>
  <cols>
    <col min="1" max="1" width="8.85546875" style="1"/>
    <col min="2" max="2" width="4.42578125" style="1" customWidth="1"/>
    <col min="3" max="3" width="41.28515625" style="2" customWidth="1"/>
    <col min="4" max="4" width="10.28515625" style="1" customWidth="1"/>
    <col min="5" max="5" width="11.5703125" style="1" customWidth="1"/>
    <col min="6" max="6" width="10.42578125" style="3" customWidth="1"/>
    <col min="7" max="16384" width="8.85546875" style="1"/>
  </cols>
  <sheetData>
    <row r="1" spans="2:8">
      <c r="C1" s="51" t="s">
        <v>114</v>
      </c>
      <c r="D1" s="51"/>
      <c r="E1" s="51"/>
      <c r="F1" s="51"/>
    </row>
    <row r="2" spans="2:8">
      <c r="C2" s="51" t="s">
        <v>99</v>
      </c>
      <c r="D2" s="51"/>
      <c r="E2" s="51"/>
      <c r="F2" s="51"/>
    </row>
    <row r="3" spans="2:8">
      <c r="E3" s="57"/>
      <c r="F3" s="57"/>
    </row>
    <row r="4" spans="2:8">
      <c r="B4" s="46" t="s">
        <v>0</v>
      </c>
      <c r="C4" s="46"/>
      <c r="D4" s="46"/>
      <c r="E4" s="46"/>
      <c r="F4" s="46"/>
    </row>
    <row r="5" spans="2:8" ht="31.15" customHeight="1">
      <c r="B5" s="47" t="s">
        <v>76</v>
      </c>
      <c r="C5" s="47"/>
      <c r="D5" s="47"/>
      <c r="E5" s="47"/>
      <c r="F5" s="47"/>
    </row>
    <row r="6" spans="2:8" ht="46.15" customHeight="1">
      <c r="B6" s="4" t="s">
        <v>1</v>
      </c>
      <c r="C6" s="4" t="s">
        <v>2</v>
      </c>
      <c r="D6" s="4" t="s">
        <v>3</v>
      </c>
      <c r="E6" s="4" t="s">
        <v>4</v>
      </c>
      <c r="F6" s="5" t="s">
        <v>5</v>
      </c>
    </row>
    <row r="7" spans="2:8">
      <c r="B7" s="6">
        <v>0</v>
      </c>
      <c r="C7" s="4">
        <v>1</v>
      </c>
      <c r="D7" s="6">
        <v>2</v>
      </c>
      <c r="E7" s="6">
        <v>3</v>
      </c>
      <c r="F7" s="7">
        <v>4</v>
      </c>
    </row>
    <row r="8" spans="2:8" ht="23.1" customHeight="1">
      <c r="B8" s="8">
        <v>1</v>
      </c>
      <c r="C8" s="9" t="s">
        <v>6</v>
      </c>
      <c r="D8" s="39">
        <v>1.5</v>
      </c>
      <c r="E8" s="10">
        <v>16.559999999999999</v>
      </c>
      <c r="F8" s="10">
        <f>+E8*D8</f>
        <v>24.839999999999996</v>
      </c>
      <c r="H8" s="3">
        <f>+Table352_46789101112131415161718192021222324252623456[[#This Row],[ Suprafaţa (mp) date intrare]]+E14</f>
        <v>25.779999999999998</v>
      </c>
    </row>
    <row r="9" spans="2:8" ht="21" customHeight="1">
      <c r="B9" s="8">
        <v>2</v>
      </c>
      <c r="C9" s="11" t="s">
        <v>7</v>
      </c>
      <c r="D9" s="12"/>
      <c r="E9" s="8"/>
      <c r="F9" s="10"/>
    </row>
    <row r="10" spans="2:8" ht="27.95" customHeight="1">
      <c r="B10" s="13" t="s">
        <v>8</v>
      </c>
      <c r="C10" s="14" t="s">
        <v>9</v>
      </c>
      <c r="D10" s="15">
        <v>0.15</v>
      </c>
      <c r="E10" s="16"/>
      <c r="F10" s="10"/>
    </row>
    <row r="11" spans="2:8" ht="38.25">
      <c r="B11" s="13" t="s">
        <v>10</v>
      </c>
      <c r="C11" s="14" t="s">
        <v>11</v>
      </c>
      <c r="D11" s="15">
        <v>0.1</v>
      </c>
      <c r="E11" s="16"/>
      <c r="F11" s="10"/>
    </row>
    <row r="12" spans="2:8" ht="25.5">
      <c r="B12" s="13" t="s">
        <v>12</v>
      </c>
      <c r="C12" s="14" t="s">
        <v>13</v>
      </c>
      <c r="D12" s="15">
        <v>0.1</v>
      </c>
      <c r="E12" s="16"/>
      <c r="F12" s="10"/>
    </row>
    <row r="13" spans="2:8">
      <c r="B13" s="13" t="s">
        <v>14</v>
      </c>
      <c r="C13" s="17" t="s">
        <v>15</v>
      </c>
      <c r="D13" s="18"/>
      <c r="E13" s="16"/>
      <c r="F13" s="19"/>
    </row>
    <row r="14" spans="2:8" ht="89.25">
      <c r="B14" s="8">
        <v>3</v>
      </c>
      <c r="C14" s="20" t="s">
        <v>16</v>
      </c>
      <c r="D14" s="39">
        <v>0.7</v>
      </c>
      <c r="E14" s="38">
        <f>4.31+4.91</f>
        <v>9.2199999999999989</v>
      </c>
      <c r="F14" s="10">
        <f>+E14*D14</f>
        <v>6.4539999999999988</v>
      </c>
    </row>
    <row r="15" spans="2:8" ht="25.5">
      <c r="B15" s="8">
        <v>4</v>
      </c>
      <c r="C15" s="9" t="s">
        <v>17</v>
      </c>
      <c r="D15" s="6">
        <v>0.19</v>
      </c>
      <c r="E15" s="21">
        <v>0</v>
      </c>
      <c r="F15" s="22"/>
    </row>
    <row r="16" spans="2:8">
      <c r="B16" s="8">
        <v>5</v>
      </c>
      <c r="C16" s="9" t="s">
        <v>18</v>
      </c>
      <c r="D16" s="6">
        <v>1.27</v>
      </c>
      <c r="E16" s="21">
        <v>0</v>
      </c>
      <c r="F16" s="22"/>
    </row>
    <row r="17" spans="2:6" ht="25.5">
      <c r="B17" s="8">
        <v>6</v>
      </c>
      <c r="C17" s="14" t="s">
        <v>19</v>
      </c>
      <c r="D17" s="6">
        <v>1.27</v>
      </c>
      <c r="E17" s="21">
        <v>0</v>
      </c>
      <c r="F17" s="22"/>
    </row>
    <row r="18" spans="2:6" ht="25.5">
      <c r="B18" s="8">
        <v>7</v>
      </c>
      <c r="C18" s="14" t="s">
        <v>20</v>
      </c>
      <c r="D18" s="6">
        <v>0.02</v>
      </c>
      <c r="E18" s="21">
        <v>0</v>
      </c>
      <c r="F18" s="22"/>
    </row>
    <row r="19" spans="2:6">
      <c r="B19" s="8">
        <v>8</v>
      </c>
      <c r="C19" s="17" t="s">
        <v>21</v>
      </c>
      <c r="D19" s="6"/>
      <c r="E19" s="21"/>
      <c r="F19" s="19">
        <f>+F14+F8</f>
        <v>31.293999999999997</v>
      </c>
    </row>
    <row r="20" spans="2:6">
      <c r="B20" s="8">
        <v>9</v>
      </c>
      <c r="C20" s="23" t="s">
        <v>22</v>
      </c>
      <c r="D20" s="6"/>
      <c r="E20" s="21"/>
      <c r="F20" s="22"/>
    </row>
    <row r="21" spans="2:6">
      <c r="B21" s="13" t="s">
        <v>23</v>
      </c>
      <c r="C21" s="24" t="s">
        <v>24</v>
      </c>
      <c r="D21" s="6">
        <v>2.5</v>
      </c>
      <c r="E21" s="21"/>
      <c r="F21" s="22">
        <v>2.5</v>
      </c>
    </row>
    <row r="22" spans="2:6">
      <c r="B22" s="13" t="s">
        <v>25</v>
      </c>
      <c r="C22" s="24" t="s">
        <v>26</v>
      </c>
      <c r="D22" s="6">
        <v>2</v>
      </c>
      <c r="E22" s="21"/>
      <c r="F22" s="22"/>
    </row>
    <row r="23" spans="2:6">
      <c r="B23" s="13" t="s">
        <v>27</v>
      </c>
      <c r="C23" s="24" t="s">
        <v>28</v>
      </c>
      <c r="D23" s="6">
        <v>1.5</v>
      </c>
      <c r="E23" s="21"/>
      <c r="F23" s="22"/>
    </row>
    <row r="24" spans="2:6">
      <c r="B24" s="13" t="s">
        <v>29</v>
      </c>
      <c r="C24" s="24" t="s">
        <v>30</v>
      </c>
      <c r="D24" s="6">
        <v>1</v>
      </c>
      <c r="E24" s="21"/>
      <c r="F24" s="22"/>
    </row>
    <row r="25" spans="2:6">
      <c r="B25" s="13" t="s">
        <v>31</v>
      </c>
      <c r="C25" s="25" t="s">
        <v>32</v>
      </c>
      <c r="D25" s="6"/>
      <c r="E25" s="21"/>
      <c r="F25" s="19">
        <v>78.23</v>
      </c>
    </row>
    <row r="26" spans="2:6">
      <c r="B26" s="8">
        <v>10</v>
      </c>
      <c r="C26" s="9" t="s">
        <v>33</v>
      </c>
      <c r="D26" s="12"/>
      <c r="E26" s="21"/>
      <c r="F26" s="22">
        <v>7.3</v>
      </c>
    </row>
    <row r="27" spans="2:6" ht="25.5">
      <c r="B27" s="13" t="s">
        <v>34</v>
      </c>
      <c r="C27" s="17" t="s">
        <v>35</v>
      </c>
      <c r="D27" s="18"/>
      <c r="E27" s="10"/>
      <c r="F27" s="26">
        <f>F25*(100+7.3)%</f>
        <v>83.940790000000007</v>
      </c>
    </row>
    <row r="28" spans="2:6">
      <c r="B28" s="8">
        <v>11</v>
      </c>
      <c r="C28" s="27" t="s">
        <v>36</v>
      </c>
      <c r="D28" s="12"/>
      <c r="E28" s="21"/>
      <c r="F28" s="22"/>
    </row>
    <row r="29" spans="2:6">
      <c r="B29" s="13" t="s">
        <v>37</v>
      </c>
      <c r="C29" s="28" t="s">
        <v>38</v>
      </c>
      <c r="D29" s="15"/>
      <c r="E29" s="8"/>
      <c r="F29" s="8">
        <v>4</v>
      </c>
    </row>
    <row r="30" spans="2:6">
      <c r="B30" s="13" t="s">
        <v>39</v>
      </c>
      <c r="C30" s="9" t="s">
        <v>40</v>
      </c>
      <c r="D30" s="15"/>
      <c r="E30" s="21"/>
      <c r="F30" s="41">
        <f>F31/12</f>
        <v>4458.416666666667</v>
      </c>
    </row>
    <row r="31" spans="2:6">
      <c r="B31" s="13" t="s">
        <v>41</v>
      </c>
      <c r="C31" s="9" t="s">
        <v>42</v>
      </c>
      <c r="D31" s="15"/>
      <c r="E31" s="21"/>
      <c r="F31" s="41">
        <v>53501</v>
      </c>
    </row>
    <row r="32" spans="2:6" ht="27">
      <c r="B32" s="13" t="s">
        <v>43</v>
      </c>
      <c r="C32" s="27" t="s">
        <v>44</v>
      </c>
      <c r="D32" s="29">
        <v>0.1</v>
      </c>
      <c r="E32" s="21"/>
      <c r="F32" s="26">
        <f>F30*10/100</f>
        <v>445.8416666666667</v>
      </c>
    </row>
    <row r="33" spans="2:6" ht="25.5">
      <c r="B33" s="30" t="s">
        <v>45</v>
      </c>
      <c r="C33" s="11" t="s">
        <v>46</v>
      </c>
      <c r="D33" s="15"/>
      <c r="E33" s="21"/>
      <c r="F33" s="31"/>
    </row>
    <row r="34" spans="2:6" ht="77.25">
      <c r="B34" s="32" t="s">
        <v>47</v>
      </c>
      <c r="C34" s="33" t="s">
        <v>48</v>
      </c>
      <c r="D34" s="15">
        <v>0.25</v>
      </c>
      <c r="E34" s="21"/>
      <c r="F34" s="22"/>
    </row>
    <row r="35" spans="2:6">
      <c r="B35" s="32" t="s">
        <v>49</v>
      </c>
      <c r="C35" s="9" t="s">
        <v>50</v>
      </c>
      <c r="D35" s="12">
        <v>2574</v>
      </c>
      <c r="E35" s="21"/>
      <c r="F35" s="22"/>
    </row>
    <row r="36" spans="2:6" ht="25.5" customHeight="1">
      <c r="B36" s="30">
        <v>13</v>
      </c>
      <c r="C36" s="17" t="s">
        <v>110</v>
      </c>
      <c r="D36" s="12"/>
      <c r="E36" s="21"/>
      <c r="F36" s="40">
        <f>+F27</f>
        <v>83.940790000000007</v>
      </c>
    </row>
    <row r="37" spans="2:6" ht="21" customHeight="1">
      <c r="B37" s="34"/>
      <c r="C37" s="35"/>
      <c r="D37" s="36"/>
      <c r="E37" s="36"/>
      <c r="F37" s="37"/>
    </row>
    <row r="38" spans="2:6" ht="29.1" customHeight="1">
      <c r="B38" s="48" t="s">
        <v>51</v>
      </c>
      <c r="C38" s="48"/>
      <c r="D38" s="48"/>
      <c r="E38" s="48"/>
      <c r="F38" s="48"/>
    </row>
    <row r="39" spans="2:6" ht="38.25" customHeight="1">
      <c r="B39" s="49" t="s">
        <v>52</v>
      </c>
      <c r="C39" s="50"/>
      <c r="D39" s="50"/>
      <c r="E39" s="50"/>
      <c r="F39" s="50"/>
    </row>
    <row r="40" spans="2:6" ht="26.25" customHeight="1">
      <c r="B40" s="52" t="s">
        <v>53</v>
      </c>
      <c r="C40" s="53"/>
      <c r="D40" s="53"/>
      <c r="E40" s="53"/>
      <c r="F40" s="53"/>
    </row>
    <row r="41" spans="2:6" ht="65.25" customHeight="1">
      <c r="B41" s="52" t="s">
        <v>54</v>
      </c>
      <c r="C41" s="53"/>
      <c r="D41" s="53"/>
      <c r="E41" s="53"/>
      <c r="F41" s="53"/>
    </row>
    <row r="42" spans="2:6" ht="33" customHeight="1">
      <c r="B42" s="52" t="s">
        <v>55</v>
      </c>
      <c r="C42" s="53"/>
      <c r="D42" s="53"/>
      <c r="E42" s="53"/>
      <c r="F42" s="53"/>
    </row>
    <row r="43" spans="2:6" ht="51" customHeight="1">
      <c r="B43" s="53" t="s">
        <v>112</v>
      </c>
      <c r="C43" s="52"/>
      <c r="D43" s="52"/>
      <c r="E43" s="52"/>
      <c r="F43" s="52"/>
    </row>
    <row r="44" spans="2:6" ht="51.75" customHeight="1">
      <c r="B44" s="54" t="s">
        <v>111</v>
      </c>
      <c r="C44" s="55"/>
      <c r="D44" s="55"/>
      <c r="E44" s="55"/>
      <c r="F44" s="55"/>
    </row>
    <row r="45" spans="2:6" ht="39.75" customHeight="1">
      <c r="B45" s="52" t="s">
        <v>56</v>
      </c>
      <c r="C45" s="52"/>
      <c r="D45" s="52"/>
      <c r="E45" s="52"/>
      <c r="F45" s="52"/>
    </row>
    <row r="46" spans="2:6" ht="29.25" customHeight="1">
      <c r="B46" s="52" t="s">
        <v>57</v>
      </c>
      <c r="C46" s="52"/>
      <c r="D46" s="52"/>
      <c r="E46" s="52"/>
      <c r="F46" s="52"/>
    </row>
    <row r="47" spans="2:6" ht="42.75" customHeight="1">
      <c r="B47" s="52" t="s">
        <v>58</v>
      </c>
      <c r="C47" s="52"/>
      <c r="D47" s="52"/>
      <c r="E47" s="52"/>
      <c r="F47" s="52"/>
    </row>
    <row r="48" spans="2:6">
      <c r="B48" s="56"/>
      <c r="C48" s="56"/>
      <c r="D48" s="56"/>
      <c r="E48" s="56"/>
      <c r="F48" s="56"/>
    </row>
    <row r="49" spans="2:6">
      <c r="B49" s="58" t="s">
        <v>59</v>
      </c>
      <c r="C49" s="58"/>
      <c r="D49" s="56" t="s">
        <v>66</v>
      </c>
      <c r="E49" s="56"/>
      <c r="F49" s="56"/>
    </row>
    <row r="50" spans="2:6">
      <c r="B50" s="56" t="s">
        <v>60</v>
      </c>
      <c r="C50" s="56"/>
      <c r="D50" s="56" t="s">
        <v>75</v>
      </c>
      <c r="E50" s="56"/>
      <c r="F50" s="56"/>
    </row>
    <row r="51" spans="2:6">
      <c r="B51" s="56" t="s">
        <v>61</v>
      </c>
      <c r="C51" s="56"/>
    </row>
    <row r="54" spans="2:6">
      <c r="B54" s="56" t="s">
        <v>62</v>
      </c>
      <c r="C54" s="56"/>
    </row>
    <row r="55" spans="2:6">
      <c r="B55" s="56" t="s">
        <v>63</v>
      </c>
      <c r="C55" s="56"/>
    </row>
    <row r="58" spans="2:6">
      <c r="B58" s="58" t="s">
        <v>64</v>
      </c>
      <c r="C58" s="58"/>
    </row>
    <row r="59" spans="2:6">
      <c r="B59" s="56" t="s">
        <v>65</v>
      </c>
      <c r="C59" s="56"/>
    </row>
  </sheetData>
  <mergeCells count="25">
    <mergeCell ref="B48:F48"/>
    <mergeCell ref="B49:C49"/>
    <mergeCell ref="D49:F49"/>
    <mergeCell ref="B58:C58"/>
    <mergeCell ref="B59:C59"/>
    <mergeCell ref="B50:C50"/>
    <mergeCell ref="D50:F50"/>
    <mergeCell ref="B51:C51"/>
    <mergeCell ref="B54:C54"/>
    <mergeCell ref="B55:C55"/>
    <mergeCell ref="B43:F43"/>
    <mergeCell ref="B44:F44"/>
    <mergeCell ref="B45:F45"/>
    <mergeCell ref="B46:F46"/>
    <mergeCell ref="B47:F47"/>
    <mergeCell ref="B38:F38"/>
    <mergeCell ref="B39:F39"/>
    <mergeCell ref="B40:F40"/>
    <mergeCell ref="B41:F41"/>
    <mergeCell ref="B42:F42"/>
    <mergeCell ref="C1:F1"/>
    <mergeCell ref="C2:F2"/>
    <mergeCell ref="E3:F3"/>
    <mergeCell ref="B4:F4"/>
    <mergeCell ref="B5:F5"/>
  </mergeCells>
  <pageMargins left="0.69930555555555596" right="0.69930555555555596" top="0.75" bottom="0.75"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60"/>
  <sheetViews>
    <sheetView topLeftCell="B40" workbookViewId="0">
      <selection activeCell="B45" sqref="B45:F45"/>
    </sheetView>
  </sheetViews>
  <sheetFormatPr defaultColWidth="8.85546875" defaultRowHeight="15.75"/>
  <cols>
    <col min="1" max="1" width="8.85546875" style="1"/>
    <col min="2" max="2" width="4.42578125" style="1" customWidth="1"/>
    <col min="3" max="3" width="41.28515625" style="2" customWidth="1"/>
    <col min="4" max="4" width="10.28515625" style="1" customWidth="1"/>
    <col min="5" max="5" width="11.5703125" style="1" customWidth="1"/>
    <col min="6" max="6" width="10.42578125" style="3" customWidth="1"/>
    <col min="7" max="16384" width="8.85546875" style="1"/>
  </cols>
  <sheetData>
    <row r="1" spans="2:8">
      <c r="C1" s="51" t="s">
        <v>114</v>
      </c>
      <c r="D1" s="51"/>
      <c r="E1" s="51"/>
      <c r="F1" s="51"/>
    </row>
    <row r="2" spans="2:8">
      <c r="C2" s="51" t="s">
        <v>100</v>
      </c>
      <c r="D2" s="51"/>
      <c r="E2" s="51"/>
      <c r="F2" s="51"/>
    </row>
    <row r="4" spans="2:8">
      <c r="E4" s="57"/>
      <c r="F4" s="57"/>
    </row>
    <row r="5" spans="2:8">
      <c r="B5" s="46" t="s">
        <v>0</v>
      </c>
      <c r="C5" s="46"/>
      <c r="D5" s="46"/>
      <c r="E5" s="46"/>
      <c r="F5" s="46"/>
    </row>
    <row r="6" spans="2:8" ht="31.15" customHeight="1">
      <c r="B6" s="47" t="s">
        <v>81</v>
      </c>
      <c r="C6" s="47"/>
      <c r="D6" s="47"/>
      <c r="E6" s="47"/>
      <c r="F6" s="47"/>
    </row>
    <row r="7" spans="2:8" ht="46.15" customHeight="1">
      <c r="B7" s="4" t="s">
        <v>1</v>
      </c>
      <c r="C7" s="4" t="s">
        <v>2</v>
      </c>
      <c r="D7" s="4" t="s">
        <v>3</v>
      </c>
      <c r="E7" s="4" t="s">
        <v>4</v>
      </c>
      <c r="F7" s="5" t="s">
        <v>5</v>
      </c>
    </row>
    <row r="8" spans="2:8">
      <c r="B8" s="6">
        <v>0</v>
      </c>
      <c r="C8" s="4">
        <v>1</v>
      </c>
      <c r="D8" s="6">
        <v>2</v>
      </c>
      <c r="E8" s="6">
        <v>3</v>
      </c>
      <c r="F8" s="7">
        <v>4</v>
      </c>
    </row>
    <row r="9" spans="2:8" ht="23.1" customHeight="1">
      <c r="B9" s="8">
        <v>1</v>
      </c>
      <c r="C9" s="9" t="s">
        <v>6</v>
      </c>
      <c r="D9" s="39">
        <v>1.5</v>
      </c>
      <c r="E9" s="10">
        <v>17.940000000000001</v>
      </c>
      <c r="F9" s="10">
        <f>+E9*D9</f>
        <v>26.910000000000004</v>
      </c>
      <c r="H9" s="3">
        <f>+Table352_467891011121314151617181920212223242526234567[[#This Row],[ Suprafaţa (mp) date intrare]]+E15</f>
        <v>26.470000000000002</v>
      </c>
    </row>
    <row r="10" spans="2:8" ht="21" customHeight="1">
      <c r="B10" s="8">
        <v>2</v>
      </c>
      <c r="C10" s="11" t="s">
        <v>7</v>
      </c>
      <c r="D10" s="12"/>
      <c r="E10" s="8"/>
      <c r="F10" s="10"/>
    </row>
    <row r="11" spans="2:8" ht="27.95" customHeight="1">
      <c r="B11" s="13" t="s">
        <v>8</v>
      </c>
      <c r="C11" s="14" t="s">
        <v>9</v>
      </c>
      <c r="D11" s="15">
        <v>0.15</v>
      </c>
      <c r="E11" s="16"/>
      <c r="F11" s="10"/>
    </row>
    <row r="12" spans="2:8" ht="38.25">
      <c r="B12" s="13" t="s">
        <v>10</v>
      </c>
      <c r="C12" s="14" t="s">
        <v>11</v>
      </c>
      <c r="D12" s="15">
        <v>0.1</v>
      </c>
      <c r="E12" s="16"/>
      <c r="F12" s="10"/>
    </row>
    <row r="13" spans="2:8" ht="25.5">
      <c r="B13" s="13" t="s">
        <v>12</v>
      </c>
      <c r="C13" s="14" t="s">
        <v>13</v>
      </c>
      <c r="D13" s="15">
        <v>0.1</v>
      </c>
      <c r="E13" s="16"/>
      <c r="F13" s="10"/>
    </row>
    <row r="14" spans="2:8">
      <c r="B14" s="13" t="s">
        <v>14</v>
      </c>
      <c r="C14" s="17" t="s">
        <v>15</v>
      </c>
      <c r="D14" s="18"/>
      <c r="E14" s="16"/>
      <c r="F14" s="19"/>
    </row>
    <row r="15" spans="2:8" ht="89.25">
      <c r="B15" s="8">
        <v>3</v>
      </c>
      <c r="C15" s="20" t="s">
        <v>16</v>
      </c>
      <c r="D15" s="39">
        <v>0.7</v>
      </c>
      <c r="E15" s="38">
        <f>4.94+3.59</f>
        <v>8.5300000000000011</v>
      </c>
      <c r="F15" s="10">
        <f>+E15*D15</f>
        <v>5.9710000000000001</v>
      </c>
    </row>
    <row r="16" spans="2:8" ht="25.5">
      <c r="B16" s="8">
        <v>4</v>
      </c>
      <c r="C16" s="9" t="s">
        <v>17</v>
      </c>
      <c r="D16" s="6">
        <v>0.19</v>
      </c>
      <c r="E16" s="21">
        <v>0</v>
      </c>
      <c r="F16" s="22"/>
    </row>
    <row r="17" spans="2:6">
      <c r="B17" s="8">
        <v>5</v>
      </c>
      <c r="C17" s="9" t="s">
        <v>18</v>
      </c>
      <c r="D17" s="6">
        <v>1.27</v>
      </c>
      <c r="E17" s="21">
        <v>0</v>
      </c>
      <c r="F17" s="22"/>
    </row>
    <row r="18" spans="2:6" ht="25.5">
      <c r="B18" s="8">
        <v>6</v>
      </c>
      <c r="C18" s="14" t="s">
        <v>19</v>
      </c>
      <c r="D18" s="6">
        <v>1.27</v>
      </c>
      <c r="E18" s="21">
        <v>0</v>
      </c>
      <c r="F18" s="22"/>
    </row>
    <row r="19" spans="2:6" ht="25.5">
      <c r="B19" s="8">
        <v>7</v>
      </c>
      <c r="C19" s="14" t="s">
        <v>20</v>
      </c>
      <c r="D19" s="6">
        <v>0.02</v>
      </c>
      <c r="E19" s="21">
        <v>0</v>
      </c>
      <c r="F19" s="22"/>
    </row>
    <row r="20" spans="2:6">
      <c r="B20" s="8">
        <v>8</v>
      </c>
      <c r="C20" s="17" t="s">
        <v>21</v>
      </c>
      <c r="D20" s="6"/>
      <c r="E20" s="21"/>
      <c r="F20" s="19">
        <f>+F15+F9</f>
        <v>32.881</v>
      </c>
    </row>
    <row r="21" spans="2:6">
      <c r="B21" s="8">
        <v>9</v>
      </c>
      <c r="C21" s="23" t="s">
        <v>22</v>
      </c>
      <c r="D21" s="6"/>
      <c r="E21" s="21"/>
      <c r="F21" s="22"/>
    </row>
    <row r="22" spans="2:6">
      <c r="B22" s="13" t="s">
        <v>23</v>
      </c>
      <c r="C22" s="24" t="s">
        <v>24</v>
      </c>
      <c r="D22" s="6">
        <v>2.5</v>
      </c>
      <c r="E22" s="21"/>
      <c r="F22" s="22"/>
    </row>
    <row r="23" spans="2:6">
      <c r="B23" s="13" t="s">
        <v>25</v>
      </c>
      <c r="C23" s="24" t="s">
        <v>26</v>
      </c>
      <c r="D23" s="6">
        <v>2</v>
      </c>
      <c r="E23" s="21"/>
      <c r="F23" s="22">
        <v>2</v>
      </c>
    </row>
    <row r="24" spans="2:6">
      <c r="B24" s="13" t="s">
        <v>27</v>
      </c>
      <c r="C24" s="24" t="s">
        <v>28</v>
      </c>
      <c r="D24" s="6">
        <v>1.5</v>
      </c>
      <c r="E24" s="21"/>
      <c r="F24" s="22"/>
    </row>
    <row r="25" spans="2:6">
      <c r="B25" s="13" t="s">
        <v>29</v>
      </c>
      <c r="C25" s="24" t="s">
        <v>30</v>
      </c>
      <c r="D25" s="6">
        <v>1</v>
      </c>
      <c r="E25" s="21"/>
      <c r="F25" s="22"/>
    </row>
    <row r="26" spans="2:6">
      <c r="B26" s="13" t="s">
        <v>31</v>
      </c>
      <c r="C26" s="25" t="s">
        <v>32</v>
      </c>
      <c r="D26" s="6"/>
      <c r="E26" s="21"/>
      <c r="F26" s="19">
        <f>+F20*F23</f>
        <v>65.762</v>
      </c>
    </row>
    <row r="27" spans="2:6">
      <c r="B27" s="8">
        <v>10</v>
      </c>
      <c r="C27" s="9" t="s">
        <v>33</v>
      </c>
      <c r="D27" s="12"/>
      <c r="E27" s="21"/>
      <c r="F27" s="22">
        <v>7.3</v>
      </c>
    </row>
    <row r="28" spans="2:6" ht="25.5">
      <c r="B28" s="13" t="s">
        <v>34</v>
      </c>
      <c r="C28" s="17" t="s">
        <v>35</v>
      </c>
      <c r="D28" s="18"/>
      <c r="E28" s="10"/>
      <c r="F28" s="26">
        <f>F26*(100+7.3)%</f>
        <v>70.562625999999995</v>
      </c>
    </row>
    <row r="29" spans="2:6">
      <c r="B29" s="8">
        <v>11</v>
      </c>
      <c r="C29" s="27" t="s">
        <v>36</v>
      </c>
      <c r="D29" s="12"/>
      <c r="E29" s="21"/>
      <c r="F29" s="22"/>
    </row>
    <row r="30" spans="2:6">
      <c r="B30" s="13" t="s">
        <v>37</v>
      </c>
      <c r="C30" s="28" t="s">
        <v>38</v>
      </c>
      <c r="D30" s="15"/>
      <c r="E30" s="8"/>
      <c r="F30" s="8">
        <v>2</v>
      </c>
    </row>
    <row r="31" spans="2:6">
      <c r="B31" s="13" t="s">
        <v>39</v>
      </c>
      <c r="C31" s="9" t="s">
        <v>40</v>
      </c>
      <c r="D31" s="15"/>
      <c r="E31" s="21"/>
      <c r="F31" s="41">
        <f>F32/12</f>
        <v>5738.666666666667</v>
      </c>
    </row>
    <row r="32" spans="2:6">
      <c r="B32" s="13" t="s">
        <v>41</v>
      </c>
      <c r="C32" s="9" t="s">
        <v>42</v>
      </c>
      <c r="D32" s="15"/>
      <c r="E32" s="21"/>
      <c r="F32" s="41">
        <v>68864</v>
      </c>
    </row>
    <row r="33" spans="2:6" ht="27">
      <c r="B33" s="13" t="s">
        <v>43</v>
      </c>
      <c r="C33" s="27" t="s">
        <v>44</v>
      </c>
      <c r="D33" s="29">
        <v>0.1</v>
      </c>
      <c r="E33" s="21"/>
      <c r="F33" s="26">
        <f>F31*10/100</f>
        <v>573.86666666666667</v>
      </c>
    </row>
    <row r="34" spans="2:6" ht="25.5">
      <c r="B34" s="30" t="s">
        <v>45</v>
      </c>
      <c r="C34" s="11" t="s">
        <v>46</v>
      </c>
      <c r="D34" s="15"/>
      <c r="E34" s="21"/>
      <c r="F34" s="31"/>
    </row>
    <row r="35" spans="2:6" ht="77.25">
      <c r="B35" s="32" t="s">
        <v>47</v>
      </c>
      <c r="C35" s="33" t="s">
        <v>48</v>
      </c>
      <c r="D35" s="15">
        <v>0.25</v>
      </c>
      <c r="E35" s="21"/>
      <c r="F35" s="22"/>
    </row>
    <row r="36" spans="2:6">
      <c r="B36" s="32" t="s">
        <v>49</v>
      </c>
      <c r="C36" s="9" t="s">
        <v>50</v>
      </c>
      <c r="D36" s="12">
        <v>2574</v>
      </c>
      <c r="E36" s="21"/>
      <c r="F36" s="22"/>
    </row>
    <row r="37" spans="2:6" ht="25.5">
      <c r="B37" s="30">
        <v>13</v>
      </c>
      <c r="C37" s="17" t="s">
        <v>110</v>
      </c>
      <c r="D37" s="12"/>
      <c r="E37" s="21"/>
      <c r="F37" s="40">
        <f>+F28</f>
        <v>70.562625999999995</v>
      </c>
    </row>
    <row r="38" spans="2:6" ht="21" customHeight="1">
      <c r="B38" s="34"/>
      <c r="C38" s="35"/>
      <c r="D38" s="36"/>
      <c r="E38" s="36"/>
      <c r="F38" s="37"/>
    </row>
    <row r="39" spans="2:6" ht="29.1" customHeight="1">
      <c r="B39" s="48" t="s">
        <v>51</v>
      </c>
      <c r="C39" s="48"/>
      <c r="D39" s="48"/>
      <c r="E39" s="48"/>
      <c r="F39" s="48"/>
    </row>
    <row r="40" spans="2:6" ht="40.5" customHeight="1">
      <c r="B40" s="49" t="s">
        <v>52</v>
      </c>
      <c r="C40" s="50"/>
      <c r="D40" s="50"/>
      <c r="E40" s="50"/>
      <c r="F40" s="50"/>
    </row>
    <row r="41" spans="2:6" ht="29.25" customHeight="1">
      <c r="B41" s="52" t="s">
        <v>53</v>
      </c>
      <c r="C41" s="53"/>
      <c r="D41" s="53"/>
      <c r="E41" s="53"/>
      <c r="F41" s="53"/>
    </row>
    <row r="42" spans="2:6" ht="63" customHeight="1">
      <c r="B42" s="52" t="s">
        <v>54</v>
      </c>
      <c r="C42" s="53"/>
      <c r="D42" s="53"/>
      <c r="E42" s="53"/>
      <c r="F42" s="53"/>
    </row>
    <row r="43" spans="2:6" ht="27" customHeight="1">
      <c r="B43" s="52" t="s">
        <v>55</v>
      </c>
      <c r="C43" s="53"/>
      <c r="D43" s="53"/>
      <c r="E43" s="53"/>
      <c r="F43" s="53"/>
    </row>
    <row r="44" spans="2:6" ht="51.75" customHeight="1">
      <c r="B44" s="53" t="s">
        <v>112</v>
      </c>
      <c r="C44" s="52"/>
      <c r="D44" s="52"/>
      <c r="E44" s="52"/>
      <c r="F44" s="52"/>
    </row>
    <row r="45" spans="2:6" ht="51" customHeight="1">
      <c r="B45" s="54" t="s">
        <v>111</v>
      </c>
      <c r="C45" s="55"/>
      <c r="D45" s="55"/>
      <c r="E45" s="55"/>
      <c r="F45" s="55"/>
    </row>
    <row r="46" spans="2:6" ht="41.25" customHeight="1">
      <c r="B46" s="52" t="s">
        <v>56</v>
      </c>
      <c r="C46" s="52"/>
      <c r="D46" s="52"/>
      <c r="E46" s="52"/>
      <c r="F46" s="52"/>
    </row>
    <row r="47" spans="2:6" ht="28.5" customHeight="1">
      <c r="B47" s="52" t="s">
        <v>57</v>
      </c>
      <c r="C47" s="52"/>
      <c r="D47" s="52"/>
      <c r="E47" s="52"/>
      <c r="F47" s="52"/>
    </row>
    <row r="48" spans="2:6" ht="41.25" customHeight="1">
      <c r="B48" s="52" t="s">
        <v>58</v>
      </c>
      <c r="C48" s="52"/>
      <c r="D48" s="52"/>
      <c r="E48" s="52"/>
      <c r="F48" s="52"/>
    </row>
    <row r="49" spans="2:6">
      <c r="B49" s="56"/>
      <c r="C49" s="56"/>
      <c r="D49" s="56"/>
      <c r="E49" s="56"/>
      <c r="F49" s="56"/>
    </row>
    <row r="50" spans="2:6">
      <c r="B50" s="56" t="s">
        <v>59</v>
      </c>
      <c r="C50" s="56"/>
      <c r="D50" s="56" t="s">
        <v>66</v>
      </c>
      <c r="E50" s="56"/>
      <c r="F50" s="56"/>
    </row>
    <row r="51" spans="2:6">
      <c r="B51" s="56" t="s">
        <v>60</v>
      </c>
      <c r="C51" s="56"/>
      <c r="D51" s="56" t="s">
        <v>77</v>
      </c>
      <c r="E51" s="56"/>
      <c r="F51" s="56"/>
    </row>
    <row r="52" spans="2:6">
      <c r="B52" s="56" t="s">
        <v>61</v>
      </c>
      <c r="C52" s="56"/>
    </row>
    <row r="55" spans="2:6">
      <c r="B55" s="56" t="s">
        <v>62</v>
      </c>
      <c r="C55" s="56"/>
    </row>
    <row r="56" spans="2:6">
      <c r="B56" s="56" t="s">
        <v>63</v>
      </c>
      <c r="C56" s="56"/>
    </row>
    <row r="59" spans="2:6">
      <c r="B59" s="56" t="s">
        <v>64</v>
      </c>
      <c r="C59" s="56"/>
    </row>
    <row r="60" spans="2:6">
      <c r="B60" s="56" t="s">
        <v>65</v>
      </c>
      <c r="C60" s="56"/>
    </row>
  </sheetData>
  <mergeCells count="25">
    <mergeCell ref="B42:F42"/>
    <mergeCell ref="B43:F43"/>
    <mergeCell ref="B44:F44"/>
    <mergeCell ref="B45:F45"/>
    <mergeCell ref="E4:F4"/>
    <mergeCell ref="B5:F5"/>
    <mergeCell ref="B6:F6"/>
    <mergeCell ref="B39:F39"/>
    <mergeCell ref="B40:F40"/>
    <mergeCell ref="C1:F1"/>
    <mergeCell ref="C2:F2"/>
    <mergeCell ref="B59:C59"/>
    <mergeCell ref="B60:C60"/>
    <mergeCell ref="B51:C51"/>
    <mergeCell ref="D51:F51"/>
    <mergeCell ref="B52:C52"/>
    <mergeCell ref="B55:C55"/>
    <mergeCell ref="B56:C56"/>
    <mergeCell ref="B46:F46"/>
    <mergeCell ref="B47:F47"/>
    <mergeCell ref="B48:F48"/>
    <mergeCell ref="B49:F49"/>
    <mergeCell ref="B50:C50"/>
    <mergeCell ref="D50:F50"/>
    <mergeCell ref="B41:F41"/>
  </mergeCells>
  <pageMargins left="0.69930555555555596" right="0.69930555555555596" top="0.75" bottom="0.75" header="0.3" footer="0.3"/>
  <pageSetup paperSize="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59"/>
  <sheetViews>
    <sheetView topLeftCell="B34" workbookViewId="0">
      <selection activeCell="B44" sqref="B44:F44"/>
    </sheetView>
  </sheetViews>
  <sheetFormatPr defaultColWidth="8.85546875" defaultRowHeight="15.75"/>
  <cols>
    <col min="1" max="1" width="8.85546875" style="1"/>
    <col min="2" max="2" width="4.42578125" style="1" customWidth="1"/>
    <col min="3" max="3" width="41.28515625" style="2" customWidth="1"/>
    <col min="4" max="4" width="10.28515625" style="1" customWidth="1"/>
    <col min="5" max="5" width="11.5703125" style="1" customWidth="1"/>
    <col min="6" max="6" width="10.42578125" style="3" customWidth="1"/>
    <col min="7" max="16384" width="8.85546875" style="1"/>
  </cols>
  <sheetData>
    <row r="1" spans="2:8">
      <c r="C1" s="51" t="s">
        <v>114</v>
      </c>
      <c r="D1" s="51"/>
      <c r="E1" s="51"/>
      <c r="F1" s="51"/>
    </row>
    <row r="2" spans="2:8">
      <c r="C2" s="51" t="s">
        <v>101</v>
      </c>
      <c r="D2" s="51"/>
      <c r="E2" s="51"/>
      <c r="F2" s="51"/>
    </row>
    <row r="3" spans="2:8">
      <c r="E3" s="57"/>
      <c r="F3" s="57"/>
    </row>
    <row r="4" spans="2:8">
      <c r="B4" s="46" t="s">
        <v>0</v>
      </c>
      <c r="C4" s="46"/>
      <c r="D4" s="46"/>
      <c r="E4" s="46"/>
      <c r="F4" s="46"/>
    </row>
    <row r="5" spans="2:8" ht="31.15" customHeight="1">
      <c r="B5" s="47" t="s">
        <v>82</v>
      </c>
      <c r="C5" s="47"/>
      <c r="D5" s="47"/>
      <c r="E5" s="47"/>
      <c r="F5" s="47"/>
    </row>
    <row r="6" spans="2:8" ht="46.15" customHeight="1">
      <c r="B6" s="4" t="s">
        <v>1</v>
      </c>
      <c r="C6" s="4" t="s">
        <v>2</v>
      </c>
      <c r="D6" s="4" t="s">
        <v>3</v>
      </c>
      <c r="E6" s="4" t="s">
        <v>4</v>
      </c>
      <c r="F6" s="5" t="s">
        <v>5</v>
      </c>
    </row>
    <row r="7" spans="2:8">
      <c r="B7" s="6">
        <v>0</v>
      </c>
      <c r="C7" s="4">
        <v>1</v>
      </c>
      <c r="D7" s="6">
        <v>2</v>
      </c>
      <c r="E7" s="6">
        <v>3</v>
      </c>
      <c r="F7" s="7">
        <v>4</v>
      </c>
    </row>
    <row r="8" spans="2:8" ht="23.1" customHeight="1">
      <c r="B8" s="8">
        <v>1</v>
      </c>
      <c r="C8" s="9" t="s">
        <v>6</v>
      </c>
      <c r="D8" s="39">
        <v>1.5</v>
      </c>
      <c r="E8" s="10">
        <v>16.579999999999998</v>
      </c>
      <c r="F8" s="10">
        <f>+E8*D8</f>
        <v>24.869999999999997</v>
      </c>
      <c r="H8" s="3">
        <f>+Table352_4678910111213141516171819202122232425262345678[[#This Row],[ Suprafaţa (mp) date intrare]]+E14</f>
        <v>25.159999999999997</v>
      </c>
    </row>
    <row r="9" spans="2:8" ht="21" customHeight="1">
      <c r="B9" s="8">
        <v>2</v>
      </c>
      <c r="C9" s="11" t="s">
        <v>7</v>
      </c>
      <c r="D9" s="12"/>
      <c r="E9" s="8"/>
      <c r="F9" s="10"/>
    </row>
    <row r="10" spans="2:8" ht="27.95" customHeight="1">
      <c r="B10" s="13" t="s">
        <v>8</v>
      </c>
      <c r="C10" s="14" t="s">
        <v>9</v>
      </c>
      <c r="D10" s="15">
        <v>0.15</v>
      </c>
      <c r="E10" s="16"/>
      <c r="F10" s="10"/>
    </row>
    <row r="11" spans="2:8" ht="38.25">
      <c r="B11" s="13" t="s">
        <v>10</v>
      </c>
      <c r="C11" s="14" t="s">
        <v>11</v>
      </c>
      <c r="D11" s="15">
        <v>0.1</v>
      </c>
      <c r="E11" s="16"/>
      <c r="F11" s="10"/>
    </row>
    <row r="12" spans="2:8" ht="25.5">
      <c r="B12" s="13" t="s">
        <v>12</v>
      </c>
      <c r="C12" s="14" t="s">
        <v>13</v>
      </c>
      <c r="D12" s="15">
        <v>0.1</v>
      </c>
      <c r="E12" s="16"/>
      <c r="F12" s="10"/>
    </row>
    <row r="13" spans="2:8">
      <c r="B13" s="13" t="s">
        <v>14</v>
      </c>
      <c r="C13" s="17" t="s">
        <v>15</v>
      </c>
      <c r="D13" s="18"/>
      <c r="E13" s="16"/>
      <c r="F13" s="19"/>
    </row>
    <row r="14" spans="2:8" ht="89.25">
      <c r="B14" s="8">
        <v>3</v>
      </c>
      <c r="C14" s="20" t="s">
        <v>16</v>
      </c>
      <c r="D14" s="39">
        <v>0.7</v>
      </c>
      <c r="E14" s="38">
        <f>5.18+3.4</f>
        <v>8.58</v>
      </c>
      <c r="F14" s="10">
        <f>+E14*D14</f>
        <v>6.0059999999999993</v>
      </c>
    </row>
    <row r="15" spans="2:8" ht="25.5">
      <c r="B15" s="8">
        <v>4</v>
      </c>
      <c r="C15" s="9" t="s">
        <v>17</v>
      </c>
      <c r="D15" s="6">
        <v>0.19</v>
      </c>
      <c r="E15" s="21">
        <v>0</v>
      </c>
      <c r="F15" s="22"/>
    </row>
    <row r="16" spans="2:8">
      <c r="B16" s="8">
        <v>5</v>
      </c>
      <c r="C16" s="9" t="s">
        <v>18</v>
      </c>
      <c r="D16" s="6">
        <v>1.27</v>
      </c>
      <c r="E16" s="21">
        <v>0</v>
      </c>
      <c r="F16" s="22"/>
    </row>
    <row r="17" spans="2:6" ht="25.5">
      <c r="B17" s="8">
        <v>6</v>
      </c>
      <c r="C17" s="14" t="s">
        <v>19</v>
      </c>
      <c r="D17" s="6">
        <v>1.27</v>
      </c>
      <c r="E17" s="21">
        <v>0</v>
      </c>
      <c r="F17" s="22"/>
    </row>
    <row r="18" spans="2:6" ht="25.5">
      <c r="B18" s="8">
        <v>7</v>
      </c>
      <c r="C18" s="14" t="s">
        <v>20</v>
      </c>
      <c r="D18" s="6">
        <v>0.02</v>
      </c>
      <c r="E18" s="21">
        <v>0</v>
      </c>
      <c r="F18" s="22"/>
    </row>
    <row r="19" spans="2:6">
      <c r="B19" s="8">
        <v>8</v>
      </c>
      <c r="C19" s="17" t="s">
        <v>21</v>
      </c>
      <c r="D19" s="6"/>
      <c r="E19" s="21"/>
      <c r="F19" s="19">
        <f>+F14+F8</f>
        <v>30.875999999999998</v>
      </c>
    </row>
    <row r="20" spans="2:6">
      <c r="B20" s="8">
        <v>9</v>
      </c>
      <c r="C20" s="23" t="s">
        <v>22</v>
      </c>
      <c r="D20" s="6"/>
      <c r="E20" s="21"/>
      <c r="F20" s="22"/>
    </row>
    <row r="21" spans="2:6">
      <c r="B21" s="13" t="s">
        <v>23</v>
      </c>
      <c r="C21" s="24" t="s">
        <v>24</v>
      </c>
      <c r="D21" s="6">
        <v>2.5</v>
      </c>
      <c r="E21" s="21"/>
      <c r="F21" s="22">
        <v>2.5</v>
      </c>
    </row>
    <row r="22" spans="2:6">
      <c r="B22" s="13" t="s">
        <v>25</v>
      </c>
      <c r="C22" s="24" t="s">
        <v>26</v>
      </c>
      <c r="D22" s="6">
        <v>2</v>
      </c>
      <c r="E22" s="21"/>
      <c r="F22" s="22"/>
    </row>
    <row r="23" spans="2:6">
      <c r="B23" s="13" t="s">
        <v>27</v>
      </c>
      <c r="C23" s="24" t="s">
        <v>28</v>
      </c>
      <c r="D23" s="6">
        <v>1.5</v>
      </c>
      <c r="E23" s="21"/>
      <c r="F23" s="22"/>
    </row>
    <row r="24" spans="2:6">
      <c r="B24" s="13" t="s">
        <v>29</v>
      </c>
      <c r="C24" s="24" t="s">
        <v>30</v>
      </c>
      <c r="D24" s="6">
        <v>1</v>
      </c>
      <c r="E24" s="21"/>
      <c r="F24" s="22"/>
    </row>
    <row r="25" spans="2:6">
      <c r="B25" s="13" t="s">
        <v>31</v>
      </c>
      <c r="C25" s="25" t="s">
        <v>32</v>
      </c>
      <c r="D25" s="6"/>
      <c r="E25" s="21"/>
      <c r="F25" s="19">
        <v>77.2</v>
      </c>
    </row>
    <row r="26" spans="2:6">
      <c r="B26" s="8">
        <v>10</v>
      </c>
      <c r="C26" s="9" t="s">
        <v>33</v>
      </c>
      <c r="D26" s="12"/>
      <c r="E26" s="21"/>
      <c r="F26" s="22">
        <v>7.3</v>
      </c>
    </row>
    <row r="27" spans="2:6" ht="25.5">
      <c r="B27" s="13" t="s">
        <v>34</v>
      </c>
      <c r="C27" s="17" t="s">
        <v>35</v>
      </c>
      <c r="D27" s="18"/>
      <c r="E27" s="10"/>
      <c r="F27" s="26">
        <f>F25*(100+7.3)%</f>
        <v>82.835599999999999</v>
      </c>
    </row>
    <row r="28" spans="2:6">
      <c r="B28" s="8">
        <v>11</v>
      </c>
      <c r="C28" s="27" t="s">
        <v>36</v>
      </c>
      <c r="D28" s="12"/>
      <c r="E28" s="21"/>
      <c r="F28" s="22"/>
    </row>
    <row r="29" spans="2:6">
      <c r="B29" s="13" t="s">
        <v>37</v>
      </c>
      <c r="C29" s="28" t="s">
        <v>38</v>
      </c>
      <c r="D29" s="15"/>
      <c r="E29" s="8"/>
      <c r="F29" s="8">
        <v>1</v>
      </c>
    </row>
    <row r="30" spans="2:6">
      <c r="B30" s="13" t="s">
        <v>39</v>
      </c>
      <c r="C30" s="9" t="s">
        <v>40</v>
      </c>
      <c r="D30" s="15"/>
      <c r="E30" s="21"/>
      <c r="F30" s="41">
        <f>F31/12</f>
        <v>1281</v>
      </c>
    </row>
    <row r="31" spans="2:6">
      <c r="B31" s="13" t="s">
        <v>41</v>
      </c>
      <c r="C31" s="9" t="s">
        <v>42</v>
      </c>
      <c r="D31" s="15"/>
      <c r="E31" s="21"/>
      <c r="F31" s="41">
        <v>15372</v>
      </c>
    </row>
    <row r="32" spans="2:6" ht="27">
      <c r="B32" s="13" t="s">
        <v>43</v>
      </c>
      <c r="C32" s="27" t="s">
        <v>44</v>
      </c>
      <c r="D32" s="29">
        <v>0.1</v>
      </c>
      <c r="E32" s="21"/>
      <c r="F32" s="26">
        <f>F30*10/100</f>
        <v>128.1</v>
      </c>
    </row>
    <row r="33" spans="2:6" ht="25.5">
      <c r="B33" s="30" t="s">
        <v>45</v>
      </c>
      <c r="C33" s="11" t="s">
        <v>46</v>
      </c>
      <c r="D33" s="15"/>
      <c r="E33" s="21"/>
      <c r="F33" s="31"/>
    </row>
    <row r="34" spans="2:6" ht="77.25">
      <c r="B34" s="32" t="s">
        <v>47</v>
      </c>
      <c r="C34" s="33" t="s">
        <v>48</v>
      </c>
      <c r="D34" s="15">
        <v>0.25</v>
      </c>
      <c r="E34" s="21"/>
      <c r="F34" s="22"/>
    </row>
    <row r="35" spans="2:6">
      <c r="B35" s="32" t="s">
        <v>49</v>
      </c>
      <c r="C35" s="9" t="s">
        <v>50</v>
      </c>
      <c r="D35" s="12">
        <v>2574</v>
      </c>
      <c r="E35" s="21"/>
      <c r="F35" s="22"/>
    </row>
    <row r="36" spans="2:6" ht="25.5">
      <c r="B36" s="30">
        <v>13</v>
      </c>
      <c r="C36" s="17" t="s">
        <v>110</v>
      </c>
      <c r="D36" s="12"/>
      <c r="E36" s="21"/>
      <c r="F36" s="40">
        <f>F27</f>
        <v>82.835599999999999</v>
      </c>
    </row>
    <row r="37" spans="2:6" ht="17.25" customHeight="1">
      <c r="B37" s="34"/>
      <c r="C37" s="35"/>
      <c r="D37" s="36"/>
      <c r="E37" s="36"/>
      <c r="F37" s="37"/>
    </row>
    <row r="38" spans="2:6" ht="29.1" customHeight="1">
      <c r="B38" s="48" t="s">
        <v>51</v>
      </c>
      <c r="C38" s="48"/>
      <c r="D38" s="48"/>
      <c r="E38" s="48"/>
      <c r="F38" s="48"/>
    </row>
    <row r="39" spans="2:6" ht="39" customHeight="1">
      <c r="B39" s="49" t="s">
        <v>52</v>
      </c>
      <c r="C39" s="50"/>
      <c r="D39" s="50"/>
      <c r="E39" s="50"/>
      <c r="F39" s="50"/>
    </row>
    <row r="40" spans="2:6" ht="28.5" customHeight="1">
      <c r="B40" s="52" t="s">
        <v>53</v>
      </c>
      <c r="C40" s="53"/>
      <c r="D40" s="53"/>
      <c r="E40" s="53"/>
      <c r="F40" s="53"/>
    </row>
    <row r="41" spans="2:6" ht="67.5" customHeight="1">
      <c r="B41" s="52" t="s">
        <v>54</v>
      </c>
      <c r="C41" s="53"/>
      <c r="D41" s="53"/>
      <c r="E41" s="53"/>
      <c r="F41" s="53"/>
    </row>
    <row r="42" spans="2:6" ht="28.5" customHeight="1">
      <c r="B42" s="52" t="s">
        <v>55</v>
      </c>
      <c r="C42" s="53"/>
      <c r="D42" s="53"/>
      <c r="E42" s="53"/>
      <c r="F42" s="53"/>
    </row>
    <row r="43" spans="2:6" ht="52.5" customHeight="1">
      <c r="B43" s="53" t="s">
        <v>112</v>
      </c>
      <c r="C43" s="52"/>
      <c r="D43" s="52"/>
      <c r="E43" s="52"/>
      <c r="F43" s="52"/>
    </row>
    <row r="44" spans="2:6" ht="52.5" customHeight="1">
      <c r="B44" s="54" t="s">
        <v>111</v>
      </c>
      <c r="C44" s="55"/>
      <c r="D44" s="55"/>
      <c r="E44" s="55"/>
      <c r="F44" s="55"/>
    </row>
    <row r="45" spans="2:6" ht="42" customHeight="1">
      <c r="B45" s="52" t="s">
        <v>56</v>
      </c>
      <c r="C45" s="52"/>
      <c r="D45" s="52"/>
      <c r="E45" s="52"/>
      <c r="F45" s="52"/>
    </row>
    <row r="46" spans="2:6" ht="29.25" customHeight="1">
      <c r="B46" s="52" t="s">
        <v>57</v>
      </c>
      <c r="C46" s="52"/>
      <c r="D46" s="52"/>
      <c r="E46" s="52"/>
      <c r="F46" s="52"/>
    </row>
    <row r="47" spans="2:6" ht="39" customHeight="1">
      <c r="B47" s="52" t="s">
        <v>58</v>
      </c>
      <c r="C47" s="52"/>
      <c r="D47" s="52"/>
      <c r="E47" s="52"/>
      <c r="F47" s="52"/>
    </row>
    <row r="48" spans="2:6">
      <c r="B48" s="56"/>
      <c r="C48" s="56"/>
      <c r="D48" s="56"/>
      <c r="E48" s="56"/>
      <c r="F48" s="56"/>
    </row>
    <row r="49" spans="2:6">
      <c r="B49" s="56" t="s">
        <v>59</v>
      </c>
      <c r="C49" s="56"/>
      <c r="D49" s="56" t="s">
        <v>66</v>
      </c>
      <c r="E49" s="56"/>
      <c r="F49" s="56"/>
    </row>
    <row r="50" spans="2:6">
      <c r="B50" s="56" t="s">
        <v>60</v>
      </c>
      <c r="C50" s="56"/>
      <c r="D50" s="56" t="s">
        <v>78</v>
      </c>
      <c r="E50" s="56"/>
      <c r="F50" s="56"/>
    </row>
    <row r="51" spans="2:6">
      <c r="B51" s="56" t="s">
        <v>61</v>
      </c>
      <c r="C51" s="56"/>
    </row>
    <row r="54" spans="2:6">
      <c r="B54" s="56" t="s">
        <v>62</v>
      </c>
      <c r="C54" s="56"/>
    </row>
    <row r="55" spans="2:6">
      <c r="B55" s="56" t="s">
        <v>63</v>
      </c>
      <c r="C55" s="56"/>
    </row>
    <row r="58" spans="2:6">
      <c r="B58" s="56" t="s">
        <v>64</v>
      </c>
      <c r="C58" s="56"/>
    </row>
    <row r="59" spans="2:6">
      <c r="B59" s="56" t="s">
        <v>65</v>
      </c>
      <c r="C59" s="56"/>
    </row>
  </sheetData>
  <mergeCells count="25">
    <mergeCell ref="B41:F41"/>
    <mergeCell ref="B42:F42"/>
    <mergeCell ref="B43:F43"/>
    <mergeCell ref="B44:F44"/>
    <mergeCell ref="E3:F3"/>
    <mergeCell ref="B4:F4"/>
    <mergeCell ref="B5:F5"/>
    <mergeCell ref="B38:F38"/>
    <mergeCell ref="B39:F39"/>
    <mergeCell ref="C1:F1"/>
    <mergeCell ref="C2:F2"/>
    <mergeCell ref="B58:C58"/>
    <mergeCell ref="B59:C59"/>
    <mergeCell ref="B50:C50"/>
    <mergeCell ref="D50:F50"/>
    <mergeCell ref="B51:C51"/>
    <mergeCell ref="B54:C54"/>
    <mergeCell ref="B55:C55"/>
    <mergeCell ref="B45:F45"/>
    <mergeCell ref="B46:F46"/>
    <mergeCell ref="B47:F47"/>
    <mergeCell ref="B48:F48"/>
    <mergeCell ref="B49:C49"/>
    <mergeCell ref="D49:F49"/>
    <mergeCell ref="B40:F40"/>
  </mergeCells>
  <pageMargins left="0.69930555555555596" right="0.69930555555555596" top="0.75" bottom="0.75" header="0.3" footer="0.3"/>
  <pageSetup paperSize="9"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60"/>
  <sheetViews>
    <sheetView topLeftCell="B40" workbookViewId="0">
      <selection activeCell="B45" sqref="B45:F45"/>
    </sheetView>
  </sheetViews>
  <sheetFormatPr defaultColWidth="8.85546875" defaultRowHeight="15.75"/>
  <cols>
    <col min="1" max="1" width="8.85546875" style="1"/>
    <col min="2" max="2" width="4.42578125" style="1" customWidth="1"/>
    <col min="3" max="3" width="41.28515625" style="2" customWidth="1"/>
    <col min="4" max="4" width="10.28515625" style="1" customWidth="1"/>
    <col min="5" max="5" width="11.5703125" style="1" customWidth="1"/>
    <col min="6" max="6" width="10.42578125" style="3" customWidth="1"/>
    <col min="7" max="16384" width="8.85546875" style="1"/>
  </cols>
  <sheetData>
    <row r="1" spans="2:8">
      <c r="C1" s="51" t="s">
        <v>114</v>
      </c>
      <c r="D1" s="51"/>
      <c r="E1" s="51"/>
      <c r="F1" s="51"/>
    </row>
    <row r="2" spans="2:8">
      <c r="C2" s="51" t="s">
        <v>102</v>
      </c>
      <c r="D2" s="51"/>
      <c r="E2" s="51"/>
      <c r="F2" s="51"/>
    </row>
    <row r="4" spans="2:8">
      <c r="E4" s="57"/>
      <c r="F4" s="57"/>
    </row>
    <row r="5" spans="2:8">
      <c r="B5" s="46" t="s">
        <v>0</v>
      </c>
      <c r="C5" s="46"/>
      <c r="D5" s="46"/>
      <c r="E5" s="46"/>
      <c r="F5" s="46"/>
    </row>
    <row r="6" spans="2:8" ht="31.15" customHeight="1">
      <c r="B6" s="47" t="s">
        <v>80</v>
      </c>
      <c r="C6" s="47"/>
      <c r="D6" s="47"/>
      <c r="E6" s="47"/>
      <c r="F6" s="47"/>
    </row>
    <row r="7" spans="2:8" ht="46.15" customHeight="1">
      <c r="B7" s="4" t="s">
        <v>1</v>
      </c>
      <c r="C7" s="4" t="s">
        <v>2</v>
      </c>
      <c r="D7" s="4" t="s">
        <v>3</v>
      </c>
      <c r="E7" s="4" t="s">
        <v>4</v>
      </c>
      <c r="F7" s="5" t="s">
        <v>5</v>
      </c>
    </row>
    <row r="8" spans="2:8">
      <c r="B8" s="6">
        <v>0</v>
      </c>
      <c r="C8" s="4">
        <v>1</v>
      </c>
      <c r="D8" s="6">
        <v>2</v>
      </c>
      <c r="E8" s="6">
        <v>3</v>
      </c>
      <c r="F8" s="7">
        <v>4</v>
      </c>
    </row>
    <row r="9" spans="2:8" ht="23.1" customHeight="1">
      <c r="B9" s="8">
        <v>1</v>
      </c>
      <c r="C9" s="9" t="s">
        <v>6</v>
      </c>
      <c r="D9" s="39">
        <v>1.5</v>
      </c>
      <c r="E9" s="10">
        <v>18.920000000000002</v>
      </c>
      <c r="F9" s="10">
        <f>+E9*D9</f>
        <v>28.380000000000003</v>
      </c>
      <c r="H9" s="3">
        <f>+Table352_46789101112131415161718192021222324252623456789[[#This Row],[ Suprafaţa (mp) date intrare]]+E15</f>
        <v>27.5</v>
      </c>
    </row>
    <row r="10" spans="2:8" ht="21" customHeight="1">
      <c r="B10" s="8">
        <v>2</v>
      </c>
      <c r="C10" s="11" t="s">
        <v>7</v>
      </c>
      <c r="D10" s="12"/>
      <c r="E10" s="8"/>
      <c r="F10" s="10"/>
    </row>
    <row r="11" spans="2:8" ht="27.95" customHeight="1">
      <c r="B11" s="13" t="s">
        <v>8</v>
      </c>
      <c r="C11" s="14" t="s">
        <v>9</v>
      </c>
      <c r="D11" s="15">
        <v>0.15</v>
      </c>
      <c r="E11" s="16"/>
      <c r="F11" s="10"/>
    </row>
    <row r="12" spans="2:8" ht="38.25">
      <c r="B12" s="13" t="s">
        <v>10</v>
      </c>
      <c r="C12" s="14" t="s">
        <v>11</v>
      </c>
      <c r="D12" s="15">
        <v>0.1</v>
      </c>
      <c r="E12" s="16"/>
      <c r="F12" s="10"/>
    </row>
    <row r="13" spans="2:8" ht="25.5">
      <c r="B13" s="13" t="s">
        <v>12</v>
      </c>
      <c r="C13" s="14" t="s">
        <v>13</v>
      </c>
      <c r="D13" s="15">
        <v>0.1</v>
      </c>
      <c r="E13" s="16"/>
      <c r="F13" s="10"/>
    </row>
    <row r="14" spans="2:8">
      <c r="B14" s="13" t="s">
        <v>14</v>
      </c>
      <c r="C14" s="17" t="s">
        <v>15</v>
      </c>
      <c r="D14" s="18"/>
      <c r="E14" s="16"/>
      <c r="F14" s="19"/>
    </row>
    <row r="15" spans="2:8" ht="89.25">
      <c r="B15" s="8">
        <v>3</v>
      </c>
      <c r="C15" s="20" t="s">
        <v>16</v>
      </c>
      <c r="D15" s="39">
        <v>0.7</v>
      </c>
      <c r="E15" s="38">
        <f>5.18+3.4</f>
        <v>8.58</v>
      </c>
      <c r="F15" s="10">
        <f>+E15*D15</f>
        <v>6.0059999999999993</v>
      </c>
    </row>
    <row r="16" spans="2:8" ht="25.5">
      <c r="B16" s="8">
        <v>4</v>
      </c>
      <c r="C16" s="9" t="s">
        <v>17</v>
      </c>
      <c r="D16" s="6">
        <v>0.19</v>
      </c>
      <c r="E16" s="21">
        <v>0</v>
      </c>
      <c r="F16" s="22"/>
    </row>
    <row r="17" spans="2:6">
      <c r="B17" s="8">
        <v>5</v>
      </c>
      <c r="C17" s="9" t="s">
        <v>18</v>
      </c>
      <c r="D17" s="6">
        <v>1.27</v>
      </c>
      <c r="E17" s="21">
        <v>0</v>
      </c>
      <c r="F17" s="22"/>
    </row>
    <row r="18" spans="2:6" ht="25.5">
      <c r="B18" s="8">
        <v>6</v>
      </c>
      <c r="C18" s="14" t="s">
        <v>19</v>
      </c>
      <c r="D18" s="6">
        <v>1.27</v>
      </c>
      <c r="E18" s="21">
        <v>0</v>
      </c>
      <c r="F18" s="22"/>
    </row>
    <row r="19" spans="2:6" ht="25.5">
      <c r="B19" s="8">
        <v>7</v>
      </c>
      <c r="C19" s="14" t="s">
        <v>20</v>
      </c>
      <c r="D19" s="6">
        <v>0.02</v>
      </c>
      <c r="E19" s="21">
        <v>0</v>
      </c>
      <c r="F19" s="22"/>
    </row>
    <row r="20" spans="2:6">
      <c r="B20" s="8">
        <v>8</v>
      </c>
      <c r="C20" s="17" t="s">
        <v>21</v>
      </c>
      <c r="D20" s="6"/>
      <c r="E20" s="21"/>
      <c r="F20" s="19">
        <f>+F15+F9</f>
        <v>34.386000000000003</v>
      </c>
    </row>
    <row r="21" spans="2:6">
      <c r="B21" s="8">
        <v>9</v>
      </c>
      <c r="C21" s="23" t="s">
        <v>22</v>
      </c>
      <c r="D21" s="6"/>
      <c r="E21" s="21"/>
      <c r="F21" s="22"/>
    </row>
    <row r="22" spans="2:6">
      <c r="B22" s="13" t="s">
        <v>23</v>
      </c>
      <c r="C22" s="24" t="s">
        <v>24</v>
      </c>
      <c r="D22" s="6">
        <v>2.5</v>
      </c>
      <c r="E22" s="21"/>
      <c r="F22" s="22">
        <v>2.5</v>
      </c>
    </row>
    <row r="23" spans="2:6">
      <c r="B23" s="13" t="s">
        <v>25</v>
      </c>
      <c r="C23" s="24" t="s">
        <v>26</v>
      </c>
      <c r="D23" s="6">
        <v>2</v>
      </c>
      <c r="E23" s="21"/>
      <c r="F23" s="22"/>
    </row>
    <row r="24" spans="2:6">
      <c r="B24" s="13" t="s">
        <v>27</v>
      </c>
      <c r="C24" s="24" t="s">
        <v>28</v>
      </c>
      <c r="D24" s="6">
        <v>1.5</v>
      </c>
      <c r="E24" s="21"/>
      <c r="F24" s="22"/>
    </row>
    <row r="25" spans="2:6">
      <c r="B25" s="13" t="s">
        <v>29</v>
      </c>
      <c r="C25" s="24" t="s">
        <v>30</v>
      </c>
      <c r="D25" s="6">
        <v>1</v>
      </c>
      <c r="E25" s="21"/>
      <c r="F25" s="22"/>
    </row>
    <row r="26" spans="2:6">
      <c r="B26" s="13" t="s">
        <v>31</v>
      </c>
      <c r="C26" s="25" t="s">
        <v>32</v>
      </c>
      <c r="D26" s="6"/>
      <c r="E26" s="21"/>
      <c r="F26" s="19">
        <v>85.98</v>
      </c>
    </row>
    <row r="27" spans="2:6">
      <c r="B27" s="8">
        <v>10</v>
      </c>
      <c r="C27" s="9" t="s">
        <v>33</v>
      </c>
      <c r="D27" s="12"/>
      <c r="E27" s="21"/>
      <c r="F27" s="22">
        <v>7.3</v>
      </c>
    </row>
    <row r="28" spans="2:6" ht="25.5">
      <c r="B28" s="13" t="s">
        <v>34</v>
      </c>
      <c r="C28" s="17" t="s">
        <v>35</v>
      </c>
      <c r="D28" s="18"/>
      <c r="E28" s="10"/>
      <c r="F28" s="26">
        <f>F26*(100+7.3)%</f>
        <v>92.256540000000001</v>
      </c>
    </row>
    <row r="29" spans="2:6">
      <c r="B29" s="8">
        <v>11</v>
      </c>
      <c r="C29" s="27" t="s">
        <v>36</v>
      </c>
      <c r="D29" s="12"/>
      <c r="E29" s="21"/>
      <c r="F29" s="22"/>
    </row>
    <row r="30" spans="2:6">
      <c r="B30" s="13" t="s">
        <v>37</v>
      </c>
      <c r="C30" s="28" t="s">
        <v>38</v>
      </c>
      <c r="D30" s="15"/>
      <c r="E30" s="8"/>
      <c r="F30" s="8">
        <v>4</v>
      </c>
    </row>
    <row r="31" spans="2:6">
      <c r="B31" s="13" t="s">
        <v>39</v>
      </c>
      <c r="C31" s="9" t="s">
        <v>40</v>
      </c>
      <c r="D31" s="15"/>
      <c r="E31" s="21"/>
      <c r="F31" s="41">
        <f>F32/12</f>
        <v>5124</v>
      </c>
    </row>
    <row r="32" spans="2:6">
      <c r="B32" s="13" t="s">
        <v>41</v>
      </c>
      <c r="C32" s="9" t="s">
        <v>42</v>
      </c>
      <c r="D32" s="15"/>
      <c r="E32" s="21"/>
      <c r="F32" s="41">
        <f>5124*12</f>
        <v>61488</v>
      </c>
    </row>
    <row r="33" spans="2:6" ht="27">
      <c r="B33" s="13" t="s">
        <v>43</v>
      </c>
      <c r="C33" s="27" t="s">
        <v>44</v>
      </c>
      <c r="D33" s="29">
        <v>0.1</v>
      </c>
      <c r="E33" s="21"/>
      <c r="F33" s="26">
        <f>F31*10/100</f>
        <v>512.4</v>
      </c>
    </row>
    <row r="34" spans="2:6" ht="25.5">
      <c r="B34" s="30" t="s">
        <v>45</v>
      </c>
      <c r="C34" s="11" t="s">
        <v>46</v>
      </c>
      <c r="D34" s="15"/>
      <c r="E34" s="21"/>
      <c r="F34" s="31"/>
    </row>
    <row r="35" spans="2:6" ht="77.25">
      <c r="B35" s="32" t="s">
        <v>47</v>
      </c>
      <c r="C35" s="33" t="s">
        <v>48</v>
      </c>
      <c r="D35" s="15">
        <v>0.25</v>
      </c>
      <c r="E35" s="21"/>
      <c r="F35" s="22"/>
    </row>
    <row r="36" spans="2:6">
      <c r="B36" s="32" t="s">
        <v>49</v>
      </c>
      <c r="C36" s="9" t="s">
        <v>50</v>
      </c>
      <c r="D36" s="12">
        <v>2574</v>
      </c>
      <c r="E36" s="21"/>
      <c r="F36" s="22"/>
    </row>
    <row r="37" spans="2:6" ht="25.5">
      <c r="B37" s="30">
        <v>13</v>
      </c>
      <c r="C37" s="17" t="s">
        <v>110</v>
      </c>
      <c r="D37" s="12"/>
      <c r="E37" s="21"/>
      <c r="F37" s="40">
        <f>+F28</f>
        <v>92.256540000000001</v>
      </c>
    </row>
    <row r="38" spans="2:6" ht="18" customHeight="1">
      <c r="B38" s="34"/>
      <c r="C38" s="35"/>
      <c r="D38" s="36"/>
      <c r="E38" s="36"/>
      <c r="F38" s="37"/>
    </row>
    <row r="39" spans="2:6" ht="29.1" customHeight="1">
      <c r="B39" s="48" t="s">
        <v>51</v>
      </c>
      <c r="C39" s="48"/>
      <c r="D39" s="48"/>
      <c r="E39" s="48"/>
      <c r="F39" s="48"/>
    </row>
    <row r="40" spans="2:6" ht="39" customHeight="1">
      <c r="B40" s="49" t="s">
        <v>52</v>
      </c>
      <c r="C40" s="50"/>
      <c r="D40" s="50"/>
      <c r="E40" s="50"/>
      <c r="F40" s="50"/>
    </row>
    <row r="41" spans="2:6" ht="27" customHeight="1">
      <c r="B41" s="52" t="s">
        <v>53</v>
      </c>
      <c r="C41" s="53"/>
      <c r="D41" s="53"/>
      <c r="E41" s="53"/>
      <c r="F41" s="53"/>
    </row>
    <row r="42" spans="2:6" ht="64.5" customHeight="1">
      <c r="B42" s="52" t="s">
        <v>54</v>
      </c>
      <c r="C42" s="53"/>
      <c r="D42" s="53"/>
      <c r="E42" s="53"/>
      <c r="F42" s="53"/>
    </row>
    <row r="43" spans="2:6" ht="27.75" customHeight="1">
      <c r="B43" s="52" t="s">
        <v>55</v>
      </c>
      <c r="C43" s="53"/>
      <c r="D43" s="53"/>
      <c r="E43" s="53"/>
      <c r="F43" s="53"/>
    </row>
    <row r="44" spans="2:6" ht="52.5" customHeight="1">
      <c r="B44" s="53" t="s">
        <v>112</v>
      </c>
      <c r="C44" s="52"/>
      <c r="D44" s="52"/>
      <c r="E44" s="52"/>
      <c r="F44" s="52"/>
    </row>
    <row r="45" spans="2:6" ht="52.5" customHeight="1">
      <c r="B45" s="54" t="s">
        <v>111</v>
      </c>
      <c r="C45" s="55"/>
      <c r="D45" s="55"/>
      <c r="E45" s="55"/>
      <c r="F45" s="55"/>
    </row>
    <row r="46" spans="2:6" ht="41.25" customHeight="1">
      <c r="B46" s="52" t="s">
        <v>56</v>
      </c>
      <c r="C46" s="52"/>
      <c r="D46" s="52"/>
      <c r="E46" s="52"/>
      <c r="F46" s="52"/>
    </row>
    <row r="47" spans="2:6" ht="27" customHeight="1">
      <c r="B47" s="52" t="s">
        <v>57</v>
      </c>
      <c r="C47" s="52"/>
      <c r="D47" s="52"/>
      <c r="E47" s="52"/>
      <c r="F47" s="52"/>
    </row>
    <row r="48" spans="2:6" ht="40.5" customHeight="1">
      <c r="B48" s="52" t="s">
        <v>58</v>
      </c>
      <c r="C48" s="52"/>
      <c r="D48" s="52"/>
      <c r="E48" s="52"/>
      <c r="F48" s="52"/>
    </row>
    <row r="49" spans="2:6">
      <c r="B49" s="56"/>
      <c r="C49" s="56"/>
      <c r="D49" s="56"/>
      <c r="E49" s="56"/>
      <c r="F49" s="56"/>
    </row>
    <row r="50" spans="2:6">
      <c r="B50" s="56" t="s">
        <v>59</v>
      </c>
      <c r="C50" s="56"/>
      <c r="D50" s="56" t="s">
        <v>66</v>
      </c>
      <c r="E50" s="56"/>
      <c r="F50" s="56"/>
    </row>
    <row r="51" spans="2:6">
      <c r="B51" s="56" t="s">
        <v>60</v>
      </c>
      <c r="C51" s="56"/>
      <c r="D51" s="56" t="s">
        <v>79</v>
      </c>
      <c r="E51" s="56"/>
      <c r="F51" s="56"/>
    </row>
    <row r="52" spans="2:6">
      <c r="B52" s="56" t="s">
        <v>61</v>
      </c>
      <c r="C52" s="56"/>
    </row>
    <row r="55" spans="2:6">
      <c r="B55" s="56" t="s">
        <v>62</v>
      </c>
      <c r="C55" s="56"/>
    </row>
    <row r="56" spans="2:6">
      <c r="B56" s="56" t="s">
        <v>63</v>
      </c>
      <c r="C56" s="56"/>
    </row>
    <row r="59" spans="2:6">
      <c r="B59" s="56" t="s">
        <v>64</v>
      </c>
      <c r="C59" s="56"/>
    </row>
    <row r="60" spans="2:6">
      <c r="B60" s="56" t="s">
        <v>65</v>
      </c>
      <c r="C60" s="56"/>
    </row>
  </sheetData>
  <mergeCells count="25">
    <mergeCell ref="B42:F42"/>
    <mergeCell ref="B43:F43"/>
    <mergeCell ref="B44:F44"/>
    <mergeCell ref="B45:F45"/>
    <mergeCell ref="E4:F4"/>
    <mergeCell ref="B5:F5"/>
    <mergeCell ref="B6:F6"/>
    <mergeCell ref="B39:F39"/>
    <mergeCell ref="B40:F40"/>
    <mergeCell ref="C1:F1"/>
    <mergeCell ref="C2:F2"/>
    <mergeCell ref="B59:C59"/>
    <mergeCell ref="B60:C60"/>
    <mergeCell ref="B51:C51"/>
    <mergeCell ref="D51:F51"/>
    <mergeCell ref="B52:C52"/>
    <mergeCell ref="B55:C55"/>
    <mergeCell ref="B56:C56"/>
    <mergeCell ref="B46:F46"/>
    <mergeCell ref="B47:F47"/>
    <mergeCell ref="B48:F48"/>
    <mergeCell ref="B49:F49"/>
    <mergeCell ref="B50:C50"/>
    <mergeCell ref="D50:F50"/>
    <mergeCell ref="B41:F41"/>
  </mergeCells>
  <pageMargins left="0.69930555555555596" right="0.69930555555555596" top="0.75" bottom="0.75" header="0.3" footer="0.3"/>
  <pageSetup paperSize="9"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60"/>
  <sheetViews>
    <sheetView topLeftCell="B37" workbookViewId="0">
      <selection activeCell="B45" sqref="B45:F45"/>
    </sheetView>
  </sheetViews>
  <sheetFormatPr defaultColWidth="8.85546875" defaultRowHeight="15.75"/>
  <cols>
    <col min="1" max="1" width="8.85546875" style="1"/>
    <col min="2" max="2" width="4.42578125" style="1" customWidth="1"/>
    <col min="3" max="3" width="41.28515625" style="2" customWidth="1"/>
    <col min="4" max="4" width="10.28515625" style="1" customWidth="1"/>
    <col min="5" max="5" width="11.5703125" style="1" customWidth="1"/>
    <col min="6" max="6" width="10.42578125" style="3" customWidth="1"/>
    <col min="7" max="16384" width="8.85546875" style="1"/>
  </cols>
  <sheetData>
    <row r="1" spans="2:8">
      <c r="C1" s="51" t="s">
        <v>114</v>
      </c>
      <c r="D1" s="51"/>
      <c r="E1" s="51"/>
      <c r="F1" s="51"/>
    </row>
    <row r="2" spans="2:8">
      <c r="C2" s="51" t="s">
        <v>103</v>
      </c>
      <c r="D2" s="51"/>
      <c r="E2" s="51"/>
      <c r="F2" s="51"/>
    </row>
    <row r="4" spans="2:8">
      <c r="E4" s="57"/>
      <c r="F4" s="57"/>
    </row>
    <row r="5" spans="2:8">
      <c r="B5" s="46" t="s">
        <v>0</v>
      </c>
      <c r="C5" s="46"/>
      <c r="D5" s="46"/>
      <c r="E5" s="46"/>
      <c r="F5" s="46"/>
    </row>
    <row r="6" spans="2:8" ht="31.15" customHeight="1">
      <c r="B6" s="47" t="s">
        <v>83</v>
      </c>
      <c r="C6" s="47"/>
      <c r="D6" s="47"/>
      <c r="E6" s="47"/>
      <c r="F6" s="47"/>
    </row>
    <row r="7" spans="2:8" ht="46.15" customHeight="1">
      <c r="B7" s="4" t="s">
        <v>1</v>
      </c>
      <c r="C7" s="4" t="s">
        <v>2</v>
      </c>
      <c r="D7" s="4" t="s">
        <v>3</v>
      </c>
      <c r="E7" s="4" t="s">
        <v>4</v>
      </c>
      <c r="F7" s="5" t="s">
        <v>5</v>
      </c>
    </row>
    <row r="8" spans="2:8">
      <c r="B8" s="6">
        <v>0</v>
      </c>
      <c r="C8" s="4">
        <v>1</v>
      </c>
      <c r="D8" s="6">
        <v>2</v>
      </c>
      <c r="E8" s="6">
        <v>3</v>
      </c>
      <c r="F8" s="7">
        <v>4</v>
      </c>
    </row>
    <row r="9" spans="2:8" ht="23.1" customHeight="1">
      <c r="B9" s="8">
        <v>1</v>
      </c>
      <c r="C9" s="9" t="s">
        <v>6</v>
      </c>
      <c r="D9" s="39">
        <v>1.5</v>
      </c>
      <c r="E9" s="10">
        <v>16.559999999999999</v>
      </c>
      <c r="F9" s="10">
        <f>+E9*D9</f>
        <v>24.839999999999996</v>
      </c>
      <c r="H9" s="3">
        <f>+Table352_4678910111213141516171819202122232425262345678910[[#This Row],[ Suprafaţa (mp) date intrare]]+E15</f>
        <v>25.779999999999998</v>
      </c>
    </row>
    <row r="10" spans="2:8" ht="21" customHeight="1">
      <c r="B10" s="8">
        <v>2</v>
      </c>
      <c r="C10" s="11" t="s">
        <v>7</v>
      </c>
      <c r="D10" s="12"/>
      <c r="E10" s="8"/>
      <c r="F10" s="10"/>
    </row>
    <row r="11" spans="2:8" ht="27.95" customHeight="1">
      <c r="B11" s="13" t="s">
        <v>8</v>
      </c>
      <c r="C11" s="14" t="s">
        <v>9</v>
      </c>
      <c r="D11" s="15">
        <v>0.15</v>
      </c>
      <c r="E11" s="16"/>
      <c r="F11" s="10"/>
    </row>
    <row r="12" spans="2:8" ht="38.25">
      <c r="B12" s="13" t="s">
        <v>10</v>
      </c>
      <c r="C12" s="14" t="s">
        <v>11</v>
      </c>
      <c r="D12" s="15">
        <v>0.1</v>
      </c>
      <c r="E12" s="16"/>
      <c r="F12" s="10"/>
    </row>
    <row r="13" spans="2:8" ht="25.5">
      <c r="B13" s="13" t="s">
        <v>12</v>
      </c>
      <c r="C13" s="14" t="s">
        <v>13</v>
      </c>
      <c r="D13" s="15">
        <v>0.1</v>
      </c>
      <c r="E13" s="16"/>
      <c r="F13" s="10"/>
    </row>
    <row r="14" spans="2:8">
      <c r="B14" s="13" t="s">
        <v>14</v>
      </c>
      <c r="C14" s="17" t="s">
        <v>15</v>
      </c>
      <c r="D14" s="18"/>
      <c r="E14" s="16"/>
      <c r="F14" s="19"/>
    </row>
    <row r="15" spans="2:8" ht="89.25">
      <c r="B15" s="8">
        <v>3</v>
      </c>
      <c r="C15" s="20" t="s">
        <v>16</v>
      </c>
      <c r="D15" s="39">
        <v>0.7</v>
      </c>
      <c r="E15" s="38">
        <f>4.31+4.91</f>
        <v>9.2199999999999989</v>
      </c>
      <c r="F15" s="10">
        <f>+E15*D15</f>
        <v>6.4539999999999988</v>
      </c>
    </row>
    <row r="16" spans="2:8" ht="25.5">
      <c r="B16" s="8">
        <v>4</v>
      </c>
      <c r="C16" s="9" t="s">
        <v>17</v>
      </c>
      <c r="D16" s="39">
        <v>0.19</v>
      </c>
      <c r="E16" s="21">
        <v>0</v>
      </c>
      <c r="F16" s="22"/>
    </row>
    <row r="17" spans="2:6">
      <c r="B17" s="8">
        <v>5</v>
      </c>
      <c r="C17" s="9" t="s">
        <v>18</v>
      </c>
      <c r="D17" s="39">
        <v>1.27</v>
      </c>
      <c r="E17" s="21">
        <v>0</v>
      </c>
      <c r="F17" s="22"/>
    </row>
    <row r="18" spans="2:6" ht="25.5">
      <c r="B18" s="8">
        <v>6</v>
      </c>
      <c r="C18" s="14" t="s">
        <v>19</v>
      </c>
      <c r="D18" s="39">
        <v>1.27</v>
      </c>
      <c r="E18" s="21">
        <v>0</v>
      </c>
      <c r="F18" s="22"/>
    </row>
    <row r="19" spans="2:6" ht="25.5">
      <c r="B19" s="8">
        <v>7</v>
      </c>
      <c r="C19" s="14" t="s">
        <v>20</v>
      </c>
      <c r="D19" s="39">
        <v>0.02</v>
      </c>
      <c r="E19" s="21">
        <v>0</v>
      </c>
      <c r="F19" s="22"/>
    </row>
    <row r="20" spans="2:6">
      <c r="B20" s="8">
        <v>8</v>
      </c>
      <c r="C20" s="17" t="s">
        <v>21</v>
      </c>
      <c r="D20" s="6"/>
      <c r="E20" s="21"/>
      <c r="F20" s="19">
        <f>+F15+F9</f>
        <v>31.293999999999997</v>
      </c>
    </row>
    <row r="21" spans="2:6">
      <c r="B21" s="8">
        <v>9</v>
      </c>
      <c r="C21" s="23" t="s">
        <v>22</v>
      </c>
      <c r="D21" s="6"/>
      <c r="E21" s="21"/>
      <c r="F21" s="22"/>
    </row>
    <row r="22" spans="2:6">
      <c r="B22" s="13" t="s">
        <v>23</v>
      </c>
      <c r="C22" s="24" t="s">
        <v>24</v>
      </c>
      <c r="D22" s="6">
        <v>2.5</v>
      </c>
      <c r="E22" s="21"/>
      <c r="F22" s="22">
        <v>2.5</v>
      </c>
    </row>
    <row r="23" spans="2:6">
      <c r="B23" s="13" t="s">
        <v>25</v>
      </c>
      <c r="C23" s="24" t="s">
        <v>26</v>
      </c>
      <c r="D23" s="6">
        <v>2</v>
      </c>
      <c r="E23" s="21"/>
      <c r="F23" s="22"/>
    </row>
    <row r="24" spans="2:6">
      <c r="B24" s="13" t="s">
        <v>27</v>
      </c>
      <c r="C24" s="24" t="s">
        <v>28</v>
      </c>
      <c r="D24" s="6">
        <v>1.5</v>
      </c>
      <c r="E24" s="21"/>
      <c r="F24" s="22"/>
    </row>
    <row r="25" spans="2:6">
      <c r="B25" s="13" t="s">
        <v>29</v>
      </c>
      <c r="C25" s="24" t="s">
        <v>30</v>
      </c>
      <c r="D25" s="6">
        <v>1</v>
      </c>
      <c r="E25" s="21"/>
      <c r="F25" s="22"/>
    </row>
    <row r="26" spans="2:6">
      <c r="B26" s="13" t="s">
        <v>31</v>
      </c>
      <c r="C26" s="25" t="s">
        <v>32</v>
      </c>
      <c r="D26" s="6"/>
      <c r="E26" s="21"/>
      <c r="F26" s="19">
        <v>78.23</v>
      </c>
    </row>
    <row r="27" spans="2:6">
      <c r="B27" s="8">
        <v>10</v>
      </c>
      <c r="C27" s="9" t="s">
        <v>33</v>
      </c>
      <c r="D27" s="12"/>
      <c r="E27" s="21"/>
      <c r="F27" s="22">
        <v>7.3</v>
      </c>
    </row>
    <row r="28" spans="2:6" ht="25.5">
      <c r="B28" s="13" t="s">
        <v>34</v>
      </c>
      <c r="C28" s="17" t="s">
        <v>35</v>
      </c>
      <c r="D28" s="18"/>
      <c r="E28" s="10"/>
      <c r="F28" s="26">
        <f>F26*(100+7.3)%</f>
        <v>83.940790000000007</v>
      </c>
    </row>
    <row r="29" spans="2:6">
      <c r="B29" s="8">
        <v>11</v>
      </c>
      <c r="C29" s="27" t="s">
        <v>36</v>
      </c>
      <c r="D29" s="12"/>
      <c r="E29" s="21"/>
      <c r="F29" s="22"/>
    </row>
    <row r="30" spans="2:6">
      <c r="B30" s="13" t="s">
        <v>37</v>
      </c>
      <c r="C30" s="28" t="s">
        <v>38</v>
      </c>
      <c r="D30" s="15"/>
      <c r="E30" s="8"/>
      <c r="F30" s="8">
        <v>5</v>
      </c>
    </row>
    <row r="31" spans="2:6">
      <c r="B31" s="13" t="s">
        <v>39</v>
      </c>
      <c r="C31" s="9" t="s">
        <v>40</v>
      </c>
      <c r="D31" s="15"/>
      <c r="E31" s="21"/>
      <c r="F31" s="41">
        <f>F32/12</f>
        <v>3062.0833333333335</v>
      </c>
    </row>
    <row r="32" spans="2:6">
      <c r="B32" s="13" t="s">
        <v>41</v>
      </c>
      <c r="C32" s="9" t="s">
        <v>42</v>
      </c>
      <c r="D32" s="15"/>
      <c r="E32" s="21"/>
      <c r="F32" s="41">
        <v>36745</v>
      </c>
    </row>
    <row r="33" spans="2:6" ht="27">
      <c r="B33" s="13" t="s">
        <v>43</v>
      </c>
      <c r="C33" s="27" t="s">
        <v>44</v>
      </c>
      <c r="D33" s="29">
        <v>0.1</v>
      </c>
      <c r="E33" s="21"/>
      <c r="F33" s="26">
        <f>F31*10/100</f>
        <v>306.20833333333337</v>
      </c>
    </row>
    <row r="34" spans="2:6" ht="25.5">
      <c r="B34" s="30" t="s">
        <v>45</v>
      </c>
      <c r="C34" s="11" t="s">
        <v>46</v>
      </c>
      <c r="D34" s="15"/>
      <c r="E34" s="21"/>
      <c r="F34" s="31"/>
    </row>
    <row r="35" spans="2:6" ht="77.25">
      <c r="B35" s="32" t="s">
        <v>47</v>
      </c>
      <c r="C35" s="33" t="s">
        <v>48</v>
      </c>
      <c r="D35" s="15">
        <v>0.25</v>
      </c>
      <c r="E35" s="21"/>
      <c r="F35" s="22"/>
    </row>
    <row r="36" spans="2:6">
      <c r="B36" s="32" t="s">
        <v>49</v>
      </c>
      <c r="C36" s="9" t="s">
        <v>50</v>
      </c>
      <c r="D36" s="12">
        <v>2574</v>
      </c>
      <c r="E36" s="21"/>
      <c r="F36" s="22"/>
    </row>
    <row r="37" spans="2:6" ht="25.5">
      <c r="B37" s="30">
        <v>13</v>
      </c>
      <c r="C37" s="17" t="s">
        <v>110</v>
      </c>
      <c r="D37" s="12"/>
      <c r="E37" s="21"/>
      <c r="F37" s="26">
        <f>+F28</f>
        <v>83.940790000000007</v>
      </c>
    </row>
    <row r="38" spans="2:6" ht="17.25" customHeight="1">
      <c r="B38" s="34"/>
      <c r="C38" s="35"/>
      <c r="D38" s="36"/>
      <c r="E38" s="36"/>
      <c r="F38" s="37"/>
    </row>
    <row r="39" spans="2:6" ht="29.1" customHeight="1">
      <c r="B39" s="48" t="s">
        <v>51</v>
      </c>
      <c r="C39" s="48"/>
      <c r="D39" s="48"/>
      <c r="E39" s="48"/>
      <c r="F39" s="48"/>
    </row>
    <row r="40" spans="2:6" ht="39" customHeight="1">
      <c r="B40" s="49" t="s">
        <v>52</v>
      </c>
      <c r="C40" s="50"/>
      <c r="D40" s="50"/>
      <c r="E40" s="50"/>
      <c r="F40" s="50"/>
    </row>
    <row r="41" spans="2:6" ht="26.25" customHeight="1">
      <c r="B41" s="52" t="s">
        <v>53</v>
      </c>
      <c r="C41" s="53"/>
      <c r="D41" s="53"/>
      <c r="E41" s="53"/>
      <c r="F41" s="53"/>
    </row>
    <row r="42" spans="2:6" ht="63.75" customHeight="1">
      <c r="B42" s="52" t="s">
        <v>54</v>
      </c>
      <c r="C42" s="53"/>
      <c r="D42" s="53"/>
      <c r="E42" s="53"/>
      <c r="F42" s="53"/>
    </row>
    <row r="43" spans="2:6" ht="27.75" customHeight="1">
      <c r="B43" s="52" t="s">
        <v>55</v>
      </c>
      <c r="C43" s="53"/>
      <c r="D43" s="53"/>
      <c r="E43" s="53"/>
      <c r="F43" s="53"/>
    </row>
    <row r="44" spans="2:6" ht="67.5" customHeight="1">
      <c r="B44" s="53" t="s">
        <v>112</v>
      </c>
      <c r="C44" s="52"/>
      <c r="D44" s="52"/>
      <c r="E44" s="52"/>
      <c r="F44" s="52"/>
    </row>
    <row r="45" spans="2:6" ht="52.5" customHeight="1">
      <c r="B45" s="54" t="s">
        <v>111</v>
      </c>
      <c r="C45" s="55"/>
      <c r="D45" s="55"/>
      <c r="E45" s="55"/>
      <c r="F45" s="55"/>
    </row>
    <row r="46" spans="2:6" ht="41.25" customHeight="1">
      <c r="B46" s="52" t="s">
        <v>56</v>
      </c>
      <c r="C46" s="52"/>
      <c r="D46" s="52"/>
      <c r="E46" s="52"/>
      <c r="F46" s="52"/>
    </row>
    <row r="47" spans="2:6" ht="27" customHeight="1">
      <c r="B47" s="52" t="s">
        <v>57</v>
      </c>
      <c r="C47" s="52"/>
      <c r="D47" s="52"/>
      <c r="E47" s="52"/>
      <c r="F47" s="52"/>
    </row>
    <row r="48" spans="2:6" ht="40.5" customHeight="1">
      <c r="B48" s="52" t="s">
        <v>58</v>
      </c>
      <c r="C48" s="52"/>
      <c r="D48" s="52"/>
      <c r="E48" s="52"/>
      <c r="F48" s="52"/>
    </row>
    <row r="49" spans="2:6">
      <c r="B49" s="56"/>
      <c r="C49" s="56"/>
      <c r="D49" s="56"/>
      <c r="E49" s="56"/>
      <c r="F49" s="56"/>
    </row>
    <row r="50" spans="2:6">
      <c r="B50" s="56" t="s">
        <v>59</v>
      </c>
      <c r="C50" s="56"/>
      <c r="D50" s="56" t="s">
        <v>66</v>
      </c>
      <c r="E50" s="56"/>
      <c r="F50" s="56"/>
    </row>
    <row r="51" spans="2:6">
      <c r="B51" s="56" t="s">
        <v>60</v>
      </c>
      <c r="C51" s="56"/>
      <c r="D51" s="56" t="s">
        <v>84</v>
      </c>
      <c r="E51" s="56"/>
      <c r="F51" s="56"/>
    </row>
    <row r="52" spans="2:6">
      <c r="B52" s="56" t="s">
        <v>61</v>
      </c>
      <c r="C52" s="56"/>
    </row>
    <row r="55" spans="2:6">
      <c r="B55" s="56" t="s">
        <v>62</v>
      </c>
      <c r="C55" s="56"/>
    </row>
    <row r="56" spans="2:6">
      <c r="B56" s="56" t="s">
        <v>63</v>
      </c>
      <c r="C56" s="56"/>
    </row>
    <row r="59" spans="2:6">
      <c r="B59" s="56" t="s">
        <v>64</v>
      </c>
      <c r="C59" s="56"/>
    </row>
    <row r="60" spans="2:6">
      <c r="B60" s="56" t="s">
        <v>65</v>
      </c>
      <c r="C60" s="56"/>
    </row>
  </sheetData>
  <mergeCells count="25">
    <mergeCell ref="B42:F42"/>
    <mergeCell ref="B43:F43"/>
    <mergeCell ref="B44:F44"/>
    <mergeCell ref="B45:F45"/>
    <mergeCell ref="E4:F4"/>
    <mergeCell ref="B5:F5"/>
    <mergeCell ref="B6:F6"/>
    <mergeCell ref="B39:F39"/>
    <mergeCell ref="B40:F40"/>
    <mergeCell ref="C1:F1"/>
    <mergeCell ref="C2:F2"/>
    <mergeCell ref="B59:C59"/>
    <mergeCell ref="B60:C60"/>
    <mergeCell ref="B51:C51"/>
    <mergeCell ref="D51:F51"/>
    <mergeCell ref="B52:C52"/>
    <mergeCell ref="B55:C55"/>
    <mergeCell ref="B56:C56"/>
    <mergeCell ref="B46:F46"/>
    <mergeCell ref="B47:F47"/>
    <mergeCell ref="B48:F48"/>
    <mergeCell ref="B49:F49"/>
    <mergeCell ref="B50:C50"/>
    <mergeCell ref="D50:F50"/>
    <mergeCell ref="B41:F41"/>
  </mergeCells>
  <pageMargins left="0.69930555555555596" right="0.69930555555555596"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C c E A A B Q S w M E F A A C A A g A h q k 1 W H T r W 3 i k A A A A 9 g A A A B I A H A B D b 2 5 m a W c v U G F j a 2 F n Z S 5 4 b W w g o h g A K K A U A A A A A A A A A A A A A A A A A A A A A A A A A A A A h Y 8 x D s I g A E W v 0 r A X K B r T N J Q O r j Y a T Y w r o d g S W z B A p X d z 8 E h e w R q t u j n + 9 9 / w / / 1 6 o 8 X Q t d F F W q e M z k E C M Y i k F q Z S u s 5 B 7 4 9 x C g p G N 1 y c e C 2 j U d Y u G 1 y V g 8 b 7 c 4 Z Q C A G G G T S 2 R g T j B B 3 K 1 U 4 0 s u P g I 6 v / c q y 0 8 1 w L C R j d v 8 Y w A h M y h w u S Q k z R B G m p 9 F c g 4 9 5 n + w P p s m 9 9 b y W z J t 6 u K Z o i R e 8 P 7 A F Q S w M E F A A C A A g A h q k 1 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I a p N V g t t t c m I Q E A A A M C A A A T A B w A R m 9 y b X V s Y X M v U 2 V j d G l v b j E u b S C i G A A o o B Q A A A A A A A A A A A A A A A A A A A A A A A A A A A B t U c 1 K w 0 A Q v g f y D k O 8 t B B S F P E i P W j w I E g R G v V Q e p i k U 7 t 2 d 6 f s z k o l 9 O S r + W B u E r y Y 7 m X h + 5 2 d 9 d S I Y g v L 4 b 6 8 T Z M 0 8 T t 0 t I E K a 0 1 X M A d N k i Y Q z 5 K D a y g i D 8 e G d F E G 5 8 j K G 7 t 9 z b y f T N v V A g 3 N s 8 G Z r U + r k q 1 E y T o f A i 6 y c o f 2 v Q v / O l A W k 3 p p U T m 0 f s v O l K y D s R 3 p J 0 N b 3 r Z Z p Q 7 Q s K m D F 1 U r n e U g U Q F C R z n l 0 G Z L c g o j + m j l 5 r r o 3 D 3 8 h O D P M 4 t g 0 E H N N j g 1 Z u + C M M z g R Z T G j 1 H Z w h V w 3 z t h F p / n g 4 G N s r B l V D T O e k X N c Z u z r m z M V i y o 4 X P Q j O l n R w K G N i r E c b Q S F / 6 m s c H U 5 H p R i V a U o B C g V i Y u G + X n + 5 / u N E 0 T Z c / + w e 0 v U E s B A i 0 A F A A C A A g A h q k 1 W H T r W 3 i k A A A A 9 g A A A B I A A A A A A A A A A A A A A A A A A A A A A E N v b m Z p Z y 9 Q Y W N r Y W d l L n h t b F B L A Q I t A B Q A A g A I A I a p N V g P y u m r p A A A A O k A A A A T A A A A A A A A A A A A A A A A A P A A A A B b Q 2 9 u d G V u d F 9 U e X B l c 1 0 u e G 1 s U E s B A i 0 A F A A C A A g A h q k 1 W C 2 2 1 y Y h A Q A A A w I A A B M A A A A A A A A A A A A A A A A A 4 Q E A A E Z v c m 1 1 b G F z L 1 N l Y 3 R p b 2 4 x L m 1 Q S w U G A A A A A A M A A w D C A A A A T w 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5 Q 0 A A A A A A A D D D 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g L z 4 8 L 0 l 0 Z W 0 + P E l 0 Z W 0 + P E l 0 Z W 1 M b 2 N h d G l v b j 4 8 S X R l b V R 5 c G U + R m 9 y b X V s Y T w v S X R l b V R 5 c G U + P E l 0 Z W 1 Q Y X R o P l N l Y 3 R p b 2 4 x L 1 R h Y m x l M j 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R d W V y e U l E I i B W Y W x 1 Z T 0 i c 2 I 4 Z m J i Z j d h L W Z k Z m E t N G J i N S 1 h Y T E 5 L T Y z M T E y N T N l Z W M 5 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l Z E N v b X B s Z X R l U m V z d W x 0 V G 9 X b 3 J r c 2 h l Z X Q i I F Z h b H V l P S J s M S I g L z 4 8 R W 5 0 c n k g V H l w Z T 0 i Q W R k Z W R U b 0 R h d G F N b 2 R l b C I g V m F s d W U 9 I m w w I i A v P j x F b n R y e S B U e X B l P S J G a W x s Q 2 9 1 b n Q i I F Z h b H V l P S J s M T U i I C 8 + P E V u d H J 5 I F R 5 c G U 9 I k Z p b G x F c n J v c k N v Z G U i I F Z h b H V l P S J z V W 5 r b m 9 3 b i I g L z 4 8 R W 5 0 c n k g V H l w Z T 0 i R m l s b E V y c m 9 y Q 2 9 1 b n Q i I F Z h b H V l P S J s M C I g L z 4 8 R W 5 0 c n k g V H l w Z T 0 i R m l s b E x h c 3 R V c G R h d G V k I i B W Y W x 1 Z T 0 i Z D I w M j Q t M D E t M j F U M T M 6 M j E 6 M D I u O D g 1 N D c z M l o i I C 8 + P E V u d H J 5 I F R 5 c G U 9 I k Z p b G x D b 2 x 1 b W 5 U e X B l c y I g V m F s d W U 9 I n N C Z 0 1 E Q X d Z R E F 3 T U Z C U T 0 9 I i A v P j x F b n R y e S B U e X B l P S J G a W x s Q 2 9 s d W 1 u T m F t Z X M i I F Z h b H V l P S J z W y Z x d W 9 0 O 1 R p c C B j b 2 1 i d X N 0 a W J p b C Z x d W 9 0 O y w m c X V v d D t T Z X J p Y S Z x d W 9 0 O y w m c X V v d D t M Y S B z Z X J p Y S Z x d W 9 0 O y w m c X V v d D t O d W 1 h c i B i b 2 5 1 c m k m c X V v d D s s J n F 1 b 3 Q 7 Q X V 0 b y A v I F V 0 a W x h a i Z x d W 9 0 O y w m c X V v d D t O c i 4 g Q m 9 u d X J p I C 9 D b 2 5 z d W 0 g Z G l u I G Z v Y W l l J n F 1 b 3 Q 7 L C Z x d W 9 0 O 1 Z h b G 9 h c m U v I G J v b i Z x d W 9 0 O y w m c X V v d D t U b 3 R h b C B 2 Y W x v Y X J l J n F 1 b 3 Q 7 L C Z x d W 9 0 O 1 B y Z X Q g b W V k a X U g L y B s a X R y d S Z x d W 9 0 O y w m c X V v d D t D Y W 5 0 a X R h d G U g Y W x p b W V u d G F 0 x I M 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V G F i b G U y L 0 F 1 d G 9 S Z W 1 v d m V k Q 2 9 s d W 1 u c z E u e 1 R p c C B j b 2 1 i d X N 0 a W J p b C w w f S Z x d W 9 0 O y w m c X V v d D t T Z W N 0 a W 9 u M S 9 U Y W J s Z T I v Q X V 0 b 1 J l b W 9 2 Z W R D b 2 x 1 b W 5 z M S 5 7 U 2 V y a W E s M X 0 m c X V v d D s s J n F 1 b 3 Q 7 U 2 V j d G l v b j E v V G F i b G U y L 0 F 1 d G 9 S Z W 1 v d m V k Q 2 9 s d W 1 u c z E u e 0 x h I H N l c m l h L D J 9 J n F 1 b 3 Q 7 L C Z x d W 9 0 O 1 N l Y 3 R p b 2 4 x L 1 R h Y m x l M i 9 B d X R v U m V t b 3 Z l Z E N v b H V t b n M x L n t O d W 1 h c i B i b 2 5 1 c m k s M 3 0 m c X V v d D s s J n F 1 b 3 Q 7 U 2 V j d G l v b j E v V G F i b G U y L 0 F 1 d G 9 S Z W 1 v d m V k Q 2 9 s d W 1 u c z E u e 0 F 1 d G 8 g L y B V d G l s Y W o s N H 0 m c X V v d D s s J n F 1 b 3 Q 7 U 2 V j d G l v b j E v V G F i b G U y L 0 F 1 d G 9 S Z W 1 v d m V k Q 2 9 s d W 1 u c z E u e 0 5 y L i B C b 2 5 1 c m k g L 0 N v b n N 1 b S B k a W 4 g Z m 9 h a W U s N X 0 m c X V v d D s s J n F 1 b 3 Q 7 U 2 V j d G l v b j E v V G F i b G U y L 0 F 1 d G 9 S Z W 1 v d m V k Q 2 9 s d W 1 u c z E u e 1 Z h b G 9 h c m U v I G J v b i w 2 f S Z x d W 9 0 O y w m c X V v d D t T Z W N 0 a W 9 u M S 9 U Y W J s Z T I v Q X V 0 b 1 J l b W 9 2 Z W R D b 2 x 1 b W 5 z M S 5 7 V G 9 0 Y W w g d m F s b 2 F y Z S w 3 f S Z x d W 9 0 O y w m c X V v d D t T Z W N 0 a W 9 u M S 9 U Y W J s Z T I v Q X V 0 b 1 J l b W 9 2 Z W R D b 2 x 1 b W 5 z M S 5 7 U H J l d C B t Z W R p d S A v I G x p d H J 1 L D h 9 J n F 1 b 3 Q 7 L C Z x d W 9 0 O 1 N l Y 3 R p b 2 4 x L 1 R h Y m x l M i 9 B d X R v U m V t b 3 Z l Z E N v b H V t b n M x L n t D Y W 5 0 a X R h d G U g Y W x p b W V u d G F 0 x I M s O X 0 m c X V v d D t d L C Z x d W 9 0 O 0 N v b H V t b k N v d W 5 0 J n F 1 b 3 Q 7 O j E w L C Z x d W 9 0 O 0 t l e U N v b H V t b k 5 h b W V z J n F 1 b 3 Q 7 O l t d L C Z x d W 9 0 O 0 N v b H V t b k l k Z W 5 0 a X R p Z X M m c X V v d D s 6 W y Z x d W 9 0 O 1 N l Y 3 R p b 2 4 x L 1 R h Y m x l M i 9 B d X R v U m V t b 3 Z l Z E N v b H V t b n M x L n t U a X A g Y 2 9 t Y n V z d G l i a W w s M H 0 m c X V v d D s s J n F 1 b 3 Q 7 U 2 V j d G l v b j E v V G F i b G U y L 0 F 1 d G 9 S Z W 1 v d m V k Q 2 9 s d W 1 u c z E u e 1 N l c m l h L D F 9 J n F 1 b 3 Q 7 L C Z x d W 9 0 O 1 N l Y 3 R p b 2 4 x L 1 R h Y m x l M i 9 B d X R v U m V t b 3 Z l Z E N v b H V t b n M x L n t M Y S B z Z X J p Y S w y f S Z x d W 9 0 O y w m c X V v d D t T Z W N 0 a W 9 u M S 9 U Y W J s Z T I v Q X V 0 b 1 J l b W 9 2 Z W R D b 2 x 1 b W 5 z M S 5 7 T n V t Y X I g Y m 9 u d X J p L D N 9 J n F 1 b 3 Q 7 L C Z x d W 9 0 O 1 N l Y 3 R p b 2 4 x L 1 R h Y m x l M i 9 B d X R v U m V t b 3 Z l Z E N v b H V t b n M x L n t B d X R v I C 8 g V X R p b G F q L D R 9 J n F 1 b 3 Q 7 L C Z x d W 9 0 O 1 N l Y 3 R p b 2 4 x L 1 R h Y m x l M i 9 B d X R v U m V t b 3 Z l Z E N v b H V t b n M x L n t O c i 4 g Q m 9 u d X J p I C 9 D b 2 5 z d W 0 g Z G l u I G Z v Y W l l L D V 9 J n F 1 b 3 Q 7 L C Z x d W 9 0 O 1 N l Y 3 R p b 2 4 x L 1 R h Y m x l M i 9 B d X R v U m V t b 3 Z l Z E N v b H V t b n M x L n t W Y W x v Y X J l L y B i b 2 4 s N n 0 m c X V v d D s s J n F 1 b 3 Q 7 U 2 V j d G l v b j E v V G F i b G U y L 0 F 1 d G 9 S Z W 1 v d m V k Q 2 9 s d W 1 u c z E u e 1 R v d G F s I H Z h b G 9 h c m U s N 3 0 m c X V v d D s s J n F 1 b 3 Q 7 U 2 V j d G l v b j E v V G F i b G U y L 0 F 1 d G 9 S Z W 1 v d m V k Q 2 9 s d W 1 u c z E u e 1 B y Z X Q g b W V k a X U g L y B s a X R y d S w 4 f S Z x d W 9 0 O y w m c X V v d D t T Z W N 0 a W 9 u M S 9 U Y W J s Z T I v Q X V 0 b 1 J l b W 9 2 Z W R D b 2 x 1 b W 5 z M S 5 7 Q 2 F u d G l 0 Y X R l I G F s a W 1 l b n R h d M S D L D l 9 J n F 1 b 3 Q 7 X S w m c X V v d D t S Z W x h d G l v b n N o a X B J b m Z v J n F 1 b 3 Q 7 O l t d f S I g L z 4 8 L 1 N 0 Y W J s Z U V u d H J p Z X M + P C 9 J d G V t P j x J d G V t P j x J d G V t T G 9 j Y X R p b 2 4 + P E l 0 Z W 1 U e X B l P k Z v c m 1 1 b G E 8 L 0 l 0 Z W 1 U e X B l P j x J d G V t U G F 0 a D 5 T Z W N 0 a W 9 u M S 9 U Y W J s Z T I v U 2 9 1 c m N l P C 9 J d G V t U G F 0 a D 4 8 L 0 l 0 Z W 1 M b 2 N h d G l v b j 4 8 U 3 R h Y m x l R W 5 0 c m l l c y A v P j w v S X R l b T 4 8 S X R l b T 4 8 S X R l b U x v Y 2 F 0 a W 9 u P j x J d G V t V H l w Z T 5 G b 3 J t d W x h P C 9 J d G V t V H l w Z T 4 8 S X R l b V B h d G g + U 2 V j d G l v b j E v V G F i b G U y L 0 N o Y W 5 n Z W Q l M j B U e X B l P C 9 J d G V t U G F 0 a D 4 8 L 0 l 0 Z W 1 M b 2 N h d G l v b j 4 8 U 3 R h Y m x l R W 5 0 c m l l c y A v P j w v S X R l b T 4 8 L 0 l 0 Z W 1 z P j w v T G 9 j Y W x Q Y W N r Y W d l T W V 0 Y W R h d G F G a W x l P h Y A A A B Q S w U G A A A A A A A A A A A A A A A A A A A A A A A A J g E A A A E A A A D Q j J 3 f A R X R E Y x 6 A M B P w p f r A Q A A A A E M U A x r t 2 p L n 8 n q N 6 9 Q s m Y A A A A A A g A A A A A A E G Y A A A A B A A A g A A A A + g Q u U 4 t 5 l K e 0 h m j k 8 5 W w 2 S Q O 3 I 5 Z n t i Z w m 4 L d f x V d i M A A A A A D o A A A A A C A A A g A A A A a P j r 6 5 T L B N Y e 8 l 4 H K Z w k z 7 7 0 0 x d D x 5 o F V T W u G s r I Q 3 x Q A A A A E h P M B d y f m f H 0 j 5 d m N k Y a p y F g 7 M s t t a i 3 k b 7 Y A D e x 0 3 D a A 1 Q e H a x R H m 4 t Q U 0 R x Y I + M w J z C m O 8 Z F J + 6 L N v c W 3 B L K f R x S W T 0 8 h 9 1 E b j 0 o s L V w R A A A A A h + x o W L g u 1 N G g V Z N U q m X s V E e c u + 9 N 1 G m T L 1 W q d F h D A m 1 j Q 6 U a m K F J Q O Y g i A b 0 I z q m E F E 4 h J d y C P m G 4 r K x K n J G c g = = < / D a t a M a s h u p > 
</file>

<file path=customXml/itemProps1.xml><?xml version="1.0" encoding="utf-8"?>
<ds:datastoreItem xmlns:ds="http://schemas.openxmlformats.org/officeDocument/2006/customXml" ds:itemID="{C1A7C072-C585-49C4-BD59-D06FF0F511E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Burciu Ionela-Nicoleta_Cam.1</vt:lpstr>
      <vt:lpstr>Hrițcu Nadia_Cam. 2</vt:lpstr>
      <vt:lpstr>Surugiu Mădălina_Cam. 3</vt:lpstr>
      <vt:lpstr>Maftei Daniela-Veronica_Cam. 4</vt:lpstr>
      <vt:lpstr>Ciurar Ciprian-Codruț_Cam 5</vt:lpstr>
      <vt:lpstr>Roman Dumitru_Cam 6</vt:lpstr>
      <vt:lpstr>Brăescu Mirel_Cam 7</vt:lpstr>
      <vt:lpstr>Liță Ramona-Florentina_Cam.8</vt:lpstr>
      <vt:lpstr>Poenaru Ionuț-Mădălin_Cam.9</vt:lpstr>
      <vt:lpstr>Costia Anamaria-Mihaela_Cam.10</vt:lpstr>
      <vt:lpstr>Băiculescu Isaura-Crengu_Cam 11</vt:lpstr>
      <vt:lpstr>Ababei Ciprian-Vasile_Cam.12</vt:lpstr>
      <vt:lpstr>Serban Adrian_Cam.13</vt:lpstr>
      <vt:lpstr>Omer Liliana_Cam.14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SIADPP-ML</dc:creator>
  <cp:lastModifiedBy>SIADPP-LM</cp:lastModifiedBy>
  <cp:lastPrinted>2026-02-23T07:31:08Z</cp:lastPrinted>
  <dcterms:created xsi:type="dcterms:W3CDTF">2006-09-16T00:00:00Z</dcterms:created>
  <dcterms:modified xsi:type="dcterms:W3CDTF">2026-02-23T08:44:58Z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1033-12.2.0.18607</vt:lpwstr>
  </property>
  <property fmtid="{D5CDD505-2E9C-101B-9397-08002B2CF9AE}" pid="3" name="ICV">
    <vt:lpwstr>F78EAC0C6B224F4D9482C18448981087_13</vt:lpwstr>
  </property>
</Properties>
</file>