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2aj6\Desktop\COMPARIMENTUL ANALIZA SI ELABORARE DOCUMENTE PRIMAR SI CONSILIUL LOCAL\CL\2026\5. mai\ORDINARA\PHCL nr. 38 pe 2026_BUGET ADP\"/>
    </mc:Choice>
  </mc:AlternateContent>
  <bookViews>
    <workbookView xWindow="0" yWindow="0" windowWidth="14370" windowHeight="7515" tabRatio="705" activeTab="1"/>
  </bookViews>
  <sheets>
    <sheet name="Anexa 1" sheetId="6" r:id="rId1"/>
    <sheet name="Anexa 2" sheetId="5" r:id="rId2"/>
    <sheet name="Anexa 3" sheetId="7" r:id="rId3"/>
    <sheet name="Anexa 4" sheetId="8" r:id="rId4"/>
    <sheet name="Anexa 5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5" i="5" l="1"/>
  <c r="E9" i="7"/>
  <c r="D9" i="7"/>
  <c r="R131" i="5" l="1"/>
  <c r="R97" i="5"/>
  <c r="R91" i="5"/>
  <c r="R80" i="5"/>
  <c r="R54" i="5"/>
  <c r="R50" i="5"/>
  <c r="R49" i="5"/>
  <c r="R48" i="5"/>
  <c r="R46" i="5"/>
  <c r="R18" i="5"/>
  <c r="Q14" i="5"/>
  <c r="K106" i="5"/>
  <c r="K61" i="5" l="1"/>
  <c r="K59" i="5"/>
  <c r="O75" i="5"/>
  <c r="O59" i="5"/>
  <c r="O128" i="5"/>
  <c r="O76" i="5"/>
  <c r="J59" i="5"/>
  <c r="O52" i="5"/>
  <c r="O51" i="5"/>
  <c r="J167" i="5"/>
  <c r="J144" i="5"/>
  <c r="J135" i="5"/>
  <c r="J128" i="5"/>
  <c r="J127" i="5"/>
  <c r="J117" i="5"/>
  <c r="J113" i="5"/>
  <c r="J106" i="5"/>
  <c r="J105" i="5"/>
  <c r="J101" i="5"/>
  <c r="J162" i="5" s="1"/>
  <c r="J165" i="5" s="1"/>
  <c r="J100" i="5"/>
  <c r="J161" i="5" s="1"/>
  <c r="J166" i="5" s="1"/>
  <c r="J99" i="5"/>
  <c r="J92" i="5"/>
  <c r="J70" i="5"/>
  <c r="J63" i="5"/>
  <c r="J61" i="5"/>
  <c r="J55" i="5"/>
  <c r="J53" i="5"/>
  <c r="J47" i="5"/>
  <c r="J45" i="5"/>
  <c r="J35" i="5"/>
  <c r="J27" i="5"/>
  <c r="J22" i="5"/>
  <c r="J16" i="5"/>
  <c r="J15" i="5"/>
  <c r="J158" i="5" s="1"/>
  <c r="J14" i="5"/>
  <c r="H144" i="5"/>
  <c r="H135" i="5"/>
  <c r="H128" i="5"/>
  <c r="H127" i="5"/>
  <c r="H117" i="5"/>
  <c r="H113" i="5"/>
  <c r="H106" i="5"/>
  <c r="H105" i="5"/>
  <c r="H101" i="5"/>
  <c r="H162" i="5" s="1"/>
  <c r="H165" i="5" s="1"/>
  <c r="H100" i="5"/>
  <c r="H161" i="5" s="1"/>
  <c r="H166" i="5" s="1"/>
  <c r="H99" i="5"/>
  <c r="H92" i="5"/>
  <c r="H70" i="5"/>
  <c r="H63" i="5"/>
  <c r="H59" i="5"/>
  <c r="H55" i="5"/>
  <c r="H53" i="5" s="1"/>
  <c r="H44" i="5" s="1"/>
  <c r="H43" i="5" s="1"/>
  <c r="H42" i="5" s="1"/>
  <c r="H47" i="5"/>
  <c r="H45" i="5"/>
  <c r="H27" i="5"/>
  <c r="H22" i="5"/>
  <c r="H16" i="5"/>
  <c r="H15" i="5" s="1"/>
  <c r="K26" i="6"/>
  <c r="L26" i="6" s="1"/>
  <c r="N26" i="6" s="1"/>
  <c r="J26" i="6"/>
  <c r="J22" i="6"/>
  <c r="J44" i="5" l="1"/>
  <c r="H158" i="5"/>
  <c r="H14" i="5"/>
  <c r="H153" i="5" s="1"/>
  <c r="H167" i="5"/>
  <c r="M26" i="6"/>
  <c r="J43" i="5" l="1"/>
  <c r="J42" i="5" s="1"/>
  <c r="J153" i="5" s="1"/>
  <c r="O106" i="5"/>
  <c r="R164" i="5"/>
  <c r="R163" i="5"/>
  <c r="R110" i="5"/>
  <c r="R109" i="5"/>
  <c r="R108" i="5"/>
  <c r="R106" i="5" s="1"/>
  <c r="R81" i="5"/>
  <c r="R62" i="5"/>
  <c r="R61" i="5"/>
  <c r="R58" i="5"/>
  <c r="O61" i="5" l="1"/>
  <c r="N61" i="5"/>
  <c r="L106" i="5" l="1"/>
  <c r="M106" i="5"/>
  <c r="M105" i="5" s="1"/>
  <c r="N106" i="5"/>
  <c r="N105" i="5" s="1"/>
  <c r="K135" i="5" l="1"/>
  <c r="O35" i="5" l="1"/>
  <c r="I65" i="6" l="1"/>
  <c r="R129" i="5" l="1"/>
  <c r="R130" i="5"/>
  <c r="M35" i="5" l="1"/>
  <c r="N35" i="5"/>
  <c r="O16" i="5"/>
  <c r="O22" i="5"/>
  <c r="O27" i="5"/>
  <c r="O47" i="5"/>
  <c r="O45" i="5" s="1"/>
  <c r="O44" i="5" s="1"/>
  <c r="O55" i="5"/>
  <c r="O53" i="5"/>
  <c r="O63" i="5"/>
  <c r="O70" i="5"/>
  <c r="O92" i="5"/>
  <c r="O101" i="5"/>
  <c r="O113" i="5"/>
  <c r="O117" i="5"/>
  <c r="O135" i="5"/>
  <c r="O144" i="5"/>
  <c r="O15" i="5" l="1"/>
  <c r="O14" i="5" s="1"/>
  <c r="O127" i="5"/>
  <c r="O100" i="5"/>
  <c r="O162" i="5"/>
  <c r="O165" i="5" s="1"/>
  <c r="R134" i="5"/>
  <c r="R105" i="5"/>
  <c r="R102" i="5"/>
  <c r="R126" i="5"/>
  <c r="O158" i="5" l="1"/>
  <c r="O167" i="5"/>
  <c r="O99" i="5"/>
  <c r="O43" i="5" s="1"/>
  <c r="O161" i="5"/>
  <c r="O166" i="5" s="1"/>
  <c r="O42" i="5" l="1"/>
  <c r="O153" i="5" s="1"/>
  <c r="L47" i="5"/>
  <c r="M47" i="5"/>
  <c r="N47" i="5"/>
  <c r="L16" i="5"/>
  <c r="K47" i="5" l="1"/>
  <c r="K105" i="5" l="1"/>
  <c r="R92" i="5" l="1"/>
  <c r="R16" i="5"/>
  <c r="R15" i="5" s="1"/>
  <c r="R144" i="5"/>
  <c r="R135" i="5"/>
  <c r="R128" i="5"/>
  <c r="R117" i="5"/>
  <c r="R113" i="5"/>
  <c r="R101" i="5"/>
  <c r="R162" i="5" s="1"/>
  <c r="R165" i="5" s="1"/>
  <c r="R70" i="5"/>
  <c r="R63" i="5"/>
  <c r="R55" i="5"/>
  <c r="R53" i="5" s="1"/>
  <c r="R35" i="5"/>
  <c r="R27" i="5"/>
  <c r="R22" i="5"/>
  <c r="R127" i="5" l="1"/>
  <c r="R59" i="5"/>
  <c r="R14" i="5"/>
  <c r="R47" i="5"/>
  <c r="R45" i="5" s="1"/>
  <c r="R100" i="5"/>
  <c r="R158" i="5" l="1"/>
  <c r="R167" i="5"/>
  <c r="R44" i="5"/>
  <c r="R161" i="5"/>
  <c r="R166" i="5" s="1"/>
  <c r="R99" i="5"/>
  <c r="Q18" i="5"/>
  <c r="Q39" i="5"/>
  <c r="Q46" i="5"/>
  <c r="Q48" i="5"/>
  <c r="Q49" i="5"/>
  <c r="Q50" i="5"/>
  <c r="Q61" i="5"/>
  <c r="Q62" i="5"/>
  <c r="Q75" i="5"/>
  <c r="Q76" i="5"/>
  <c r="Q80" i="5"/>
  <c r="Q81" i="5"/>
  <c r="Q91" i="5"/>
  <c r="Q97" i="5"/>
  <c r="Q102" i="5"/>
  <c r="Q126" i="5"/>
  <c r="Q156" i="5"/>
  <c r="Q163" i="5"/>
  <c r="Q164" i="5"/>
  <c r="P18" i="5"/>
  <c r="P39" i="5"/>
  <c r="P46" i="5"/>
  <c r="P48" i="5"/>
  <c r="P49" i="5"/>
  <c r="P50" i="5"/>
  <c r="P58" i="5"/>
  <c r="P75" i="5"/>
  <c r="P76" i="5"/>
  <c r="P80" i="5"/>
  <c r="P81" i="5"/>
  <c r="P91" i="5"/>
  <c r="P97" i="5"/>
  <c r="P102" i="5"/>
  <c r="P126" i="5"/>
  <c r="P163" i="5"/>
  <c r="P164" i="5"/>
  <c r="K144" i="5"/>
  <c r="K128" i="5"/>
  <c r="K127" i="5" s="1"/>
  <c r="K117" i="5"/>
  <c r="K113" i="5"/>
  <c r="K101" i="5"/>
  <c r="K162" i="5" s="1"/>
  <c r="K165" i="5" s="1"/>
  <c r="Q165" i="5" s="1"/>
  <c r="K92" i="5"/>
  <c r="Q92" i="5" s="1"/>
  <c r="K70" i="5"/>
  <c r="K63" i="5"/>
  <c r="K55" i="5"/>
  <c r="K53" i="5" s="1"/>
  <c r="K45" i="5"/>
  <c r="K27" i="5"/>
  <c r="K22" i="5"/>
  <c r="K16" i="5"/>
  <c r="Q59" i="5" l="1"/>
  <c r="Q127" i="5"/>
  <c r="R43" i="5"/>
  <c r="R42" i="5" s="1"/>
  <c r="R153" i="5" s="1"/>
  <c r="K15" i="5"/>
  <c r="Q15" i="5" s="1"/>
  <c r="K100" i="5"/>
  <c r="K99" i="5" s="1"/>
  <c r="P16" i="5"/>
  <c r="Q53" i="5"/>
  <c r="Q162" i="5"/>
  <c r="Q45" i="5"/>
  <c r="Q35" i="5"/>
  <c r="Q101" i="5"/>
  <c r="Q47" i="5"/>
  <c r="Q16" i="5"/>
  <c r="K44" i="5" l="1"/>
  <c r="Q44" i="5" s="1"/>
  <c r="K158" i="5"/>
  <c r="Q158" i="5" s="1"/>
  <c r="K14" i="5"/>
  <c r="K167" i="5"/>
  <c r="K161" i="5"/>
  <c r="K166" i="5" s="1"/>
  <c r="Q166" i="5" s="1"/>
  <c r="Q167" i="5"/>
  <c r="Q99" i="5"/>
  <c r="Q100" i="5"/>
  <c r="L144" i="5"/>
  <c r="L135" i="5"/>
  <c r="L128" i="5"/>
  <c r="L117" i="5"/>
  <c r="L113" i="5"/>
  <c r="L105" i="5"/>
  <c r="L101" i="5"/>
  <c r="L162" i="5" s="1"/>
  <c r="L165" i="5" s="1"/>
  <c r="L92" i="5"/>
  <c r="L70" i="5"/>
  <c r="L63" i="5"/>
  <c r="L55" i="5"/>
  <c r="L53" i="5"/>
  <c r="L45" i="5"/>
  <c r="L35" i="5"/>
  <c r="L27" i="5"/>
  <c r="L22" i="5"/>
  <c r="M144" i="5"/>
  <c r="M135" i="5"/>
  <c r="M128" i="5"/>
  <c r="M117" i="5"/>
  <c r="M113" i="5"/>
  <c r="M101" i="5"/>
  <c r="M162" i="5" s="1"/>
  <c r="M165" i="5" s="1"/>
  <c r="M92" i="5"/>
  <c r="M70" i="5"/>
  <c r="M63" i="5"/>
  <c r="M55" i="5"/>
  <c r="M53" i="5" s="1"/>
  <c r="M45" i="5"/>
  <c r="M27" i="5"/>
  <c r="M22" i="5"/>
  <c r="M16" i="5"/>
  <c r="N144" i="5"/>
  <c r="N135" i="5"/>
  <c r="N128" i="5"/>
  <c r="N117" i="5"/>
  <c r="N113" i="5"/>
  <c r="N101" i="5"/>
  <c r="N162" i="5" s="1"/>
  <c r="N165" i="5" s="1"/>
  <c r="N92" i="5"/>
  <c r="N70" i="5"/>
  <c r="N63" i="5"/>
  <c r="N55" i="5"/>
  <c r="N53" i="5" s="1"/>
  <c r="N45" i="5"/>
  <c r="N27" i="5"/>
  <c r="N22" i="5"/>
  <c r="N16" i="5"/>
  <c r="L15" i="5" l="1"/>
  <c r="L158" i="5" s="1"/>
  <c r="M59" i="5"/>
  <c r="M44" i="5" s="1"/>
  <c r="K43" i="5"/>
  <c r="K42" i="5" s="1"/>
  <c r="K153" i="5" s="1"/>
  <c r="N15" i="5"/>
  <c r="N167" i="5" s="1"/>
  <c r="N59" i="5"/>
  <c r="N44" i="5" s="1"/>
  <c r="Q161" i="5"/>
  <c r="N127" i="5"/>
  <c r="M15" i="5"/>
  <c r="M14" i="5" s="1"/>
  <c r="L59" i="5"/>
  <c r="L44" i="5" s="1"/>
  <c r="N100" i="5"/>
  <c r="N161" i="5" s="1"/>
  <c r="N166" i="5" s="1"/>
  <c r="M127" i="5"/>
  <c r="L127" i="5"/>
  <c r="M100" i="5"/>
  <c r="M161" i="5" s="1"/>
  <c r="M166" i="5" s="1"/>
  <c r="L100" i="5"/>
  <c r="L161" i="5" s="1"/>
  <c r="L166" i="5" s="1"/>
  <c r="L14" i="5" l="1"/>
  <c r="L167" i="5"/>
  <c r="N14" i="5"/>
  <c r="N158" i="5"/>
  <c r="Q43" i="5"/>
  <c r="M167" i="5"/>
  <c r="M158" i="5"/>
  <c r="M99" i="5"/>
  <c r="M43" i="5" s="1"/>
  <c r="M42" i="5" s="1"/>
  <c r="M153" i="5" s="1"/>
  <c r="N99" i="5"/>
  <c r="N43" i="5" s="1"/>
  <c r="N42" i="5" s="1"/>
  <c r="L99" i="5"/>
  <c r="L43" i="5" s="1"/>
  <c r="L42" i="5" s="1"/>
  <c r="Q42" i="5"/>
  <c r="Q153" i="5"/>
  <c r="L153" i="5" l="1"/>
  <c r="N153" i="5"/>
  <c r="P35" i="5"/>
  <c r="K30" i="6"/>
  <c r="L30" i="6" s="1"/>
  <c r="K25" i="6"/>
  <c r="L25" i="6" s="1"/>
  <c r="K17" i="6"/>
  <c r="L17" i="6" s="1"/>
  <c r="K14" i="6"/>
  <c r="L14" i="6" s="1"/>
  <c r="I11" i="7" l="1"/>
  <c r="I10" i="7"/>
  <c r="F10" i="7"/>
  <c r="H9" i="7"/>
  <c r="G9" i="7"/>
  <c r="I9" i="7" l="1"/>
  <c r="F9" i="7"/>
  <c r="I64" i="6" l="1"/>
  <c r="H64" i="6"/>
  <c r="H65" i="6"/>
  <c r="I24" i="6" l="1"/>
  <c r="H24" i="6"/>
  <c r="H23" i="6" s="1"/>
  <c r="H63" i="6" l="1"/>
  <c r="I63" i="6"/>
  <c r="I23" i="6"/>
  <c r="N22" i="6" l="1"/>
  <c r="N35" i="6"/>
  <c r="N61" i="6"/>
  <c r="N62" i="6"/>
  <c r="M61" i="6"/>
  <c r="M62" i="6"/>
  <c r="I20" i="6"/>
  <c r="I19" i="6" s="1"/>
  <c r="N30" i="6"/>
  <c r="K24" i="6"/>
  <c r="K63" i="6" s="1"/>
  <c r="M63" i="6" s="1"/>
  <c r="K31" i="6"/>
  <c r="M31" i="6" s="1"/>
  <c r="K21" i="6"/>
  <c r="N17" i="6"/>
  <c r="J14" i="6"/>
  <c r="J17" i="6"/>
  <c r="J21" i="6"/>
  <c r="J24" i="6"/>
  <c r="J25" i="6"/>
  <c r="J30" i="6"/>
  <c r="J61" i="6"/>
  <c r="J62" i="6"/>
  <c r="J63" i="6"/>
  <c r="J64" i="6"/>
  <c r="J65" i="6"/>
  <c r="M24" i="6" l="1"/>
  <c r="K64" i="6"/>
  <c r="M64" i="6" s="1"/>
  <c r="M25" i="6"/>
  <c r="L31" i="6"/>
  <c r="N31" i="6" s="1"/>
  <c r="K23" i="6"/>
  <c r="M23" i="6" s="1"/>
  <c r="M30" i="6"/>
  <c r="L21" i="6"/>
  <c r="M21" i="6"/>
  <c r="M17" i="6"/>
  <c r="L65" i="6"/>
  <c r="N14" i="6"/>
  <c r="K65" i="6"/>
  <c r="M65" i="6" s="1"/>
  <c r="M14" i="6"/>
  <c r="K12" i="6"/>
  <c r="L12" i="6"/>
  <c r="K20" i="6" l="1"/>
  <c r="K19" i="6" s="1"/>
  <c r="M19" i="6" s="1"/>
  <c r="L24" i="6"/>
  <c r="L64" i="6"/>
  <c r="N64" i="6" s="1"/>
  <c r="N25" i="6"/>
  <c r="N21" i="6"/>
  <c r="N12" i="6"/>
  <c r="N65" i="6"/>
  <c r="K34" i="6" l="1"/>
  <c r="K36" i="6" s="1"/>
  <c r="K42" i="6" s="1"/>
  <c r="K67" i="6"/>
  <c r="L63" i="6"/>
  <c r="N63" i="6" s="1"/>
  <c r="N24" i="6"/>
  <c r="L23" i="6"/>
  <c r="P92" i="5"/>
  <c r="P53" i="5"/>
  <c r="H12" i="6"/>
  <c r="I12" i="6"/>
  <c r="M12" i="6" s="1"/>
  <c r="P59" i="5" l="1"/>
  <c r="P15" i="5"/>
  <c r="P127" i="5"/>
  <c r="P101" i="5"/>
  <c r="P45" i="5"/>
  <c r="P47" i="5"/>
  <c r="N23" i="6"/>
  <c r="L20" i="6"/>
  <c r="L19" i="6" s="1"/>
  <c r="H20" i="6"/>
  <c r="J23" i="6"/>
  <c r="J12" i="6"/>
  <c r="I67" i="6"/>
  <c r="I34" i="6"/>
  <c r="M34" i="6" s="1"/>
  <c r="H19" i="6" l="1"/>
  <c r="H67" i="6" s="1"/>
  <c r="J67" i="6" s="1"/>
  <c r="J20" i="6"/>
  <c r="P14" i="5"/>
  <c r="P167" i="5"/>
  <c r="P158" i="5"/>
  <c r="P99" i="5"/>
  <c r="P100" i="5"/>
  <c r="P165" i="5"/>
  <c r="P162" i="5"/>
  <c r="P44" i="5"/>
  <c r="N19" i="6"/>
  <c r="L67" i="6"/>
  <c r="N67" i="6" s="1"/>
  <c r="L34" i="6"/>
  <c r="M67" i="6"/>
  <c r="I36" i="6"/>
  <c r="J19" i="6" l="1"/>
  <c r="H34" i="6"/>
  <c r="H36" i="6" s="1"/>
  <c r="H42" i="6" s="1"/>
  <c r="H46" i="6" s="1"/>
  <c r="I42" i="6"/>
  <c r="I46" i="6" s="1"/>
  <c r="P166" i="5"/>
  <c r="P161" i="5"/>
  <c r="L36" i="6"/>
  <c r="N34" i="6"/>
  <c r="M36" i="6"/>
  <c r="J34" i="6" l="1"/>
  <c r="J36" i="6"/>
  <c r="P43" i="5"/>
  <c r="P42" i="5"/>
  <c r="N36" i="6"/>
  <c r="L42" i="6"/>
  <c r="N42" i="6" s="1"/>
  <c r="P153" i="5" l="1"/>
</calcChain>
</file>

<file path=xl/sharedStrings.xml><?xml version="1.0" encoding="utf-8"?>
<sst xmlns="http://schemas.openxmlformats.org/spreadsheetml/2006/main" count="594" uniqueCount="390">
  <si>
    <t>ANEXA Nr. 1</t>
  </si>
  <si>
    <t>AUTORITATEA ADMINISTRAŢIEI PUBLICE CENTRALE/LOCALE</t>
  </si>
  <si>
    <t>BUGETUL DE VENITURI ŞI CHELTUIELI </t>
  </si>
  <si>
    <t>INDICATORI</t>
  </si>
  <si>
    <t>Nr. rd.</t>
  </si>
  <si>
    <t>Propuneri an curent (N)</t>
  </si>
  <si>
    <t>%</t>
  </si>
  <si>
    <t>Estimări an </t>
  </si>
  <si>
    <t>N+1</t>
  </si>
  <si>
    <t>N+2</t>
  </si>
  <si>
    <t>9=7/5</t>
  </si>
  <si>
    <t>10=8/7</t>
  </si>
  <si>
    <t>6=5/4</t>
  </si>
  <si>
    <t>I</t>
  </si>
  <si>
    <t>VENITURI TOTALE </t>
  </si>
  <si>
    <t>(Rd.1 = Rd. 2 + Rd. 5 + Rd. 6)</t>
  </si>
  <si>
    <t>Venituri totale din exploatare, din care:</t>
  </si>
  <si>
    <t>a)</t>
  </si>
  <si>
    <t>subvenţii,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</si>
  <si>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</si>
  <si>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</si>
  <si>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</si>
  <si>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</si>
  <si>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</si>
  <si>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 7 = Rd. 8 + Rd. 20 + Rd. 21)</t>
  </si>
  <si>
    <t>Cheltuieli de exploatare,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</si>
  <si>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</si>
  <si>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</si>
  <si>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</si>
  <si>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</si>
  <si>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</si>
  <si>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personalul, din care:</t>
  </si>
  <si>
    <t>C0</t>
  </si>
  <si>
    <t>Cheltuieli de natură salarială (Rd. 13 + Rd. 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</si>
  <si>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</si>
  <si>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</si>
  <si>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</si>
  <si>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</si>
  <si>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</si>
  <si>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</si>
  <si>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plăţi compensatorii aferente disponibilizărilor de personal</t>
  </si>
  <si>
    <t>C4</t>
  </si>
  <si>
    <t>Cheltuieli aferente contractului de mandat şi a altor organe de conducere şi control, comisii şi comitete</t>
  </si>
  <si>
    <t>C5</t>
  </si>
  <si>
    <t>cheltuieli cu asigurările şi protecţia socială, fondurile speciale şi alte obligaţii legale</t>
  </si>
  <si>
    <t>D.</t>
  </si>
  <si>
    <t>alte cheltuieli de exploatare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</si>
  <si>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</si>
  <si>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</si>
  <si>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</si>
  <si>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</si>
  <si>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</si>
  <si>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</si>
  <si>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</si>
  <si>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</si>
  <si>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</si>
  <si>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</si>
  <si>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</si>
  <si>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</si>
  <si>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25, 26, 27, 28, 29</t>
  </si>
  <si>
    <t>Participarea salariaţilor la profit în limita a 10% din profitul net, dar nu mai mult de nivelul unui salariu de bază mediu lunar realizat la nivelul operatorului economic în exerciţiul financiar de referinţă</t>
  </si>
  <si>
    <t>Minimim 50% vărsăminte la bugetul de stat sau local în cazul regiilor autonome, ori dividende cuvenite actionarilor, în cazul societăţilor/ companiilor naţionale şi societăţilor cu capital integral sau majoritar de stat, din care:</t>
  </si>
  <si>
    <t>- dividende cuvenite bugetului de stat</t>
  </si>
  <si>
    <t>- dividende cuvenite bugetului local</t>
  </si>
  <si>
    <t>33a</t>
  </si>
  <si>
    <t>c)</t>
  </si>
  <si>
    <t>- dividende cuvenite altor acţionari</t>
  </si>
  <si>
    <t>Profitul nerepartizat pe destinaţiile prevăzute la Rd. 31 - Rd. 32 se repartizează la alte rezerve şi constituie sursă proprie de finanţare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</si>
  <si>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</si>
  <si>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</si>
  <si>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</si>
  <si>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</si>
  <si>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</si>
  <si>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</si>
  <si>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</si>
  <si>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</si>
  <si>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</si>
  <si>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</si>
  <si>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</si>
  <si>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</si>
  <si>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</si>
  <si>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</si>
  <si>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</si>
  <si>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</si>
  <si>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</si>
  <si>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</si>
  <si>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</si>
  <si>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</si>
  <si>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</si>
  <si>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cheltuielilor de natură salarială (Rd. 12/Rd. 49)/12 * 1000</t>
  </si>
  <si>
    <t>Câştigul mediu lunar pe salariat determinat pe baza cheltuielilor cu salariile (lei/persoană) (Rd. 13/Rd. 49)/12 * 1000</t>
  </si>
  <si>
    <t>Productivitatea muncii în unităţi valorice pe total personal mediu (mii lei/persoană) (Rd. 2/Rd. 49)</t>
  </si>
  <si>
    <t>Productivitatea muncii în unităţi fizice pe total personal mediu (cantitate produse finite/ persoană)</t>
  </si>
  <si>
    <t>Cheltuieli totale la 1000 lei venituri totale (Rd. 7/Rd. 1) x 1000</t>
  </si>
  <si>
    <t>Plăţi restante</t>
  </si>
  <si>
    <t>Creanţe restante</t>
  </si>
  <si>
    <t>CONDUCĂTORUL COMPARTIMENTULUI</t>
  </si>
  <si>
    <t>FINANCIAR-CONTABIL</t>
  </si>
  <si>
    <r>
      <t xml:space="preserve">Operatorul economic </t>
    </r>
    <r>
      <rPr>
        <b/>
        <sz val="11"/>
        <color theme="1"/>
        <rFont val="Calibri"/>
        <family val="2"/>
        <charset val="238"/>
        <scheme val="minor"/>
      </rPr>
      <t>ADP CORNETU SERV SRL</t>
    </r>
  </si>
  <si>
    <t>Sediul/Adresa: COMUNA CORNETU, SOS. ALEXANDRIEI NR. 140, JUD. ILFOV</t>
  </si>
  <si>
    <t>Cod unic de înregistrare 30813854</t>
  </si>
  <si>
    <t>VENITURI TOTALE (Rd. 2 + Rd. 22 + Rd. 28)</t>
  </si>
  <si>
    <t>din producţia vândută (Rd. 4 + Rd. 5 + Rd. 6 + Rd. 7), din care:</t>
  </si>
  <si>
    <t>a1)</t>
  </si>
  <si>
    <t>din vânzarea produselor</t>
  </si>
  <si>
    <t>a2)</t>
  </si>
  <si>
    <t>din servicii prestate</t>
  </si>
  <si>
    <t>a3)</t>
  </si>
  <si>
    <t>din redevenţe şi chirii</t>
  </si>
  <si>
    <t>a4)</t>
  </si>
  <si>
    <t>alte venituri</t>
  </si>
  <si>
    <t>din vânzarea mărfurilor</t>
  </si>
  <si>
    <t>din subvenţii şi transferuri de exploatare aferente cifrei de afaceri nete (Rd. 10 + Rd. 11), din care:</t>
  </si>
  <si>
    <t>c1</t>
  </si>
  <si>
    <t>c2</t>
  </si>
  <si>
    <t>din producţia de imobilizări</t>
  </si>
  <si>
    <t>venituri aferente costului producţiei în curs de execuţie</t>
  </si>
  <si>
    <t>f)</t>
  </si>
  <si>
    <t>alte venituri din exploatare (Rd. 15 + Rd. 16 + Rd. 19 + Rd. 20 + Rd. 21), din care:</t>
  </si>
  <si>
    <t>f1)</t>
  </si>
  <si>
    <t>din amenzi şi penalităţi</t>
  </si>
  <si>
    <t>f2)</t>
  </si>
  <si>
    <t>din vânzarea activelor şi alte operaţii de capital (Rd. 18 + Rd. 19), din care:</t>
  </si>
  <si>
    <t>- active corporale</t>
  </si>
  <si>
    <t>- active necorporale</t>
  </si>
  <si>
    <t>f3)</t>
  </si>
  <si>
    <t>din subvenţii pentru investiţii</t>
  </si>
  <si>
    <t>f4)</t>
  </si>
  <si>
    <t>f5)</t>
  </si>
  <si>
    <t>Venituri financiare (Rd. 23 + Rd. 24 + Rd. 25 + Rd. 26 + Rd. 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</si>
  <si>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</si>
  <si>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</si>
  <si>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</si>
  <si>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</si>
  <si>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</si>
  <si>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CHELTUIELI TOTALE (Rd. 30 + Rd. 136 + Rd. 144)</t>
  </si>
  <si>
    <t>Cheltuieli de exploatare (Rd. 31 + Rd. 79 + Rd. 86 + Rd. 120), din care:</t>
  </si>
  <si>
    <t>A. Cheltuieli cu bunuri şi servicii (Rd. 32 + Rd. 40 + Rd. 46), din care:</t>
  </si>
  <si>
    <t>A1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</si>
  <si>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</si>
  <si>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</si>
  <si>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</si>
  <si>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</si>
  <si>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</si>
  <si>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</si>
  <si>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</si>
  <si>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</si>
  <si>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</si>
  <si>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</si>
  <si>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 41 + Rd. 42 + Rd. 45), din care:</t>
  </si>
  <si>
    <t>cheltuieli cu întreţinerea şi reparaţiile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</si>
  <si>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</si>
  <si>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</si>
  <si>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</si>
  <si>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</si>
  <si>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terţi (Rd. 47 + Rd. 48 + Rd. 50 + Rd. 57 + Rd. 62 + Rd. 63 + Rd. 67 + Rd. 68 + Rd. 69 + Rd. 78), din care:</t>
  </si>
  <si>
    <t>cheltuieli cu colaboratorii</t>
  </si>
  <si>
    <t>cheltuieli privind comisioanele şi onorariul, din care:</t>
  </si>
  <si>
    <t>cheltuieli privind consultanţa juridică</t>
  </si>
  <si>
    <t>c1)</t>
  </si>
  <si>
    <t>cheltuieli de protocol, din care:</t>
  </si>
  <si>
    <t>- tichete cadou potrivit Legii nr. 193/2006, cu modificările ulterioare</t>
  </si>
  <si>
    <t>52</t>
  </si>
  <si>
    <t>c2)</t>
  </si>
  <si>
    <t>cheltuieli de reclamă şi publicitate, din care:</t>
  </si>
  <si>
    <t>- tichete cadou ptr. cheltuieli de reclamă şi publicitate, potrivit Legii nr. 193/2006, cu modificările ulterioare</t>
  </si>
  <si>
    <t>54</t>
  </si>
  <si>
    <t>- tichete cadou ptr. campanii de marketing, studiul pieţei, promovarea pe pieţe existente sau noi, potrivit Legii nr. 193/2006, cu modificările ulterioare</t>
  </si>
  <si>
    <t>55</t>
  </si>
  <si>
    <t>- ch. de promovare a produselor</t>
  </si>
  <si>
    <t>Ch. cu sponsorizarea (Rd. 58 + Rd. 59 + Rd. 60 + Rd. 61), din care:</t>
  </si>
  <si>
    <t>d1)</t>
  </si>
  <si>
    <t>ch. de sponsorizare a cluburilor sportive</t>
  </si>
  <si>
    <t>d2)</t>
  </si>
  <si>
    <t>ch. de sponsorizare a unităţilor de cult</t>
  </si>
  <si>
    <t>d3)</t>
  </si>
  <si>
    <t>ch. privind acordarea ajutoarelor umanitare şi sociale</t>
  </si>
  <si>
    <t>d4)</t>
  </si>
  <si>
    <t>alte cheltuieli cu sponsorizarea</t>
  </si>
  <si>
    <t>cheltuieli cu transportul de bunuri şi persoane</t>
  </si>
  <si>
    <t>cheltuieli de deplasare, detaşare, transfer, din care:</t>
  </si>
  <si>
    <t>- cheltuieli cu diurna (Rd. 65 + Rd. 66), din care:</t>
  </si>
  <si>
    <t>64</t>
  </si>
  <si>
    <t>- internă</t>
  </si>
  <si>
    <t>- externă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</si>
  <si>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</si>
  <si>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</si>
  <si>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</si>
  <si>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</si>
  <si>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</si>
  <si>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</si>
  <si>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>i1)</t>
  </si>
  <si>
    <t>cheltuieli de asigurare şi pază</t>
  </si>
  <si>
    <t>i2)</t>
  </si>
  <si>
    <t>cheltuieli privind întreţinerea şi funcţionarea tehnicii de calcul</t>
  </si>
  <si>
    <t>i3)</t>
  </si>
  <si>
    <t>cheltuieli cu pregătirea profesională</t>
  </si>
  <si>
    <t>i4)</t>
  </si>
  <si>
    <t>cheltuieli cu reevaluarea imobilizărilor corporale şi necorporale, din care:</t>
  </si>
  <si>
    <t>- aferente bunurilor de natura domeniului public</t>
  </si>
  <si>
    <t>i5)</t>
  </si>
  <si>
    <t>cheltuieli cu prestaţiile efectuate de filiale</t>
  </si>
  <si>
    <t>i6)</t>
  </si>
  <si>
    <t>cheltuieli privind recrutarea şi plasarea personalului de conducere cf. Ordonanţei de urgenţă a Guvernului nr. 109/2011</t>
  </si>
  <si>
    <t>i7)</t>
  </si>
  <si>
    <t>cheltuieli cu anunţurile privind licitaţiile şi alte anunţuri</t>
  </si>
  <si>
    <t>j)</t>
  </si>
  <si>
    <t>B. Cheltuieli cu impozite, taxe şi vărsăminte asimilate (Rd. 80 + Rd. 81 + Rd. 82 + Rd. 83 + Rd. 84 + Rd. 85),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</si>
  <si>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</si>
  <si>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</si>
  <si>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</si>
  <si>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</si>
  <si>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</si>
  <si>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</si>
  <si>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>Cheltuieli de natură salarială (Rd. 88 + Rd. 92)</t>
  </si>
  <si>
    <t>Cheltuieli cu salariile (Rd. 89 + Rd. 90 + Rd. 91), din care:</t>
  </si>
  <si>
    <t>b) sporuri, prime şi alte bonificaţii aferente salariului de bază (conform CCM)</t>
  </si>
  <si>
    <t>c) alte bonificaţii (conform CCM)</t>
  </si>
  <si>
    <t>a) cheltuieli sociale prevăzute la art. 21 din Legea nr. 571/2003 privind Codul fiscal, cu modificările şi completările ulterioare, din care: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</si>
  <si>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</si>
  <si>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</si>
  <si>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</si>
  <si>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</si>
  <si>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</si>
  <si>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tichete de vacanţă;</t>
  </si>
  <si>
    <t>d) ch. privind participarea salariaţilor la profitul obtinut în anul precedent</t>
  </si>
  <si>
    <t>e) alte cheltuieli conform CCM.</t>
  </si>
  <si>
    <t>Alte cheltuieli cu personalul (Rd. 101 + Rd. 102 + Rd. 103), din care: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</si>
  <si>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</si>
  <si>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</si>
  <si>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Cheltuieli aferente contractului de mandat şi a altor organe de conducere şi control, comisii şi comitete (Rd. 105 + Rd. 108 + Rd. 111 + Rd. 112), din care:</t>
  </si>
  <si>
    <t>a) pentru directori/directorat</t>
  </si>
  <si>
    <t>- componenta fixă</t>
  </si>
  <si>
    <t>- componenta variabilă</t>
  </si>
  <si>
    <t>b) pentru consiliul de administraţie/consiliul de supraveghere, din care:</t>
  </si>
  <si>
    <t>c) pentru AGA şi cenzori</t>
  </si>
  <si>
    <t>d) pentru alte comisii şi comitete constituite potrivit legii</t>
  </si>
  <si>
    <t>D. Alte cheltuieli de exploatare (Rd. 121 + Rd. 124 + Rd. 125 + Rd. 126 + Rd. 127 + Rd. 128),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</si>
  <si>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</si>
  <si>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</si>
  <si>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</si>
  <si>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</si>
  <si>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</si>
  <si>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 129 - Rd. 131), din care:</t>
  </si>
  <si>
    <t>cheltuieli privind ajustările şi provizioanele</t>
  </si>
  <si>
    <t>f1.1)</t>
  </si>
  <si>
    <t>- provizioane privind participarea la profit a salariaţilor</t>
  </si>
  <si>
    <t>f1.2)</t>
  </si>
  <si>
    <t>- provizioane în legătură cu contractul de mandat</t>
  </si>
  <si>
    <t>venituri din provizioane şi ajustări pentru depreciere sau pierderi de valoare, din care:</t>
  </si>
  <si>
    <t>f2.1)</t>
  </si>
  <si>
    <t>din anularea provizioanelor (Rd. 133 + Rd. 134 + Rd. 135), din care:</t>
  </si>
  <si>
    <t>- din deprecierea imobilizărilor corporale şi a activelor circulante</t>
  </si>
  <si>
    <t>- venituri din alte provizioane</t>
  </si>
  <si>
    <t>Cheltuieli financiare (Rd. 137 + Rd. 140 + Rd. 143), din care:</t>
  </si>
  <si>
    <t>cheltuieli privind dobânzile (Rd. 138 + Rd. 139), din care:</t>
  </si>
  <si>
    <t>aferente creditelor pentru investiţii</t>
  </si>
  <si>
    <t>aferente creditelor pentru activitatea curentă</t>
  </si>
  <si>
    <t>cheltuieli din diferenţe de curs valutar (Rd. 141 + Rd. 142), din care:</t>
  </si>
  <si>
    <t>alte cheltuieli financiare</t>
  </si>
  <si>
    <t>REZULTATUL BRUT (profit/pierdere) (Rd. 1 - Rd. 29)</t>
  </si>
  <si>
    <t>venituri neimpozabile</t>
  </si>
  <si>
    <t>cheltuieli nedeductibile fiscal</t>
  </si>
  <si>
    <t>ANEXA Nr. 4</t>
  </si>
  <si>
    <t>Trim I</t>
  </si>
  <si>
    <t>Trim II</t>
  </si>
  <si>
    <t>Trim III</t>
  </si>
  <si>
    <t>Cheltuieli financiare (investitii)</t>
  </si>
  <si>
    <t>ANEXA Nr. 2</t>
  </si>
  <si>
    <t>Prevederi an precedent (N-1)</t>
  </si>
  <si>
    <t>Aprobat</t>
  </si>
  <si>
    <t>Preliminat / Realizat</t>
  </si>
  <si>
    <t>7=6/5</t>
  </si>
  <si>
    <t>conform HG/Ordin comun</t>
  </si>
  <si>
    <t>conform Hotararii C.A.</t>
  </si>
  <si>
    <t>4a</t>
  </si>
  <si>
    <t>Venituri totale din exploatare (Rd. 3 + Rd. 8 + Rd. 9 + Rd. 12 + Rd. 13 + Rd. 14), din care:</t>
  </si>
  <si>
    <r>
      <t>din valorificarea certificatelor CO</t>
    </r>
    <r>
      <rPr>
        <sz val="6"/>
        <color rgb="FF444444"/>
        <rFont val="Calibri"/>
        <family val="2"/>
        <charset val="238"/>
        <scheme val="minor"/>
      </rPr>
      <t>2</t>
    </r>
  </si>
  <si>
    <t>Cheltuieli privind stocurile (Rd. 33 + Rd. 34 + Rd. 37 + Rd. 38 + Rd. 39), din care:</t>
  </si>
  <si>
    <t>cheltuieli privind chiriile (Rd. 43 + Rd. 44) din care:</t>
  </si>
  <si>
    <t>cheltuieli de protocol, reclamă şi publicitate (Rd.51+Rd.53), din care:</t>
  </si>
  <si>
    <t>C. Cheltuieli cu personalul (Rd. 87 + Rd. 100 + Rd. 104 + Rd. 113), din care:</t>
  </si>
  <si>
    <t>a) salarii de bază</t>
  </si>
  <si>
    <t>Bonusuri (Rd. 93 + Rd. 96 + Rd. 97 + Rd. 98+ Rd. 99), din care:</t>
  </si>
  <si>
    <t>a) ch. cu plăţile compensatorii aferente disponibilizărilor de personal</t>
  </si>
  <si>
    <t>cheltuieli cu majorări şi penalităţi (Rd. 122 + Rd.123), din care:</t>
  </si>
  <si>
    <t>- din participarea salariaţilor la profit</t>
  </si>
  <si>
    <t>Cheltuieli de natură salarială (Rd. 87)</t>
  </si>
  <si>
    <t>Cheltuieli cu salariile (Rd. 88)</t>
  </si>
  <si>
    <t>Nr. mediu de salariaţi</t>
  </si>
  <si>
    <t>Câştigul mediu lunar pe salariat determinat pe baza cheltuielilor cu salariile (Rd. 151/Rd. 153)/12 * 1000</t>
  </si>
  <si>
    <t>Câştigul mediu lunar pe salariat (lei/persoană) determinat pe baza cheltuielilor de natură salarială (Rd. 150/Rd. 153)/12 * 1000</t>
  </si>
  <si>
    <t>Productivitatea muncii în unităţi valorice pe total personal mediu (lei/persoană) (Rd. 2/Rd. 153)</t>
  </si>
  <si>
    <t>Elemente de calcul a productivităţii muncii în unităţi fizice, din care:</t>
  </si>
  <si>
    <t>- cantitatea de produse finite (QPF)</t>
  </si>
  <si>
    <t>- preţ mediu (p)</t>
  </si>
  <si>
    <t>- valoare = QPF x p</t>
  </si>
  <si>
    <t>- pondere în venituri totale de exploatare = Rd. 161/Rd. 2</t>
  </si>
  <si>
    <t>162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</si>
  <si>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</si>
  <si>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</si>
  <si>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</si>
  <si>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</si>
  <si>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</si>
  <si>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</si>
  <si>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CONDUCĂTORUL UNITĂŢII,</t>
  </si>
  <si>
    <t>ANEXA Nr. 3</t>
  </si>
  <si>
    <t>Gradul de realizare a veniturilor totale</t>
  </si>
  <si>
    <t>mii lei</t>
  </si>
  <si>
    <t>Nr. crt.</t>
  </si>
  <si>
    <t>Prevederi an N-2</t>
  </si>
  <si>
    <t>% 4=3/2</t>
  </si>
  <si>
    <t>% 7=6/5</t>
  </si>
  <si>
    <t>Realizat</t>
  </si>
  <si>
    <t>Venituri totale (rd. 1 + rd. 2 + rd. 3), din care:</t>
  </si>
  <si>
    <t>1.</t>
  </si>
  <si>
    <t>Venituri din exploatare</t>
  </si>
  <si>
    <t>2.</t>
  </si>
  <si>
    <t>3.</t>
  </si>
  <si>
    <t>ANEXA Nr. 5</t>
  </si>
  <si>
    <t>Programul de investiţii, dotări şi sursele de finanţare</t>
  </si>
  <si>
    <t>Data finalizării investiţiei</t>
  </si>
  <si>
    <t>an precedent (N-1)</t>
  </si>
  <si>
    <t>Valoare</t>
  </si>
  <si>
    <t>Realizat/ Preliminat</t>
  </si>
  <si>
    <t>an curent (N)</t>
  </si>
  <si>
    <t>an N+1</t>
  </si>
  <si>
    <t>an N+2</t>
  </si>
  <si>
    <t>Surse proprii, din care:</t>
  </si>
  <si>
    <t>a) - amortizare</t>
  </si>
  <si>
    <t>b) - profit</t>
  </si>
  <si>
    <t>Credite bancare, din care:</t>
  </si>
  <si>
    <t>a) - interne</t>
  </si>
  <si>
    <t>b) - externe</t>
  </si>
  <si>
    <t>Alte surse, din care:</t>
  </si>
  <si>
    <t>- (denumire sursă)</t>
  </si>
  <si>
    <t>-</t>
  </si>
  <si>
    <t>CHELTUIELI PENTRU INVESTIŢII, din care:</t>
  </si>
  <si>
    <t>Investiţii în curs, din care:</t>
  </si>
  <si>
    <t>a) pentru bunurile proprietatea privată a operatorului economic:</t>
  </si>
  <si>
    <t>- (denumire obiectiv)</t>
  </si>
  <si>
    <t>b) pentru bunurile de natura domeniului public al statului sau al unităţii administrativ teritoriale:</t>
  </si>
  <si>
    <t>c) pentru bunurile de natura domeniului privat al statului sau al unităţii administrativ teritoriale:</t>
  </si>
  <si>
    <t>d) pentru bunurile luate în concesiune, închiriate sau în locaţie de gestiune, exclusiv cele din domeniul public sau privat al statului sau al unităţii administrativ teritoriale:</t>
  </si>
  <si>
    <t>Investiţii noi, din care:</t>
  </si>
  <si>
    <t>Investiţii efectuate la imobilizările corporale existente (modernizări), din care:</t>
  </si>
  <si>
    <t>Dotări (alte achiziţii de imobilizări corporale)</t>
  </si>
  <si>
    <t>Rambursări de rate aferente creditelor pentru investiţii, din care:</t>
  </si>
  <si>
    <t>CONDUCĂTORUL COMPARTIMENTULUI FINANCIAR-CONTABIL,</t>
  </si>
  <si>
    <t>Măsuri de îmbunătăţire a rezultatului brut şi reducere a plăţilor restante</t>
  </si>
  <si>
    <t>Măsuri</t>
  </si>
  <si>
    <t>Termen de realizare</t>
  </si>
  <si>
    <t>Preliminat/Realizat</t>
  </si>
  <si>
    <t>Influenţe (+/-)</t>
  </si>
  <si>
    <t>Rezultat brut (+/-)</t>
  </si>
  <si>
    <t>Rezultat brut</t>
  </si>
  <si>
    <t>Pct. I</t>
  </si>
  <si>
    <t>Măsura 1. . . . . . . . . . . . . . . . . . . . . . . . .</t>
  </si>
  <si>
    <t>Măsura 2. . . . . . . . . . . . . . . . . . . . . . . . .</t>
  </si>
  <si>
    <t>. . . . .</t>
  </si>
  <si>
    <t>Măsura n. . . . . . . . . . . .</t>
  </si>
  <si>
    <t>TOTAL Pct. I</t>
  </si>
  <si>
    <t>Pct. II</t>
  </si>
  <si>
    <t>Cauze care diminuează efectul măsurilor prevăzute la Pct. I</t>
  </si>
  <si>
    <t>Cauza 1. . . . . . . . . . . . . . . . . . . . . . .</t>
  </si>
  <si>
    <t>Cauza 2. . . . . . . . . . . . . . . . . . . . . . .</t>
  </si>
  <si>
    <t>Cauza n. . . . . . . . . . . . . . . . . . . . . .</t>
  </si>
  <si>
    <t>TOTAL Pct. II</t>
  </si>
  <si>
    <t>Pct. III</t>
  </si>
  <si>
    <t>TOTAL GENERAL Pct. I + Pct. II</t>
  </si>
  <si>
    <t>Realizat/ Preliminat an precedent (N-1)</t>
  </si>
  <si>
    <t>Cheltuieli cu contributiile datorate de angajator</t>
  </si>
  <si>
    <t>Venituri totale din exploatare, din care: (rd. 2)</t>
  </si>
  <si>
    <t>venituri din subventii si transferuri</t>
  </si>
  <si>
    <t>alte venituri care nu se iau in calcul la determinarea productivitatii muncii</t>
  </si>
  <si>
    <t>Productivitatea muncii în unităţi valorice pe total personal mediu (cantitate produse finite/persoană) W=QPF/Rd. 153</t>
  </si>
  <si>
    <t>Credite pentru finantarea activitatii curente (soldul ramas de rambursat)</t>
  </si>
  <si>
    <t>Realizat an N-2</t>
  </si>
  <si>
    <t>3a</t>
  </si>
  <si>
    <t>An</t>
  </si>
  <si>
    <t>din care:</t>
  </si>
  <si>
    <t>6a</t>
  </si>
  <si>
    <t>6b</t>
  </si>
  <si>
    <t>6c</t>
  </si>
  <si>
    <t>8=5/3a</t>
  </si>
  <si>
    <t>Propunere an curent cu TVA</t>
  </si>
  <si>
    <t>STAN FLORIN</t>
  </si>
  <si>
    <t>OPRESCU LUMINITA</t>
  </si>
  <si>
    <t>pe anul 2026</t>
  </si>
  <si>
    <t>Detalierea indicatorilor economico-financiari prevăzuţi în bugetul de venituri şi cheltuieli 2026 şi repartizarea pe trimestre a acestora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</si>
</sst>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48B7E6"/>
      <name val="Calibri"/>
      <family val="2"/>
      <charset val="238"/>
      <scheme val="minor"/>
    </font>
    <font>
      <sz val="8"/>
      <color rgb="FF444444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sz val="6"/>
      <color rgb="FF444444"/>
      <name val="Calibri"/>
      <family val="2"/>
      <charset val="238"/>
      <scheme val="minor"/>
    </font>
    <font>
      <b/>
      <sz val="10"/>
      <color rgb="FF2A76A7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333333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thin">
        <color indexed="64"/>
      </bottom>
      <diagonal/>
    </border>
    <border>
      <left style="medium">
        <color rgb="FF333333"/>
      </left>
      <right/>
      <top style="medium">
        <color rgb="FF333333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thin">
        <color indexed="64"/>
      </bottom>
      <diagonal/>
    </border>
    <border>
      <left style="medium">
        <color rgb="FF333333"/>
      </left>
      <right style="thin">
        <color indexed="64"/>
      </right>
      <top style="thin">
        <color indexed="64"/>
      </top>
      <bottom/>
      <diagonal/>
    </border>
    <border>
      <left style="medium">
        <color rgb="FF333333"/>
      </left>
      <right style="thin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thin">
        <color indexed="64"/>
      </right>
      <top style="medium">
        <color rgb="FF333333"/>
      </top>
      <bottom/>
      <diagonal/>
    </border>
    <border>
      <left style="medium">
        <color rgb="FF33333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0" fillId="2" borderId="0" xfId="0" applyFill="1"/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top" wrapText="1"/>
    </xf>
    <xf numFmtId="3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3" fontId="3" fillId="0" borderId="15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3" fontId="3" fillId="0" borderId="10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5" fillId="2" borderId="2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0" fontId="5" fillId="2" borderId="15" xfId="0" applyFont="1" applyFill="1" applyBorder="1" applyAlignment="1">
      <alignment horizontal="center" vertical="top" wrapText="1"/>
    </xf>
    <xf numFmtId="0" fontId="0" fillId="2" borderId="15" xfId="0" applyFill="1" applyBorder="1"/>
    <xf numFmtId="0" fontId="6" fillId="2" borderId="2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vertical="top" wrapText="1"/>
    </xf>
    <xf numFmtId="0" fontId="2" fillId="0" borderId="36" xfId="0" applyFont="1" applyBorder="1" applyAlignment="1">
      <alignment horizontal="center" vertical="top" wrapText="1"/>
    </xf>
    <xf numFmtId="3" fontId="3" fillId="0" borderId="36" xfId="0" applyNumberFormat="1" applyFont="1" applyBorder="1" applyAlignment="1">
      <alignment horizontal="center" vertical="center" wrapText="1"/>
    </xf>
    <xf numFmtId="2" fontId="3" fillId="0" borderId="36" xfId="0" applyNumberFormat="1" applyFont="1" applyBorder="1" applyAlignment="1">
      <alignment horizontal="center" vertical="center"/>
    </xf>
    <xf numFmtId="2" fontId="3" fillId="0" borderId="37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top" wrapText="1"/>
    </xf>
    <xf numFmtId="3" fontId="3" fillId="0" borderId="38" xfId="0" applyNumberFormat="1" applyFont="1" applyBorder="1" applyAlignment="1">
      <alignment horizontal="center" vertical="center" wrapText="1"/>
    </xf>
    <xf numFmtId="2" fontId="3" fillId="0" borderId="38" xfId="0" applyNumberFormat="1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top" wrapText="1"/>
    </xf>
    <xf numFmtId="2" fontId="5" fillId="2" borderId="5" xfId="0" applyNumberFormat="1" applyFont="1" applyFill="1" applyBorder="1" applyAlignment="1">
      <alignment horizontal="center" vertical="top" wrapText="1"/>
    </xf>
    <xf numFmtId="2" fontId="0" fillId="2" borderId="15" xfId="0" applyNumberFormat="1" applyFill="1" applyBorder="1"/>
    <xf numFmtId="2" fontId="0" fillId="0" borderId="0" xfId="0" applyNumberFormat="1"/>
    <xf numFmtId="3" fontId="6" fillId="2" borderId="41" xfId="0" applyNumberFormat="1" applyFont="1" applyFill="1" applyBorder="1" applyAlignment="1">
      <alignment horizontal="center" vertical="top" wrapText="1"/>
    </xf>
    <xf numFmtId="3" fontId="3" fillId="0" borderId="42" xfId="0" applyNumberFormat="1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top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top" wrapText="1"/>
    </xf>
    <xf numFmtId="3" fontId="6" fillId="3" borderId="2" xfId="0" applyNumberFormat="1" applyFont="1" applyFill="1" applyBorder="1" applyAlignment="1">
      <alignment horizontal="center" vertical="top" wrapText="1"/>
    </xf>
    <xf numFmtId="3" fontId="3" fillId="3" borderId="1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3" fontId="6" fillId="3" borderId="2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top" wrapText="1"/>
    </xf>
    <xf numFmtId="3" fontId="6" fillId="3" borderId="15" xfId="0" applyNumberFormat="1" applyFont="1" applyFill="1" applyBorder="1" applyAlignment="1">
      <alignment horizontal="center" vertical="center" wrapText="1"/>
    </xf>
    <xf numFmtId="1" fontId="6" fillId="2" borderId="4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0" fillId="0" borderId="12" xfId="0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2" fontId="3" fillId="0" borderId="5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39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opLeftCell="A88" zoomScale="130" zoomScaleNormal="130" workbookViewId="0">
      <selection activeCell="I15" sqref="I15"/>
    </sheetView>
  </sheetViews>
  <sheetFormatPr defaultRowHeight="15" x14ac:dyDescent="0.25"/>
  <cols>
    <col min="1" max="4" width="3.7109375" customWidth="1"/>
    <col min="10" max="10" width="6.5703125" customWidth="1"/>
    <col min="11" max="11" width="8.28515625" customWidth="1"/>
    <col min="12" max="12" width="8.85546875" bestFit="1" customWidth="1"/>
    <col min="13" max="13" width="7.42578125" bestFit="1" customWidth="1"/>
    <col min="14" max="14" width="6.7109375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98</v>
      </c>
    </row>
    <row r="4" spans="1:14" x14ac:dyDescent="0.25">
      <c r="A4" t="s">
        <v>99</v>
      </c>
    </row>
    <row r="5" spans="1:14" x14ac:dyDescent="0.25">
      <c r="A5" t="s">
        <v>100</v>
      </c>
    </row>
    <row r="6" spans="1:14" x14ac:dyDescent="0.25">
      <c r="G6" s="95" t="s">
        <v>2</v>
      </c>
      <c r="H6" s="95"/>
      <c r="I6" s="95"/>
      <c r="J6" s="95"/>
    </row>
    <row r="7" spans="1:14" x14ac:dyDescent="0.25">
      <c r="G7" s="95" t="s">
        <v>388</v>
      </c>
      <c r="H7" s="95"/>
      <c r="I7" s="95"/>
      <c r="J7" s="95"/>
    </row>
    <row r="8" spans="1:14" ht="15.75" thickBot="1" x14ac:dyDescent="0.3">
      <c r="A8" s="96"/>
      <c r="B8" s="96"/>
      <c r="C8" s="96"/>
      <c r="D8" s="96"/>
      <c r="E8" s="96"/>
      <c r="F8" s="18"/>
      <c r="G8" s="18"/>
      <c r="H8" s="18"/>
      <c r="I8" s="18"/>
      <c r="J8" s="18"/>
      <c r="K8" s="18"/>
      <c r="L8" s="96"/>
      <c r="M8" s="96"/>
    </row>
    <row r="9" spans="1:14" ht="25.9" customHeight="1" thickBot="1" x14ac:dyDescent="0.3">
      <c r="A9" s="15"/>
      <c r="B9" s="97"/>
      <c r="C9" s="98"/>
      <c r="D9" s="99"/>
      <c r="E9" s="97" t="s">
        <v>3</v>
      </c>
      <c r="F9" s="99"/>
      <c r="G9" s="103" t="s">
        <v>4</v>
      </c>
      <c r="H9" s="103" t="s">
        <v>370</v>
      </c>
      <c r="I9" s="103" t="s">
        <v>5</v>
      </c>
      <c r="J9" s="103" t="s">
        <v>6</v>
      </c>
      <c r="K9" s="20" t="s">
        <v>7</v>
      </c>
      <c r="L9" s="20" t="s">
        <v>7</v>
      </c>
      <c r="M9" s="105" t="s">
        <v>6</v>
      </c>
      <c r="N9" s="106"/>
    </row>
    <row r="10" spans="1:14" ht="15.75" thickBot="1" x14ac:dyDescent="0.3">
      <c r="A10" s="15"/>
      <c r="B10" s="100"/>
      <c r="C10" s="101"/>
      <c r="D10" s="102"/>
      <c r="E10" s="100"/>
      <c r="F10" s="102"/>
      <c r="G10" s="104"/>
      <c r="H10" s="104"/>
      <c r="I10" s="104"/>
      <c r="J10" s="104"/>
      <c r="K10" s="21" t="s">
        <v>8</v>
      </c>
      <c r="L10" s="21" t="s">
        <v>9</v>
      </c>
      <c r="M10" s="1" t="s">
        <v>10</v>
      </c>
      <c r="N10" s="1" t="s">
        <v>11</v>
      </c>
    </row>
    <row r="11" spans="1:14" ht="15.75" thickBot="1" x14ac:dyDescent="0.3">
      <c r="A11" s="15"/>
      <c r="B11" s="2">
        <v>0</v>
      </c>
      <c r="C11" s="107">
        <v>1</v>
      </c>
      <c r="D11" s="108"/>
      <c r="E11" s="107">
        <v>2</v>
      </c>
      <c r="F11" s="108"/>
      <c r="G11" s="2">
        <v>3</v>
      </c>
      <c r="H11" s="2">
        <v>4</v>
      </c>
      <c r="I11" s="2">
        <v>5</v>
      </c>
      <c r="J11" s="2" t="s">
        <v>12</v>
      </c>
      <c r="K11" s="2">
        <v>7</v>
      </c>
      <c r="L11" s="2">
        <v>8</v>
      </c>
      <c r="M11" s="2">
        <v>9</v>
      </c>
      <c r="N11" s="2">
        <v>10</v>
      </c>
    </row>
    <row r="12" spans="1:14" x14ac:dyDescent="0.25">
      <c r="A12" s="109"/>
      <c r="B12" s="110" t="s">
        <v>13</v>
      </c>
      <c r="C12" s="110"/>
      <c r="D12" s="110"/>
      <c r="E12" s="112" t="s">
        <v>14</v>
      </c>
      <c r="F12" s="113"/>
      <c r="G12" s="110">
        <v>1</v>
      </c>
      <c r="H12" s="118">
        <f>H14+H17+H18</f>
        <v>650729</v>
      </c>
      <c r="I12" s="118">
        <f>I14+I17+I18</f>
        <v>916025</v>
      </c>
      <c r="J12" s="114">
        <f>I12/H12</f>
        <v>1.4076904517856128</v>
      </c>
      <c r="K12" s="118">
        <f>K14+K17+K18</f>
        <v>1053428.75</v>
      </c>
      <c r="L12" s="118">
        <f>L14+L17+L18</f>
        <v>1211443.0625</v>
      </c>
      <c r="M12" s="114">
        <f>K12/I12</f>
        <v>1.1499999999999999</v>
      </c>
      <c r="N12" s="114">
        <f>L12/K12</f>
        <v>1.1499999999999999</v>
      </c>
    </row>
    <row r="13" spans="1:14" ht="15.75" thickBot="1" x14ac:dyDescent="0.3">
      <c r="A13" s="109"/>
      <c r="B13" s="111"/>
      <c r="C13" s="111"/>
      <c r="D13" s="111"/>
      <c r="E13" s="116" t="s">
        <v>15</v>
      </c>
      <c r="F13" s="117"/>
      <c r="G13" s="111"/>
      <c r="H13" s="119"/>
      <c r="I13" s="119"/>
      <c r="J13" s="115"/>
      <c r="K13" s="119"/>
      <c r="L13" s="119"/>
      <c r="M13" s="115"/>
      <c r="N13" s="115"/>
    </row>
    <row r="14" spans="1:14" ht="20.45" customHeight="1" thickBot="1" x14ac:dyDescent="0.3">
      <c r="A14" s="15"/>
      <c r="B14" s="110"/>
      <c r="C14" s="2">
        <v>1</v>
      </c>
      <c r="D14" s="2"/>
      <c r="E14" s="120" t="s">
        <v>16</v>
      </c>
      <c r="F14" s="121"/>
      <c r="G14" s="2">
        <v>2</v>
      </c>
      <c r="H14" s="5">
        <v>650720</v>
      </c>
      <c r="I14" s="5">
        <v>916000</v>
      </c>
      <c r="J14" s="29">
        <f t="shared" ref="J14:J67" si="0">I14/H14</f>
        <v>1.4076715023358741</v>
      </c>
      <c r="K14" s="5">
        <f>(I14*15%)+I14</f>
        <v>1053400</v>
      </c>
      <c r="L14" s="5">
        <f>(K14*15%)+K14</f>
        <v>1211410</v>
      </c>
      <c r="M14" s="29">
        <f t="shared" ref="M14:M67" si="1">K14/I14</f>
        <v>1.1499999999999999</v>
      </c>
      <c r="N14" s="29">
        <f t="shared" ref="N14:N67" si="2">L14/K14</f>
        <v>1.1499999999999999</v>
      </c>
    </row>
    <row r="15" spans="1:14" ht="57" thickBot="1" x14ac:dyDescent="0.3">
      <c r="A15" s="15"/>
      <c r="B15" s="122"/>
      <c r="C15" s="2"/>
      <c r="D15" s="2"/>
      <c r="E15" s="3" t="s">
        <v>17</v>
      </c>
      <c r="F15" s="3" t="s">
        <v>18</v>
      </c>
      <c r="G15" s="2">
        <v>3</v>
      </c>
      <c r="H15" s="5"/>
      <c r="I15" s="5"/>
      <c r="J15" s="29"/>
      <c r="K15" s="5"/>
      <c r="L15" s="5"/>
      <c r="M15" s="29"/>
      <c r="N15" s="29"/>
    </row>
    <row r="16" spans="1:14" ht="57" thickBot="1" x14ac:dyDescent="0.3">
      <c r="A16" s="15"/>
      <c r="B16" s="122"/>
      <c r="C16" s="2"/>
      <c r="D16" s="2"/>
      <c r="E16" s="3" t="s">
        <v>19</v>
      </c>
      <c r="F16" s="3" t="s">
        <v>20</v>
      </c>
      <c r="G16" s="2">
        <v>4</v>
      </c>
      <c r="H16" s="5"/>
      <c r="I16" s="5"/>
      <c r="J16" s="29"/>
      <c r="K16" s="5"/>
      <c r="L16" s="5"/>
      <c r="M16" s="29"/>
      <c r="N16" s="29"/>
    </row>
    <row r="17" spans="1:14" ht="15.75" thickBot="1" x14ac:dyDescent="0.3">
      <c r="A17" s="15"/>
      <c r="B17" s="122"/>
      <c r="C17" s="2">
        <v>2</v>
      </c>
      <c r="D17" s="2"/>
      <c r="E17" s="120" t="s">
        <v>21</v>
      </c>
      <c r="F17" s="121"/>
      <c r="G17" s="2">
        <v>5</v>
      </c>
      <c r="H17" s="5">
        <v>9</v>
      </c>
      <c r="I17" s="5">
        <v>25</v>
      </c>
      <c r="J17" s="29">
        <f t="shared" si="0"/>
        <v>2.7777777777777777</v>
      </c>
      <c r="K17" s="5">
        <f>(I17*15%)+I17</f>
        <v>28.75</v>
      </c>
      <c r="L17" s="5">
        <f>(K17*15%)+K17</f>
        <v>33.0625</v>
      </c>
      <c r="M17" s="29">
        <f t="shared" si="1"/>
        <v>1.1499999999999999</v>
      </c>
      <c r="N17" s="29">
        <f t="shared" si="2"/>
        <v>1.1499999999999999</v>
      </c>
    </row>
    <row r="18" spans="1:14" ht="15.75" thickBot="1" x14ac:dyDescent="0.3">
      <c r="A18" s="15"/>
      <c r="B18" s="111"/>
      <c r="C18" s="2">
        <v>3</v>
      </c>
      <c r="D18" s="2"/>
      <c r="E18" s="120" t="s">
        <v>22</v>
      </c>
      <c r="F18" s="121"/>
      <c r="G18" s="2">
        <v>6</v>
      </c>
      <c r="H18" s="5"/>
      <c r="I18" s="5"/>
      <c r="J18" s="29"/>
      <c r="K18" s="5"/>
      <c r="L18" s="5"/>
      <c r="M18" s="29"/>
      <c r="N18" s="29"/>
    </row>
    <row r="19" spans="1:14" ht="20.45" customHeight="1" thickBot="1" x14ac:dyDescent="0.3">
      <c r="A19" s="15"/>
      <c r="B19" s="2" t="s">
        <v>23</v>
      </c>
      <c r="C19" s="2"/>
      <c r="D19" s="2"/>
      <c r="E19" s="120" t="s">
        <v>24</v>
      </c>
      <c r="F19" s="121"/>
      <c r="G19" s="2">
        <v>7</v>
      </c>
      <c r="H19" s="5">
        <f>H20+H32+H33</f>
        <v>698827</v>
      </c>
      <c r="I19" s="5">
        <f>I20+I32+I33</f>
        <v>915525</v>
      </c>
      <c r="J19" s="29">
        <f t="shared" si="0"/>
        <v>1.3100881906394573</v>
      </c>
      <c r="K19" s="5">
        <f>K20+K32+K33</f>
        <v>1048395</v>
      </c>
      <c r="L19" s="5">
        <f>L20+L32+L33</f>
        <v>1200750</v>
      </c>
      <c r="M19" s="29">
        <f t="shared" si="1"/>
        <v>1.1451298435323995</v>
      </c>
      <c r="N19" s="29">
        <f t="shared" si="2"/>
        <v>1.1453221352639034</v>
      </c>
    </row>
    <row r="20" spans="1:14" ht="20.45" customHeight="1" thickBot="1" x14ac:dyDescent="0.3">
      <c r="A20" s="15"/>
      <c r="B20" s="110"/>
      <c r="C20" s="2">
        <v>1</v>
      </c>
      <c r="D20" s="2"/>
      <c r="E20" s="120" t="s">
        <v>25</v>
      </c>
      <c r="F20" s="121"/>
      <c r="G20" s="2">
        <v>8</v>
      </c>
      <c r="H20" s="5">
        <f>H21+H22+H23+H31</f>
        <v>698827</v>
      </c>
      <c r="I20" s="5">
        <f>I21+I22+I23+I31</f>
        <v>915525</v>
      </c>
      <c r="J20" s="29">
        <f t="shared" si="0"/>
        <v>1.3100881906394573</v>
      </c>
      <c r="K20" s="5">
        <f>K21+K22+K23+K31</f>
        <v>1048395</v>
      </c>
      <c r="L20" s="5">
        <f>L21+L22+L23+L31</f>
        <v>1200750</v>
      </c>
      <c r="M20" s="29"/>
      <c r="N20" s="29"/>
    </row>
    <row r="21" spans="1:14" ht="20.45" customHeight="1" thickBot="1" x14ac:dyDescent="0.3">
      <c r="A21" s="15"/>
      <c r="B21" s="122"/>
      <c r="C21" s="110"/>
      <c r="D21" s="2" t="s">
        <v>26</v>
      </c>
      <c r="E21" s="120" t="s">
        <v>27</v>
      </c>
      <c r="F21" s="121"/>
      <c r="G21" s="2">
        <v>9</v>
      </c>
      <c r="H21" s="5">
        <v>49784</v>
      </c>
      <c r="I21" s="5">
        <v>88100</v>
      </c>
      <c r="J21" s="29">
        <f t="shared" si="0"/>
        <v>1.7696448658203439</v>
      </c>
      <c r="K21" s="5">
        <f>(I21*10%)+I21</f>
        <v>96910</v>
      </c>
      <c r="L21" s="5">
        <f>(K21*10%)+K21</f>
        <v>106601</v>
      </c>
      <c r="M21" s="29">
        <f t="shared" si="1"/>
        <v>1.1000000000000001</v>
      </c>
      <c r="N21" s="29">
        <f t="shared" si="2"/>
        <v>1.1000000000000001</v>
      </c>
    </row>
    <row r="22" spans="1:14" ht="20.45" customHeight="1" thickBot="1" x14ac:dyDescent="0.3">
      <c r="A22" s="15"/>
      <c r="B22" s="122"/>
      <c r="C22" s="122"/>
      <c r="D22" s="2" t="s">
        <v>28</v>
      </c>
      <c r="E22" s="120" t="s">
        <v>29</v>
      </c>
      <c r="F22" s="121"/>
      <c r="G22" s="2">
        <v>10</v>
      </c>
      <c r="H22" s="5">
        <v>8</v>
      </c>
      <c r="I22" s="5">
        <v>25</v>
      </c>
      <c r="J22" s="29">
        <f t="shared" si="0"/>
        <v>3.125</v>
      </c>
      <c r="K22" s="5">
        <v>25</v>
      </c>
      <c r="L22" s="5">
        <v>25</v>
      </c>
      <c r="M22" s="29"/>
      <c r="N22" s="29">
        <f t="shared" si="2"/>
        <v>1</v>
      </c>
    </row>
    <row r="23" spans="1:14" ht="20.45" customHeight="1" thickBot="1" x14ac:dyDescent="0.3">
      <c r="A23" s="15"/>
      <c r="B23" s="122"/>
      <c r="C23" s="122"/>
      <c r="D23" s="110" t="s">
        <v>30</v>
      </c>
      <c r="E23" s="120" t="s">
        <v>31</v>
      </c>
      <c r="F23" s="121"/>
      <c r="G23" s="2">
        <v>11</v>
      </c>
      <c r="H23" s="5">
        <f>H24+H30</f>
        <v>648977</v>
      </c>
      <c r="I23" s="5">
        <f>I24+I30</f>
        <v>826400</v>
      </c>
      <c r="J23" s="29">
        <f t="shared" si="0"/>
        <v>1.2733887333449414</v>
      </c>
      <c r="K23" s="5">
        <f>K24+K30</f>
        <v>950360</v>
      </c>
      <c r="L23" s="5">
        <f>L24+L30</f>
        <v>1092914</v>
      </c>
      <c r="M23" s="29">
        <f t="shared" si="1"/>
        <v>1.1499999999999999</v>
      </c>
      <c r="N23" s="29">
        <f t="shared" si="2"/>
        <v>1.1499999999999999</v>
      </c>
    </row>
    <row r="24" spans="1:14" ht="57" thickBot="1" x14ac:dyDescent="0.3">
      <c r="A24" s="15"/>
      <c r="B24" s="122"/>
      <c r="C24" s="122"/>
      <c r="D24" s="122"/>
      <c r="E24" s="2" t="s">
        <v>32</v>
      </c>
      <c r="F24" s="3" t="s">
        <v>33</v>
      </c>
      <c r="G24" s="2">
        <v>12</v>
      </c>
      <c r="H24" s="5">
        <f>H25+H26</f>
        <v>635992</v>
      </c>
      <c r="I24" s="5">
        <f>I25+I26</f>
        <v>811400</v>
      </c>
      <c r="J24" s="29">
        <f t="shared" si="0"/>
        <v>1.2758022113485705</v>
      </c>
      <c r="K24" s="5">
        <f>K25+K26</f>
        <v>933110</v>
      </c>
      <c r="L24" s="5">
        <f>L25+L26</f>
        <v>1073076.5</v>
      </c>
      <c r="M24" s="29">
        <f t="shared" si="1"/>
        <v>1.1499999999999999</v>
      </c>
      <c r="N24" s="29">
        <f t="shared" si="2"/>
        <v>1.1499999999999999</v>
      </c>
    </row>
    <row r="25" spans="1:14" ht="23.25" thickBot="1" x14ac:dyDescent="0.3">
      <c r="A25" s="15"/>
      <c r="B25" s="122"/>
      <c r="C25" s="122"/>
      <c r="D25" s="122"/>
      <c r="E25" s="2" t="s">
        <v>34</v>
      </c>
      <c r="F25" s="3" t="s">
        <v>35</v>
      </c>
      <c r="G25" s="2">
        <v>13</v>
      </c>
      <c r="H25" s="5">
        <v>551447</v>
      </c>
      <c r="I25" s="5">
        <v>665000</v>
      </c>
      <c r="J25" s="29">
        <f t="shared" si="0"/>
        <v>1.2059182478098529</v>
      </c>
      <c r="K25" s="5">
        <f>(I25*15%)+I25</f>
        <v>764750</v>
      </c>
      <c r="L25" s="5">
        <f>(K25*15%)+K25</f>
        <v>879462.5</v>
      </c>
      <c r="M25" s="29">
        <f t="shared" si="1"/>
        <v>1.1499999999999999</v>
      </c>
      <c r="N25" s="29">
        <f t="shared" si="2"/>
        <v>1.1499999999999999</v>
      </c>
    </row>
    <row r="26" spans="1:14" ht="15.75" thickBot="1" x14ac:dyDescent="0.3">
      <c r="A26" s="15"/>
      <c r="B26" s="122"/>
      <c r="C26" s="122"/>
      <c r="D26" s="122"/>
      <c r="E26" s="2" t="s">
        <v>36</v>
      </c>
      <c r="F26" s="3" t="s">
        <v>37</v>
      </c>
      <c r="G26" s="2">
        <v>14</v>
      </c>
      <c r="H26" s="5">
        <v>84545</v>
      </c>
      <c r="I26" s="5">
        <v>146400</v>
      </c>
      <c r="J26" s="29">
        <f t="shared" si="0"/>
        <v>1.7316222130226506</v>
      </c>
      <c r="K26" s="5">
        <f>(I26*15%)+I26</f>
        <v>168360</v>
      </c>
      <c r="L26" s="5">
        <f>(K26*15%)+K26</f>
        <v>193614</v>
      </c>
      <c r="M26" s="29">
        <f t="shared" ref="M26" si="3">K26/I26</f>
        <v>1.1499999999999999</v>
      </c>
      <c r="N26" s="29">
        <f t="shared" ref="N26" si="4">L26/K26</f>
        <v>1.1499999999999999</v>
      </c>
    </row>
    <row r="27" spans="1:14" ht="57" thickBot="1" x14ac:dyDescent="0.3">
      <c r="A27" s="15"/>
      <c r="B27" s="122"/>
      <c r="C27" s="122"/>
      <c r="D27" s="122"/>
      <c r="E27" s="2" t="s">
        <v>38</v>
      </c>
      <c r="F27" s="3" t="s">
        <v>39</v>
      </c>
      <c r="G27" s="2">
        <v>15</v>
      </c>
      <c r="H27" s="5"/>
      <c r="I27" s="5"/>
      <c r="J27" s="29"/>
      <c r="K27" s="5"/>
      <c r="L27" s="5"/>
      <c r="M27" s="29"/>
      <c r="N27" s="29"/>
    </row>
    <row r="28" spans="1:14" ht="90.75" thickBot="1" x14ac:dyDescent="0.3">
      <c r="A28" s="15"/>
      <c r="B28" s="122"/>
      <c r="C28" s="122"/>
      <c r="D28" s="122"/>
      <c r="E28" s="16"/>
      <c r="F28" s="45" t="s">
        <v>40</v>
      </c>
      <c r="G28" s="16">
        <v>16</v>
      </c>
      <c r="H28" s="17"/>
      <c r="I28" s="17"/>
      <c r="J28" s="29"/>
      <c r="K28" s="17"/>
      <c r="L28" s="17"/>
      <c r="M28" s="29"/>
      <c r="N28" s="29"/>
    </row>
    <row r="29" spans="1:14" ht="113.25" thickBot="1" x14ac:dyDescent="0.3">
      <c r="A29" s="15"/>
      <c r="B29" s="122"/>
      <c r="C29" s="122"/>
      <c r="D29" s="123"/>
      <c r="E29" s="58" t="s">
        <v>41</v>
      </c>
      <c r="F29" s="59" t="s">
        <v>42</v>
      </c>
      <c r="G29" s="60">
        <v>17</v>
      </c>
      <c r="H29" s="61"/>
      <c r="I29" s="61"/>
      <c r="J29" s="62"/>
      <c r="K29" s="61"/>
      <c r="L29" s="61"/>
      <c r="M29" s="62"/>
      <c r="N29" s="63"/>
    </row>
    <row r="30" spans="1:14" ht="113.25" thickBot="1" x14ac:dyDescent="0.3">
      <c r="A30" s="15"/>
      <c r="B30" s="122"/>
      <c r="C30" s="122"/>
      <c r="D30" s="111"/>
      <c r="E30" s="40" t="s">
        <v>43</v>
      </c>
      <c r="F30" s="46" t="s">
        <v>44</v>
      </c>
      <c r="G30" s="40">
        <v>18</v>
      </c>
      <c r="H30" s="41">
        <v>12985</v>
      </c>
      <c r="I30" s="41">
        <v>15000</v>
      </c>
      <c r="J30" s="57">
        <f t="shared" si="0"/>
        <v>1.1551790527531767</v>
      </c>
      <c r="K30" s="41">
        <f>(I30*15%)+I30</f>
        <v>17250</v>
      </c>
      <c r="L30" s="41">
        <f>(K30*15%)+K30</f>
        <v>19837.5</v>
      </c>
      <c r="M30" s="57">
        <f t="shared" si="1"/>
        <v>1.1499999999999999</v>
      </c>
      <c r="N30" s="57">
        <f t="shared" si="2"/>
        <v>1.1499999999999999</v>
      </c>
    </row>
    <row r="31" spans="1:14" ht="15.75" thickBot="1" x14ac:dyDescent="0.3">
      <c r="A31" s="15"/>
      <c r="B31" s="122"/>
      <c r="C31" s="111"/>
      <c r="D31" s="2" t="s">
        <v>45</v>
      </c>
      <c r="E31" s="120" t="s">
        <v>46</v>
      </c>
      <c r="F31" s="121"/>
      <c r="G31" s="2">
        <v>19</v>
      </c>
      <c r="H31" s="5">
        <v>58</v>
      </c>
      <c r="I31" s="5">
        <v>1000</v>
      </c>
      <c r="J31" s="29"/>
      <c r="K31" s="5">
        <f>(I31*10%)+I31</f>
        <v>1100</v>
      </c>
      <c r="L31" s="5">
        <f>(K31*10%)+K31</f>
        <v>1210</v>
      </c>
      <c r="M31" s="29">
        <f t="shared" si="1"/>
        <v>1.1000000000000001</v>
      </c>
      <c r="N31" s="29">
        <f t="shared" si="2"/>
        <v>1.1000000000000001</v>
      </c>
    </row>
    <row r="32" spans="1:14" ht="23.45" customHeight="1" thickBot="1" x14ac:dyDescent="0.3">
      <c r="A32" s="15"/>
      <c r="B32" s="122"/>
      <c r="C32" s="2">
        <v>2</v>
      </c>
      <c r="D32" s="2"/>
      <c r="E32" s="120" t="s">
        <v>267</v>
      </c>
      <c r="F32" s="121"/>
      <c r="G32" s="2">
        <v>20</v>
      </c>
      <c r="H32" s="5"/>
      <c r="I32" s="5"/>
      <c r="J32" s="29"/>
      <c r="K32" s="5"/>
      <c r="L32" s="5"/>
      <c r="M32" s="29"/>
      <c r="N32" s="29"/>
    </row>
    <row r="33" spans="1:14" ht="15.75" thickBot="1" x14ac:dyDescent="0.3">
      <c r="A33" s="15"/>
      <c r="B33" s="111"/>
      <c r="C33" s="2">
        <v>3</v>
      </c>
      <c r="D33" s="2"/>
      <c r="E33" s="120" t="s">
        <v>47</v>
      </c>
      <c r="F33" s="121"/>
      <c r="G33" s="2">
        <v>21</v>
      </c>
      <c r="H33" s="5"/>
      <c r="I33" s="5"/>
      <c r="J33" s="29"/>
      <c r="K33" s="5"/>
      <c r="L33" s="5"/>
      <c r="M33" s="29"/>
      <c r="N33" s="29"/>
    </row>
    <row r="34" spans="1:14" ht="20.45" customHeight="1" thickBot="1" x14ac:dyDescent="0.3">
      <c r="A34" s="15"/>
      <c r="B34" s="2" t="s">
        <v>48</v>
      </c>
      <c r="C34" s="2"/>
      <c r="D34" s="2"/>
      <c r="E34" s="120" t="s">
        <v>49</v>
      </c>
      <c r="F34" s="121"/>
      <c r="G34" s="2">
        <v>22</v>
      </c>
      <c r="H34" s="5">
        <f>H12-H19</f>
        <v>-48098</v>
      </c>
      <c r="I34" s="5">
        <f>I12-I19</f>
        <v>500</v>
      </c>
      <c r="J34" s="29">
        <f t="shared" si="0"/>
        <v>-1.0395442637947524E-2</v>
      </c>
      <c r="K34" s="5">
        <f>K12-K19</f>
        <v>5033.75</v>
      </c>
      <c r="L34" s="5">
        <f>L12-L19</f>
        <v>10693.0625</v>
      </c>
      <c r="M34" s="29">
        <f t="shared" si="1"/>
        <v>10.067500000000001</v>
      </c>
      <c r="N34" s="29">
        <f t="shared" si="2"/>
        <v>2.1242736528433075</v>
      </c>
    </row>
    <row r="35" spans="1:14" ht="15.75" thickBot="1" x14ac:dyDescent="0.3">
      <c r="A35" s="15"/>
      <c r="B35" s="2" t="s">
        <v>50</v>
      </c>
      <c r="C35" s="2"/>
      <c r="D35" s="2"/>
      <c r="E35" s="120" t="s">
        <v>51</v>
      </c>
      <c r="F35" s="121"/>
      <c r="G35" s="2">
        <v>23</v>
      </c>
      <c r="H35" s="5">
        <v>0</v>
      </c>
      <c r="I35" s="5">
        <v>0</v>
      </c>
      <c r="J35" s="29"/>
      <c r="K35" s="5">
        <v>2471</v>
      </c>
      <c r="L35" s="5">
        <v>3775</v>
      </c>
      <c r="M35" s="29"/>
      <c r="N35" s="29">
        <f t="shared" si="2"/>
        <v>1.527721570214488</v>
      </c>
    </row>
    <row r="36" spans="1:14" ht="40.9" customHeight="1" thickBot="1" x14ac:dyDescent="0.3">
      <c r="A36" s="15"/>
      <c r="B36" s="2" t="s">
        <v>52</v>
      </c>
      <c r="C36" s="2"/>
      <c r="D36" s="2"/>
      <c r="E36" s="120" t="s">
        <v>53</v>
      </c>
      <c r="F36" s="121"/>
      <c r="G36" s="2">
        <v>24</v>
      </c>
      <c r="H36" s="5">
        <f>H34-H35</f>
        <v>-48098</v>
      </c>
      <c r="I36" s="5">
        <f>I34-I35</f>
        <v>500</v>
      </c>
      <c r="J36" s="29">
        <f t="shared" si="0"/>
        <v>-1.0395442637947524E-2</v>
      </c>
      <c r="K36" s="5">
        <f>K34-K35</f>
        <v>2562.75</v>
      </c>
      <c r="L36" s="5">
        <f>L34-L35</f>
        <v>6918.0625</v>
      </c>
      <c r="M36" s="29">
        <f t="shared" si="1"/>
        <v>5.1254999999999997</v>
      </c>
      <c r="N36" s="29">
        <f t="shared" si="2"/>
        <v>2.6994683445517511</v>
      </c>
    </row>
    <row r="37" spans="1:14" ht="15.75" thickBot="1" x14ac:dyDescent="0.3">
      <c r="A37" s="15"/>
      <c r="B37" s="110"/>
      <c r="C37" s="2">
        <v>1</v>
      </c>
      <c r="D37" s="2"/>
      <c r="E37" s="120" t="s">
        <v>54</v>
      </c>
      <c r="F37" s="121"/>
      <c r="G37" s="2">
        <v>25</v>
      </c>
      <c r="H37" s="5">
        <v>0</v>
      </c>
      <c r="I37" s="5">
        <v>0</v>
      </c>
      <c r="J37" s="29"/>
      <c r="K37" s="5"/>
      <c r="L37" s="5"/>
      <c r="M37" s="29"/>
      <c r="N37" s="29"/>
    </row>
    <row r="38" spans="1:14" ht="30.6" customHeight="1" thickBot="1" x14ac:dyDescent="0.3">
      <c r="A38" s="15"/>
      <c r="B38" s="122"/>
      <c r="C38" s="2">
        <v>2</v>
      </c>
      <c r="D38" s="2"/>
      <c r="E38" s="120" t="s">
        <v>55</v>
      </c>
      <c r="F38" s="121"/>
      <c r="G38" s="2">
        <v>26</v>
      </c>
      <c r="H38" s="5"/>
      <c r="I38" s="5"/>
      <c r="J38" s="29"/>
      <c r="K38" s="5"/>
      <c r="L38" s="5"/>
      <c r="M38" s="29"/>
      <c r="N38" s="29"/>
    </row>
    <row r="39" spans="1:14" ht="30.6" customHeight="1" thickBot="1" x14ac:dyDescent="0.3">
      <c r="A39" s="15"/>
      <c r="B39" s="122"/>
      <c r="C39" s="2">
        <v>3</v>
      </c>
      <c r="D39" s="2"/>
      <c r="E39" s="120" t="s">
        <v>56</v>
      </c>
      <c r="F39" s="121"/>
      <c r="G39" s="2">
        <v>27</v>
      </c>
      <c r="H39" s="5">
        <v>0</v>
      </c>
      <c r="I39" s="5">
        <v>0</v>
      </c>
      <c r="J39" s="29"/>
      <c r="K39" s="5"/>
      <c r="L39" s="5"/>
      <c r="M39" s="29"/>
      <c r="N39" s="29"/>
    </row>
    <row r="40" spans="1:14" ht="112.15" customHeight="1" thickBot="1" x14ac:dyDescent="0.3">
      <c r="A40" s="15"/>
      <c r="B40" s="122"/>
      <c r="C40" s="2">
        <v>4</v>
      </c>
      <c r="D40" s="2"/>
      <c r="E40" s="120" t="s">
        <v>57</v>
      </c>
      <c r="F40" s="121"/>
      <c r="G40" s="2">
        <v>28</v>
      </c>
      <c r="H40" s="5"/>
      <c r="I40" s="5"/>
      <c r="J40" s="29"/>
      <c r="K40" s="5"/>
      <c r="L40" s="5"/>
      <c r="M40" s="29"/>
      <c r="N40" s="29"/>
    </row>
    <row r="41" spans="1:14" ht="20.45" customHeight="1" thickBot="1" x14ac:dyDescent="0.3">
      <c r="A41" s="15"/>
      <c r="B41" s="122"/>
      <c r="C41" s="2">
        <v>5</v>
      </c>
      <c r="D41" s="2"/>
      <c r="E41" s="120" t="s">
        <v>58</v>
      </c>
      <c r="F41" s="121"/>
      <c r="G41" s="2">
        <v>29</v>
      </c>
      <c r="H41" s="5"/>
      <c r="I41" s="5"/>
      <c r="J41" s="29"/>
      <c r="K41" s="5"/>
      <c r="L41" s="5"/>
      <c r="M41" s="29"/>
      <c r="N41" s="29"/>
    </row>
    <row r="42" spans="1:14" ht="30.6" customHeight="1" thickBot="1" x14ac:dyDescent="0.3">
      <c r="A42" s="15"/>
      <c r="B42" s="122"/>
      <c r="C42" s="2">
        <v>6</v>
      </c>
      <c r="D42" s="2"/>
      <c r="E42" s="120" t="s">
        <v>59</v>
      </c>
      <c r="F42" s="121"/>
      <c r="G42" s="2">
        <v>30</v>
      </c>
      <c r="H42" s="5">
        <f>H36-H37-H38-H39-H40-H41</f>
        <v>-48098</v>
      </c>
      <c r="I42" s="5">
        <f>I36-I37-I39</f>
        <v>500</v>
      </c>
      <c r="J42" s="29">
        <v>0</v>
      </c>
      <c r="K42" s="5">
        <f>K36-K37-K38-K39-K40-K41</f>
        <v>2562.75</v>
      </c>
      <c r="L42" s="5">
        <f>L36-L37-L38-L39-L40-L41</f>
        <v>6918.0625</v>
      </c>
      <c r="M42" s="29">
        <v>0</v>
      </c>
      <c r="N42" s="29">
        <f t="shared" ref="N42" si="5">L42/K42</f>
        <v>2.6994683445517511</v>
      </c>
    </row>
    <row r="43" spans="1:14" ht="91.9" customHeight="1" thickBot="1" x14ac:dyDescent="0.3">
      <c r="A43" s="15"/>
      <c r="B43" s="122"/>
      <c r="C43" s="2">
        <v>7</v>
      </c>
      <c r="D43" s="2"/>
      <c r="E43" s="120" t="s">
        <v>60</v>
      </c>
      <c r="F43" s="121"/>
      <c r="G43" s="2">
        <v>31</v>
      </c>
      <c r="H43" s="5"/>
      <c r="I43" s="5"/>
      <c r="J43" s="29"/>
      <c r="K43" s="5"/>
      <c r="L43" s="5"/>
      <c r="M43" s="29"/>
      <c r="N43" s="29"/>
    </row>
    <row r="44" spans="1:14" ht="91.9" customHeight="1" thickBot="1" x14ac:dyDescent="0.3">
      <c r="A44" s="15"/>
      <c r="B44" s="122"/>
      <c r="C44" s="2">
        <v>8</v>
      </c>
      <c r="D44" s="2"/>
      <c r="E44" s="120" t="s">
        <v>61</v>
      </c>
      <c r="F44" s="121"/>
      <c r="G44" s="2">
        <v>32</v>
      </c>
      <c r="H44" s="5"/>
      <c r="I44" s="5"/>
      <c r="J44" s="29"/>
      <c r="K44" s="5"/>
      <c r="L44" s="5"/>
      <c r="M44" s="29"/>
      <c r="N44" s="29"/>
    </row>
    <row r="45" spans="1:14" ht="20.45" customHeight="1" thickBot="1" x14ac:dyDescent="0.3">
      <c r="A45" s="15"/>
      <c r="B45" s="122"/>
      <c r="C45" s="2"/>
      <c r="D45" s="2" t="s">
        <v>17</v>
      </c>
      <c r="E45" s="120" t="s">
        <v>62</v>
      </c>
      <c r="F45" s="121"/>
      <c r="G45" s="2">
        <v>33</v>
      </c>
      <c r="H45" s="5"/>
      <c r="I45" s="5"/>
      <c r="J45" s="29"/>
      <c r="K45" s="5"/>
      <c r="L45" s="5"/>
      <c r="M45" s="29"/>
      <c r="N45" s="29"/>
    </row>
    <row r="46" spans="1:14" ht="20.45" customHeight="1" thickBot="1" x14ac:dyDescent="0.3">
      <c r="A46" s="15"/>
      <c r="B46" s="122"/>
      <c r="C46" s="2"/>
      <c r="D46" s="2" t="s">
        <v>19</v>
      </c>
      <c r="E46" s="120" t="s">
        <v>63</v>
      </c>
      <c r="F46" s="121"/>
      <c r="G46" s="2" t="s">
        <v>64</v>
      </c>
      <c r="H46" s="5">
        <f>H42</f>
        <v>-48098</v>
      </c>
      <c r="I46" s="5">
        <f>I42</f>
        <v>500</v>
      </c>
      <c r="J46" s="29">
        <v>0</v>
      </c>
      <c r="K46" s="5"/>
      <c r="L46" s="5"/>
      <c r="M46" s="29"/>
      <c r="N46" s="29"/>
    </row>
    <row r="47" spans="1:14" ht="20.45" customHeight="1" thickBot="1" x14ac:dyDescent="0.3">
      <c r="A47" s="15"/>
      <c r="B47" s="122"/>
      <c r="C47" s="2"/>
      <c r="D47" s="2" t="s">
        <v>65</v>
      </c>
      <c r="E47" s="120" t="s">
        <v>66</v>
      </c>
      <c r="F47" s="121"/>
      <c r="G47" s="2">
        <v>34</v>
      </c>
      <c r="H47" s="5"/>
      <c r="I47" s="5"/>
      <c r="J47" s="29"/>
      <c r="K47" s="5"/>
      <c r="L47" s="5"/>
      <c r="M47" s="29"/>
      <c r="N47" s="29"/>
    </row>
    <row r="48" spans="1:14" ht="51" customHeight="1" thickBot="1" x14ac:dyDescent="0.3">
      <c r="A48" s="15"/>
      <c r="B48" s="111"/>
      <c r="C48" s="2">
        <v>9</v>
      </c>
      <c r="D48" s="2"/>
      <c r="E48" s="120" t="s">
        <v>67</v>
      </c>
      <c r="F48" s="121"/>
      <c r="G48" s="2">
        <v>35</v>
      </c>
      <c r="H48" s="5"/>
      <c r="I48" s="5"/>
      <c r="J48" s="29"/>
      <c r="K48" s="5"/>
      <c r="L48" s="5"/>
      <c r="M48" s="29"/>
      <c r="N48" s="29"/>
    </row>
    <row r="49" spans="1:14" ht="20.45" customHeight="1" x14ac:dyDescent="0.25">
      <c r="A49" s="15"/>
      <c r="B49" s="64" t="s">
        <v>68</v>
      </c>
      <c r="C49" s="64"/>
      <c r="D49" s="64"/>
      <c r="E49" s="124" t="s">
        <v>69</v>
      </c>
      <c r="F49" s="125"/>
      <c r="G49" s="64">
        <v>36</v>
      </c>
      <c r="H49" s="65"/>
      <c r="I49" s="65"/>
      <c r="J49" s="66"/>
      <c r="K49" s="65"/>
      <c r="L49" s="65"/>
      <c r="M49" s="66"/>
      <c r="N49" s="66"/>
    </row>
    <row r="50" spans="1:14" ht="30.6" customHeight="1" thickBot="1" x14ac:dyDescent="0.3">
      <c r="A50" s="15"/>
      <c r="B50" s="40" t="s">
        <v>70</v>
      </c>
      <c r="C50" s="40"/>
      <c r="D50" s="40"/>
      <c r="E50" s="116" t="s">
        <v>71</v>
      </c>
      <c r="F50" s="117"/>
      <c r="G50" s="40">
        <v>37</v>
      </c>
      <c r="H50" s="41"/>
      <c r="I50" s="41"/>
      <c r="J50" s="57"/>
      <c r="K50" s="41"/>
      <c r="L50" s="41"/>
      <c r="M50" s="57"/>
      <c r="N50" s="57"/>
    </row>
    <row r="51" spans="1:14" ht="15.75" thickBot="1" x14ac:dyDescent="0.3">
      <c r="A51" s="15"/>
      <c r="B51" s="110"/>
      <c r="C51" s="2"/>
      <c r="D51" s="2" t="s">
        <v>17</v>
      </c>
      <c r="E51" s="120" t="s">
        <v>72</v>
      </c>
      <c r="F51" s="121"/>
      <c r="G51" s="2">
        <v>38</v>
      </c>
      <c r="H51" s="5"/>
      <c r="I51" s="5"/>
      <c r="J51" s="29"/>
      <c r="K51" s="5"/>
      <c r="L51" s="5"/>
      <c r="M51" s="29"/>
      <c r="N51" s="29"/>
    </row>
    <row r="52" spans="1:14" ht="15.75" thickBot="1" x14ac:dyDescent="0.3">
      <c r="A52" s="15"/>
      <c r="B52" s="122"/>
      <c r="C52" s="2"/>
      <c r="D52" s="2" t="s">
        <v>19</v>
      </c>
      <c r="E52" s="120" t="s">
        <v>73</v>
      </c>
      <c r="F52" s="121"/>
      <c r="G52" s="2">
        <v>39</v>
      </c>
      <c r="H52" s="5"/>
      <c r="I52" s="5"/>
      <c r="J52" s="29"/>
      <c r="K52" s="5"/>
      <c r="L52" s="5"/>
      <c r="M52" s="29"/>
      <c r="N52" s="29"/>
    </row>
    <row r="53" spans="1:14" ht="20.45" customHeight="1" thickBot="1" x14ac:dyDescent="0.3">
      <c r="A53" s="15"/>
      <c r="B53" s="122"/>
      <c r="C53" s="2"/>
      <c r="D53" s="2" t="s">
        <v>65</v>
      </c>
      <c r="E53" s="120" t="s">
        <v>74</v>
      </c>
      <c r="F53" s="121"/>
      <c r="G53" s="2">
        <v>40</v>
      </c>
      <c r="H53" s="5"/>
      <c r="I53" s="5"/>
      <c r="J53" s="29"/>
      <c r="K53" s="5"/>
      <c r="L53" s="5"/>
      <c r="M53" s="29"/>
      <c r="N53" s="29"/>
    </row>
    <row r="54" spans="1:14" ht="20.45" customHeight="1" thickBot="1" x14ac:dyDescent="0.3">
      <c r="A54" s="15"/>
      <c r="B54" s="122"/>
      <c r="C54" s="2"/>
      <c r="D54" s="2" t="s">
        <v>75</v>
      </c>
      <c r="E54" s="120" t="s">
        <v>76</v>
      </c>
      <c r="F54" s="121"/>
      <c r="G54" s="2">
        <v>41</v>
      </c>
      <c r="H54" s="5"/>
      <c r="I54" s="5"/>
      <c r="J54" s="29"/>
      <c r="K54" s="5"/>
      <c r="L54" s="5"/>
      <c r="M54" s="29"/>
      <c r="N54" s="29"/>
    </row>
    <row r="55" spans="1:14" ht="15.75" thickBot="1" x14ac:dyDescent="0.3">
      <c r="A55" s="15"/>
      <c r="B55" s="111"/>
      <c r="C55" s="2"/>
      <c r="D55" s="2" t="s">
        <v>77</v>
      </c>
      <c r="E55" s="120" t="s">
        <v>78</v>
      </c>
      <c r="F55" s="121"/>
      <c r="G55" s="2">
        <v>42</v>
      </c>
      <c r="H55" s="5"/>
      <c r="I55" s="5"/>
      <c r="J55" s="29"/>
      <c r="K55" s="5"/>
      <c r="L55" s="5"/>
      <c r="M55" s="29"/>
      <c r="N55" s="29"/>
    </row>
    <row r="56" spans="1:14" ht="20.45" customHeight="1" thickBot="1" x14ac:dyDescent="0.3">
      <c r="A56" s="15"/>
      <c r="B56" s="2" t="s">
        <v>79</v>
      </c>
      <c r="C56" s="2"/>
      <c r="D56" s="2"/>
      <c r="E56" s="120" t="s">
        <v>80</v>
      </c>
      <c r="F56" s="121"/>
      <c r="G56" s="2">
        <v>43</v>
      </c>
      <c r="H56" s="5"/>
      <c r="I56" s="5"/>
      <c r="J56" s="29"/>
      <c r="K56" s="5"/>
      <c r="L56" s="5"/>
      <c r="M56" s="29"/>
      <c r="N56" s="29"/>
    </row>
    <row r="57" spans="1:14" ht="15.75" thickBot="1" x14ac:dyDescent="0.3">
      <c r="A57" s="15"/>
      <c r="B57" s="110"/>
      <c r="C57" s="2">
        <v>1</v>
      </c>
      <c r="D57" s="2"/>
      <c r="E57" s="120" t="s">
        <v>81</v>
      </c>
      <c r="F57" s="121"/>
      <c r="G57" s="2">
        <v>44</v>
      </c>
      <c r="H57" s="5"/>
      <c r="I57" s="5"/>
      <c r="J57" s="29"/>
      <c r="K57" s="5"/>
      <c r="L57" s="5"/>
      <c r="M57" s="29"/>
      <c r="N57" s="29"/>
    </row>
    <row r="58" spans="1:14" ht="79.5" thickBot="1" x14ac:dyDescent="0.3">
      <c r="A58" s="15"/>
      <c r="B58" s="111"/>
      <c r="C58" s="2"/>
      <c r="D58" s="2"/>
      <c r="E58" s="3"/>
      <c r="F58" s="3" t="s">
        <v>82</v>
      </c>
      <c r="G58" s="2">
        <v>45</v>
      </c>
      <c r="H58" s="5"/>
      <c r="I58" s="5"/>
      <c r="J58" s="29"/>
      <c r="K58" s="5"/>
      <c r="L58" s="5"/>
      <c r="M58" s="29"/>
      <c r="N58" s="29"/>
    </row>
    <row r="59" spans="1:14" ht="20.45" customHeight="1" thickBot="1" x14ac:dyDescent="0.3">
      <c r="A59" s="15"/>
      <c r="B59" s="2" t="s">
        <v>83</v>
      </c>
      <c r="C59" s="2"/>
      <c r="D59" s="2"/>
      <c r="E59" s="120" t="s">
        <v>84</v>
      </c>
      <c r="F59" s="121"/>
      <c r="G59" s="2">
        <v>46</v>
      </c>
      <c r="H59" s="5"/>
      <c r="I59" s="5"/>
      <c r="J59" s="29"/>
      <c r="K59" s="5"/>
      <c r="L59" s="5"/>
      <c r="M59" s="29"/>
      <c r="N59" s="29"/>
    </row>
    <row r="60" spans="1:14" ht="15.75" thickBot="1" x14ac:dyDescent="0.3">
      <c r="A60" s="15"/>
      <c r="B60" s="2" t="s">
        <v>85</v>
      </c>
      <c r="C60" s="2"/>
      <c r="D60" s="2"/>
      <c r="E60" s="120" t="s">
        <v>86</v>
      </c>
      <c r="F60" s="121"/>
      <c r="G60" s="2">
        <v>47</v>
      </c>
      <c r="H60" s="5"/>
      <c r="I60" s="5"/>
      <c r="J60" s="29"/>
      <c r="K60" s="5"/>
      <c r="L60" s="5"/>
      <c r="M60" s="29"/>
      <c r="N60" s="29"/>
    </row>
    <row r="61" spans="1:14" ht="20.45" customHeight="1" thickBot="1" x14ac:dyDescent="0.3">
      <c r="A61" s="15"/>
      <c r="B61" s="110"/>
      <c r="C61" s="2">
        <v>1</v>
      </c>
      <c r="D61" s="2"/>
      <c r="E61" s="120" t="s">
        <v>87</v>
      </c>
      <c r="F61" s="121"/>
      <c r="G61" s="2">
        <v>48</v>
      </c>
      <c r="H61" s="5">
        <v>10</v>
      </c>
      <c r="I61" s="5">
        <v>12</v>
      </c>
      <c r="J61" s="29">
        <f t="shared" si="0"/>
        <v>1.2</v>
      </c>
      <c r="K61" s="5">
        <v>12</v>
      </c>
      <c r="L61" s="5">
        <v>14</v>
      </c>
      <c r="M61" s="29">
        <f t="shared" si="1"/>
        <v>1</v>
      </c>
      <c r="N61" s="29">
        <f t="shared" si="2"/>
        <v>1.1666666666666667</v>
      </c>
    </row>
    <row r="62" spans="1:14" ht="15.75" thickBot="1" x14ac:dyDescent="0.3">
      <c r="A62" s="15"/>
      <c r="B62" s="122"/>
      <c r="C62" s="2">
        <v>2</v>
      </c>
      <c r="D62" s="2"/>
      <c r="E62" s="120" t="s">
        <v>88</v>
      </c>
      <c r="F62" s="121"/>
      <c r="G62" s="2">
        <v>49</v>
      </c>
      <c r="H62" s="5">
        <v>10</v>
      </c>
      <c r="I62" s="5">
        <v>12</v>
      </c>
      <c r="J62" s="29">
        <f t="shared" si="0"/>
        <v>1.2</v>
      </c>
      <c r="K62" s="5">
        <v>12</v>
      </c>
      <c r="L62" s="5">
        <v>12</v>
      </c>
      <c r="M62" s="29">
        <f t="shared" si="1"/>
        <v>1</v>
      </c>
      <c r="N62" s="29">
        <f t="shared" si="2"/>
        <v>1</v>
      </c>
    </row>
    <row r="63" spans="1:14" ht="61.15" customHeight="1" thickBot="1" x14ac:dyDescent="0.3">
      <c r="A63" s="15"/>
      <c r="B63" s="122"/>
      <c r="C63" s="2">
        <v>3</v>
      </c>
      <c r="D63" s="2"/>
      <c r="E63" s="120" t="s">
        <v>89</v>
      </c>
      <c r="F63" s="121"/>
      <c r="G63" s="2">
        <v>50</v>
      </c>
      <c r="H63" s="5">
        <f>(H24/H62)/12</f>
        <v>5299.9333333333334</v>
      </c>
      <c r="I63" s="5">
        <f>(I24/I62)/12</f>
        <v>5634.7222222222226</v>
      </c>
      <c r="J63" s="29">
        <f t="shared" si="0"/>
        <v>1.0631685094571421</v>
      </c>
      <c r="K63" s="5">
        <f>(K24/K62)/12</f>
        <v>6479.9305555555557</v>
      </c>
      <c r="L63" s="5">
        <f>(L24/L62)/12</f>
        <v>7451.9201388888896</v>
      </c>
      <c r="M63" s="29">
        <f t="shared" si="1"/>
        <v>1.1499999999999999</v>
      </c>
      <c r="N63" s="29">
        <f t="shared" si="2"/>
        <v>1.1500000000000001</v>
      </c>
    </row>
    <row r="64" spans="1:14" ht="51" customHeight="1" thickBot="1" x14ac:dyDescent="0.3">
      <c r="A64" s="15"/>
      <c r="B64" s="122"/>
      <c r="C64" s="2">
        <v>4</v>
      </c>
      <c r="D64" s="2"/>
      <c r="E64" s="120" t="s">
        <v>90</v>
      </c>
      <c r="F64" s="121"/>
      <c r="G64" s="2">
        <v>51</v>
      </c>
      <c r="H64" s="5">
        <f>(H25/H62)/12</f>
        <v>4595.3916666666664</v>
      </c>
      <c r="I64" s="5">
        <f>(I25/I62)/12</f>
        <v>4618.0555555555557</v>
      </c>
      <c r="J64" s="29">
        <f t="shared" si="0"/>
        <v>1.0049318731748775</v>
      </c>
      <c r="K64" s="5">
        <f>(K25/K62)/12</f>
        <v>5310.7638888888887</v>
      </c>
      <c r="L64" s="5">
        <f>(L25/L62)/12</f>
        <v>6107.3784722222226</v>
      </c>
      <c r="M64" s="29">
        <f t="shared" si="1"/>
        <v>1.1499999999999999</v>
      </c>
      <c r="N64" s="29">
        <f t="shared" si="2"/>
        <v>1.1500000000000001</v>
      </c>
    </row>
    <row r="65" spans="1:14" ht="40.9" customHeight="1" thickBot="1" x14ac:dyDescent="0.3">
      <c r="A65" s="15"/>
      <c r="B65" s="122"/>
      <c r="C65" s="2">
        <v>5</v>
      </c>
      <c r="D65" s="2"/>
      <c r="E65" s="120" t="s">
        <v>91</v>
      </c>
      <c r="F65" s="121"/>
      <c r="G65" s="2">
        <v>52</v>
      </c>
      <c r="H65" s="5">
        <f>H14/H62</f>
        <v>65072</v>
      </c>
      <c r="I65" s="5">
        <f>I14/I62</f>
        <v>76333.333333333328</v>
      </c>
      <c r="J65" s="29">
        <f t="shared" si="0"/>
        <v>1.1730595852798951</v>
      </c>
      <c r="K65" s="5">
        <f>K14/K62</f>
        <v>87783.333333333328</v>
      </c>
      <c r="L65" s="5">
        <f>L14/L62</f>
        <v>100950.83333333333</v>
      </c>
      <c r="M65" s="29">
        <f t="shared" si="1"/>
        <v>1.1499999999999999</v>
      </c>
      <c r="N65" s="29">
        <f t="shared" si="2"/>
        <v>1.1499999999999999</v>
      </c>
    </row>
    <row r="66" spans="1:14" ht="40.9" customHeight="1" thickBot="1" x14ac:dyDescent="0.3">
      <c r="A66" s="15"/>
      <c r="B66" s="122"/>
      <c r="C66" s="2">
        <v>6</v>
      </c>
      <c r="D66" s="2"/>
      <c r="E66" s="120" t="s">
        <v>92</v>
      </c>
      <c r="F66" s="121"/>
      <c r="G66" s="2">
        <v>53</v>
      </c>
      <c r="H66" s="5"/>
      <c r="I66" s="5"/>
      <c r="J66" s="29"/>
      <c r="K66" s="5"/>
      <c r="L66" s="5"/>
      <c r="M66" s="29"/>
      <c r="N66" s="29"/>
    </row>
    <row r="67" spans="1:14" ht="30.6" customHeight="1" thickBot="1" x14ac:dyDescent="0.3">
      <c r="A67" s="15"/>
      <c r="B67" s="122"/>
      <c r="C67" s="2">
        <v>7</v>
      </c>
      <c r="D67" s="2"/>
      <c r="E67" s="120" t="s">
        <v>93</v>
      </c>
      <c r="F67" s="121"/>
      <c r="G67" s="2">
        <v>54</v>
      </c>
      <c r="H67" s="5">
        <f>(H19/H12)*1000</f>
        <v>1073.9140256543046</v>
      </c>
      <c r="I67" s="5">
        <f>(I19/I12)*1000</f>
        <v>999.45416336890366</v>
      </c>
      <c r="J67" s="29">
        <f t="shared" si="0"/>
        <v>0.93066496897641804</v>
      </c>
      <c r="K67" s="5">
        <f>(K19/K12)*1000</f>
        <v>995.22155627516338</v>
      </c>
      <c r="L67" s="5">
        <f>(L19/L12)*1000</f>
        <v>991.17328512498705</v>
      </c>
      <c r="M67" s="29">
        <f t="shared" si="1"/>
        <v>0.99576508133252128</v>
      </c>
      <c r="N67" s="29">
        <f t="shared" si="2"/>
        <v>0.99593229153382901</v>
      </c>
    </row>
    <row r="68" spans="1:14" ht="15.75" thickBot="1" x14ac:dyDescent="0.3">
      <c r="A68" s="15"/>
      <c r="B68" s="122"/>
      <c r="C68" s="2">
        <v>8</v>
      </c>
      <c r="D68" s="2"/>
      <c r="E68" s="120" t="s">
        <v>94</v>
      </c>
      <c r="F68" s="121"/>
      <c r="G68" s="2">
        <v>55</v>
      </c>
      <c r="H68" s="5"/>
      <c r="I68" s="5"/>
      <c r="J68" s="5"/>
      <c r="K68" s="5"/>
      <c r="L68" s="5"/>
      <c r="M68" s="5"/>
      <c r="N68" s="5"/>
    </row>
    <row r="69" spans="1:14" ht="15.75" thickBot="1" x14ac:dyDescent="0.3">
      <c r="A69" s="15"/>
      <c r="B69" s="111"/>
      <c r="C69" s="16">
        <v>9</v>
      </c>
      <c r="D69" s="16"/>
      <c r="E69" s="120" t="s">
        <v>95</v>
      </c>
      <c r="F69" s="121"/>
      <c r="G69" s="16">
        <v>56</v>
      </c>
      <c r="H69" s="17"/>
      <c r="I69" s="17"/>
      <c r="J69" s="17"/>
      <c r="K69" s="17"/>
      <c r="L69" s="17"/>
      <c r="M69" s="17"/>
      <c r="N69" s="17"/>
    </row>
    <row r="70" spans="1:14" x14ac:dyDescent="0.25">
      <c r="A70" s="15"/>
      <c r="B70" s="19"/>
      <c r="C70" s="19"/>
      <c r="D70" s="19"/>
      <c r="E70" s="4"/>
      <c r="F70" s="4"/>
      <c r="G70" s="19"/>
      <c r="H70" s="4"/>
      <c r="I70" s="4"/>
      <c r="J70" s="4"/>
      <c r="K70" s="4"/>
      <c r="L70" s="4"/>
      <c r="M70" s="4"/>
      <c r="N70" s="4"/>
    </row>
    <row r="71" spans="1:14" x14ac:dyDescent="0.25">
      <c r="A71" s="15"/>
      <c r="B71" s="15"/>
      <c r="C71" s="15"/>
    </row>
    <row r="72" spans="1:14" ht="22.9" customHeight="1" x14ac:dyDescent="0.25">
      <c r="A72" s="126"/>
      <c r="B72" s="127"/>
      <c r="C72" s="14"/>
      <c r="E72" s="86" t="s">
        <v>305</v>
      </c>
      <c r="J72" s="87" t="s">
        <v>96</v>
      </c>
      <c r="K72" s="26"/>
    </row>
    <row r="73" spans="1:14" ht="14.45" customHeight="1" x14ac:dyDescent="0.25">
      <c r="A73" s="126"/>
      <c r="B73" s="127"/>
      <c r="C73" s="14"/>
      <c r="E73" t="s">
        <v>386</v>
      </c>
      <c r="J73" s="87" t="s">
        <v>97</v>
      </c>
      <c r="K73" s="26"/>
    </row>
    <row r="74" spans="1:14" x14ac:dyDescent="0.25">
      <c r="J74" t="s">
        <v>387</v>
      </c>
    </row>
  </sheetData>
  <mergeCells count="84">
    <mergeCell ref="E69:F69"/>
    <mergeCell ref="A72:A73"/>
    <mergeCell ref="B72:B73"/>
    <mergeCell ref="E56:F56"/>
    <mergeCell ref="B57:B58"/>
    <mergeCell ref="E57:F57"/>
    <mergeCell ref="E59:F59"/>
    <mergeCell ref="E60:F60"/>
    <mergeCell ref="B61:B69"/>
    <mergeCell ref="E61:F61"/>
    <mergeCell ref="E62:F62"/>
    <mergeCell ref="E63:F63"/>
    <mergeCell ref="E64:F64"/>
    <mergeCell ref="E65:F65"/>
    <mergeCell ref="E66:F66"/>
    <mergeCell ref="E67:F67"/>
    <mergeCell ref="E68:F68"/>
    <mergeCell ref="E48:F48"/>
    <mergeCell ref="E49:F49"/>
    <mergeCell ref="E50:F50"/>
    <mergeCell ref="B51:B55"/>
    <mergeCell ref="E51:F51"/>
    <mergeCell ref="E52:F52"/>
    <mergeCell ref="E53:F53"/>
    <mergeCell ref="E54:F54"/>
    <mergeCell ref="E55:F55"/>
    <mergeCell ref="B37:B48"/>
    <mergeCell ref="E47:F4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19:F19"/>
    <mergeCell ref="E33:F33"/>
    <mergeCell ref="E34:F34"/>
    <mergeCell ref="E35:F35"/>
    <mergeCell ref="E36:F36"/>
    <mergeCell ref="E37:F37"/>
    <mergeCell ref="L12:L13"/>
    <mergeCell ref="B20:B33"/>
    <mergeCell ref="E20:F20"/>
    <mergeCell ref="C21:C31"/>
    <mergeCell ref="E21:F21"/>
    <mergeCell ref="E22:F22"/>
    <mergeCell ref="D23:D30"/>
    <mergeCell ref="E23:F23"/>
    <mergeCell ref="E31:F31"/>
    <mergeCell ref="E32:F32"/>
    <mergeCell ref="B14:B18"/>
    <mergeCell ref="E14:F14"/>
    <mergeCell ref="E17:F17"/>
    <mergeCell ref="E18:F18"/>
    <mergeCell ref="G12:G13"/>
    <mergeCell ref="J9:J10"/>
    <mergeCell ref="M9:N9"/>
    <mergeCell ref="C11:D11"/>
    <mergeCell ref="E11:F11"/>
    <mergeCell ref="A12:A13"/>
    <mergeCell ref="B12:B13"/>
    <mergeCell ref="C12:C13"/>
    <mergeCell ref="D12:D13"/>
    <mergeCell ref="E12:F12"/>
    <mergeCell ref="M12:M13"/>
    <mergeCell ref="N12:N13"/>
    <mergeCell ref="E13:F13"/>
    <mergeCell ref="H12:H13"/>
    <mergeCell ref="I12:I13"/>
    <mergeCell ref="J12:J13"/>
    <mergeCell ref="K12:K13"/>
    <mergeCell ref="B9:D10"/>
    <mergeCell ref="E9:F10"/>
    <mergeCell ref="G9:G10"/>
    <mergeCell ref="H9:H10"/>
    <mergeCell ref="I9:I10"/>
    <mergeCell ref="G7:J7"/>
    <mergeCell ref="G6:J6"/>
    <mergeCell ref="A8:C8"/>
    <mergeCell ref="D8:E8"/>
    <mergeCell ref="L8:M8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tabSelected="1" topLeftCell="A97" zoomScale="130" zoomScaleNormal="130" workbookViewId="0">
      <selection activeCell="O44" sqref="O44"/>
    </sheetView>
  </sheetViews>
  <sheetFormatPr defaultRowHeight="15" x14ac:dyDescent="0.25"/>
  <cols>
    <col min="1" max="1" width="2.85546875" customWidth="1"/>
    <col min="2" max="2" width="2.140625" customWidth="1"/>
    <col min="3" max="3" width="4" customWidth="1"/>
    <col min="7" max="7" width="3.42578125" customWidth="1"/>
    <col min="8" max="8" width="7.42578125" bestFit="1" customWidth="1"/>
    <col min="9" max="9" width="7.42578125" customWidth="1"/>
    <col min="10" max="11" width="8.7109375" style="77" customWidth="1"/>
    <col min="12" max="14" width="8.7109375" customWidth="1"/>
    <col min="15" max="15" width="8.7109375" style="77" customWidth="1"/>
    <col min="16" max="18" width="8.7109375" customWidth="1"/>
  </cols>
  <sheetData>
    <row r="1" spans="1:18" x14ac:dyDescent="0.25">
      <c r="A1" t="s">
        <v>268</v>
      </c>
    </row>
    <row r="2" spans="1:18" x14ac:dyDescent="0.25">
      <c r="A2" t="s">
        <v>1</v>
      </c>
    </row>
    <row r="3" spans="1:18" x14ac:dyDescent="0.25">
      <c r="A3" t="s">
        <v>98</v>
      </c>
    </row>
    <row r="4" spans="1:18" x14ac:dyDescent="0.25">
      <c r="A4" t="s">
        <v>99</v>
      </c>
    </row>
    <row r="5" spans="1:18" x14ac:dyDescent="0.25">
      <c r="A5" t="s">
        <v>100</v>
      </c>
    </row>
    <row r="7" spans="1:18" x14ac:dyDescent="0.25">
      <c r="B7" t="s">
        <v>389</v>
      </c>
    </row>
    <row r="9" spans="1:18" ht="15.75" thickBot="1" x14ac:dyDescent="0.3">
      <c r="A9" s="7"/>
      <c r="B9" s="7"/>
      <c r="C9" s="7"/>
      <c r="D9" s="7"/>
      <c r="E9" s="7"/>
      <c r="F9" s="7"/>
      <c r="G9" s="7"/>
      <c r="H9" s="7"/>
      <c r="I9" s="7"/>
      <c r="L9" s="7"/>
      <c r="M9" s="7"/>
      <c r="N9" s="7"/>
      <c r="P9" s="7"/>
      <c r="Q9" s="7"/>
      <c r="R9" s="7"/>
    </row>
    <row r="10" spans="1:18" ht="21" customHeight="1" thickBot="1" x14ac:dyDescent="0.3">
      <c r="A10" s="146"/>
      <c r="B10" s="152"/>
      <c r="C10" s="152"/>
      <c r="D10" s="147"/>
      <c r="E10" s="146" t="s">
        <v>3</v>
      </c>
      <c r="F10" s="147"/>
      <c r="G10" s="143" t="s">
        <v>4</v>
      </c>
      <c r="H10" s="154" t="s">
        <v>377</v>
      </c>
      <c r="I10" s="131" t="s">
        <v>269</v>
      </c>
      <c r="J10" s="131"/>
      <c r="K10" s="132"/>
      <c r="L10" s="130" t="s">
        <v>5</v>
      </c>
      <c r="M10" s="131"/>
      <c r="N10" s="131"/>
      <c r="O10" s="132"/>
      <c r="P10" s="42" t="s">
        <v>6</v>
      </c>
      <c r="Q10" s="42" t="s">
        <v>6</v>
      </c>
      <c r="R10" s="128" t="s">
        <v>385</v>
      </c>
    </row>
    <row r="11" spans="1:18" ht="15.75" thickBot="1" x14ac:dyDescent="0.3">
      <c r="A11" s="148"/>
      <c r="B11" s="144"/>
      <c r="C11" s="144"/>
      <c r="D11" s="149"/>
      <c r="E11" s="148"/>
      <c r="F11" s="149"/>
      <c r="G11" s="144"/>
      <c r="H11" s="155"/>
      <c r="I11" s="131" t="s">
        <v>270</v>
      </c>
      <c r="J11" s="132"/>
      <c r="K11" s="163" t="s">
        <v>271</v>
      </c>
      <c r="L11" s="130" t="s">
        <v>380</v>
      </c>
      <c r="M11" s="131"/>
      <c r="N11" s="131"/>
      <c r="O11" s="132"/>
      <c r="P11" s="128" t="s">
        <v>272</v>
      </c>
      <c r="Q11" s="128" t="s">
        <v>384</v>
      </c>
      <c r="R11" s="129"/>
    </row>
    <row r="12" spans="1:18" ht="34.5" thickBot="1" x14ac:dyDescent="0.3">
      <c r="A12" s="150"/>
      <c r="B12" s="153"/>
      <c r="C12" s="153"/>
      <c r="D12" s="151"/>
      <c r="E12" s="150"/>
      <c r="F12" s="151"/>
      <c r="G12" s="145"/>
      <c r="H12" s="156"/>
      <c r="I12" s="43" t="s">
        <v>273</v>
      </c>
      <c r="J12" s="89" t="s">
        <v>274</v>
      </c>
      <c r="K12" s="164"/>
      <c r="L12" s="44" t="s">
        <v>264</v>
      </c>
      <c r="M12" s="42" t="s">
        <v>265</v>
      </c>
      <c r="N12" s="42" t="s">
        <v>266</v>
      </c>
      <c r="O12" s="88" t="s">
        <v>379</v>
      </c>
      <c r="P12" s="157"/>
      <c r="Q12" s="133"/>
      <c r="R12" s="76" t="s">
        <v>379</v>
      </c>
    </row>
    <row r="13" spans="1:18" ht="15.75" thickBot="1" x14ac:dyDescent="0.3">
      <c r="A13" s="9"/>
      <c r="B13" s="47">
        <v>0</v>
      </c>
      <c r="C13" s="158">
        <v>1</v>
      </c>
      <c r="D13" s="159"/>
      <c r="E13" s="158">
        <v>2</v>
      </c>
      <c r="F13" s="159"/>
      <c r="G13" s="10">
        <v>3</v>
      </c>
      <c r="H13" s="47" t="s">
        <v>378</v>
      </c>
      <c r="I13" s="10">
        <v>4</v>
      </c>
      <c r="J13" s="79" t="s">
        <v>275</v>
      </c>
      <c r="K13" s="79">
        <v>5</v>
      </c>
      <c r="L13" s="10" t="s">
        <v>381</v>
      </c>
      <c r="M13" s="10" t="s">
        <v>382</v>
      </c>
      <c r="N13" s="10" t="s">
        <v>383</v>
      </c>
      <c r="O13" s="79">
        <v>6</v>
      </c>
      <c r="P13" s="11">
        <v>7</v>
      </c>
      <c r="Q13" s="10">
        <v>8</v>
      </c>
      <c r="R13" s="67">
        <v>9</v>
      </c>
    </row>
    <row r="14" spans="1:18" ht="20.45" customHeight="1" thickBot="1" x14ac:dyDescent="0.3">
      <c r="A14" s="9"/>
      <c r="B14" s="10" t="s">
        <v>13</v>
      </c>
      <c r="C14" s="10"/>
      <c r="D14" s="10"/>
      <c r="E14" s="134" t="s">
        <v>101</v>
      </c>
      <c r="F14" s="135"/>
      <c r="G14" s="10">
        <v>1</v>
      </c>
      <c r="H14" s="80">
        <f t="shared" ref="H14" si="0">H15+H35+H41</f>
        <v>757192</v>
      </c>
      <c r="I14" s="22"/>
      <c r="J14" s="80">
        <f t="shared" ref="J14" si="1">J15+J35+J41</f>
        <v>868025</v>
      </c>
      <c r="K14" s="80">
        <f t="shared" ref="K14:O14" si="2">K15+K35+K41</f>
        <v>650729</v>
      </c>
      <c r="L14" s="23">
        <f t="shared" si="2"/>
        <v>190010</v>
      </c>
      <c r="M14" s="23">
        <f t="shared" si="2"/>
        <v>430015</v>
      </c>
      <c r="N14" s="23">
        <f t="shared" si="2"/>
        <v>650020</v>
      </c>
      <c r="O14" s="80">
        <f t="shared" si="2"/>
        <v>916025</v>
      </c>
      <c r="P14" s="56">
        <f>O14/K14</f>
        <v>1.4076904517856128</v>
      </c>
      <c r="Q14" s="56">
        <f>K14/H14</f>
        <v>0.85939761645659229</v>
      </c>
      <c r="R14" s="71">
        <f t="shared" ref="R14" si="3">R15+R35+R41</f>
        <v>1108385</v>
      </c>
    </row>
    <row r="15" spans="1:18" ht="40.9" customHeight="1" thickBot="1" x14ac:dyDescent="0.3">
      <c r="A15" s="9"/>
      <c r="B15" s="160"/>
      <c r="C15" s="10">
        <v>1</v>
      </c>
      <c r="D15" s="10"/>
      <c r="E15" s="134" t="s">
        <v>276</v>
      </c>
      <c r="F15" s="135"/>
      <c r="G15" s="10">
        <v>2</v>
      </c>
      <c r="H15" s="81">
        <f t="shared" ref="H15" si="4">H16+H21+H22+H25+H26+H27</f>
        <v>757183</v>
      </c>
      <c r="I15" s="5"/>
      <c r="J15" s="81">
        <f t="shared" ref="J15" si="5">J16+J21+J22+J25+J26+J27</f>
        <v>868000</v>
      </c>
      <c r="K15" s="81">
        <f t="shared" ref="K15:O15" si="6">K16+K21+K22+K25+K26+K27</f>
        <v>650720</v>
      </c>
      <c r="L15" s="5">
        <f t="shared" si="6"/>
        <v>190000</v>
      </c>
      <c r="M15" s="5">
        <f t="shared" si="6"/>
        <v>430000</v>
      </c>
      <c r="N15" s="5">
        <f t="shared" si="6"/>
        <v>650000</v>
      </c>
      <c r="O15" s="81">
        <f t="shared" si="6"/>
        <v>916000</v>
      </c>
      <c r="P15" s="56">
        <f>O15/K15</f>
        <v>1.4076715023358741</v>
      </c>
      <c r="Q15" s="56">
        <f>K15/H15</f>
        <v>0.85939594523384699</v>
      </c>
      <c r="R15" s="72">
        <f>R16+R21+R22+R25+R26+R27</f>
        <v>1108360</v>
      </c>
    </row>
    <row r="16" spans="1:18" ht="30.6" customHeight="1" thickBot="1" x14ac:dyDescent="0.3">
      <c r="A16" s="9"/>
      <c r="B16" s="161"/>
      <c r="C16" s="160"/>
      <c r="D16" s="10" t="s">
        <v>17</v>
      </c>
      <c r="E16" s="134" t="s">
        <v>102</v>
      </c>
      <c r="F16" s="135"/>
      <c r="G16" s="10">
        <v>3</v>
      </c>
      <c r="H16" s="81">
        <f t="shared" ref="H16" si="7">SUM(H17:H20)</f>
        <v>757183</v>
      </c>
      <c r="I16" s="10"/>
      <c r="J16" s="81">
        <f t="shared" ref="J16" si="8">SUM(J17:J20)</f>
        <v>868000</v>
      </c>
      <c r="K16" s="81">
        <f t="shared" ref="K16:O16" si="9">SUM(K17:K20)</f>
        <v>650720</v>
      </c>
      <c r="L16" s="5">
        <f t="shared" si="9"/>
        <v>190000</v>
      </c>
      <c r="M16" s="5">
        <f t="shared" si="9"/>
        <v>430000</v>
      </c>
      <c r="N16" s="5">
        <f t="shared" si="9"/>
        <v>650000</v>
      </c>
      <c r="O16" s="81">
        <f t="shared" si="9"/>
        <v>916000</v>
      </c>
      <c r="P16" s="56">
        <f>O16/K16</f>
        <v>1.4076715023358741</v>
      </c>
      <c r="Q16" s="56">
        <f>K16/H16</f>
        <v>0.85939594523384699</v>
      </c>
      <c r="R16" s="72">
        <f t="shared" ref="R16" si="10">SUM(R17:R20)</f>
        <v>1108360</v>
      </c>
    </row>
    <row r="17" spans="1:18" ht="34.5" thickBot="1" x14ac:dyDescent="0.3">
      <c r="A17" s="9"/>
      <c r="B17" s="161"/>
      <c r="C17" s="161"/>
      <c r="D17" s="160"/>
      <c r="E17" s="12" t="s">
        <v>103</v>
      </c>
      <c r="F17" s="12" t="s">
        <v>104</v>
      </c>
      <c r="G17" s="10">
        <v>4</v>
      </c>
      <c r="H17" s="79"/>
      <c r="I17" s="10"/>
      <c r="J17" s="79"/>
      <c r="K17" s="79"/>
      <c r="L17" s="10"/>
      <c r="M17" s="10"/>
      <c r="N17" s="10"/>
      <c r="O17" s="79"/>
      <c r="P17" s="56"/>
      <c r="Q17" s="56"/>
      <c r="R17" s="73"/>
    </row>
    <row r="18" spans="1:18" ht="23.25" thickBot="1" x14ac:dyDescent="0.3">
      <c r="A18" s="9"/>
      <c r="B18" s="161"/>
      <c r="C18" s="161"/>
      <c r="D18" s="161"/>
      <c r="E18" s="12" t="s">
        <v>105</v>
      </c>
      <c r="F18" s="12" t="s">
        <v>106</v>
      </c>
      <c r="G18" s="10">
        <v>5</v>
      </c>
      <c r="H18" s="81">
        <v>757183</v>
      </c>
      <c r="I18" s="10"/>
      <c r="J18" s="81">
        <v>868000</v>
      </c>
      <c r="K18" s="81">
        <v>650720</v>
      </c>
      <c r="L18" s="5">
        <v>190000</v>
      </c>
      <c r="M18" s="5">
        <v>430000</v>
      </c>
      <c r="N18" s="5">
        <v>650000</v>
      </c>
      <c r="O18" s="81">
        <v>916000</v>
      </c>
      <c r="P18" s="56">
        <f>O18/K18</f>
        <v>1.4076715023358741</v>
      </c>
      <c r="Q18" s="56">
        <f>K18/H18</f>
        <v>0.85939594523384699</v>
      </c>
      <c r="R18" s="72">
        <f>(O18*21%)+O18</f>
        <v>1108360</v>
      </c>
    </row>
    <row r="19" spans="1:18" ht="34.5" thickBot="1" x14ac:dyDescent="0.3">
      <c r="A19" s="9"/>
      <c r="B19" s="161"/>
      <c r="C19" s="161"/>
      <c r="D19" s="161"/>
      <c r="E19" s="12" t="s">
        <v>107</v>
      </c>
      <c r="F19" s="12" t="s">
        <v>108</v>
      </c>
      <c r="G19" s="10">
        <v>6</v>
      </c>
      <c r="H19" s="79"/>
      <c r="I19" s="10"/>
      <c r="J19" s="79"/>
      <c r="K19" s="79"/>
      <c r="L19" s="10"/>
      <c r="M19" s="10"/>
      <c r="N19" s="10"/>
      <c r="O19" s="79"/>
      <c r="P19" s="56"/>
      <c r="Q19" s="56"/>
      <c r="R19" s="73"/>
    </row>
    <row r="20" spans="1:18" ht="23.25" thickBot="1" x14ac:dyDescent="0.3">
      <c r="A20" s="9"/>
      <c r="B20" s="161"/>
      <c r="C20" s="161"/>
      <c r="D20" s="162"/>
      <c r="E20" s="12" t="s">
        <v>109</v>
      </c>
      <c r="F20" s="12" t="s">
        <v>110</v>
      </c>
      <c r="G20" s="10">
        <v>7</v>
      </c>
      <c r="H20" s="81">
        <v>0</v>
      </c>
      <c r="I20" s="10"/>
      <c r="J20" s="81">
        <v>0</v>
      </c>
      <c r="K20" s="81">
        <v>0</v>
      </c>
      <c r="L20" s="5">
        <v>0</v>
      </c>
      <c r="M20" s="5">
        <v>0</v>
      </c>
      <c r="N20" s="5">
        <v>0</v>
      </c>
      <c r="O20" s="81">
        <v>0</v>
      </c>
      <c r="P20" s="56"/>
      <c r="Q20" s="56"/>
      <c r="R20" s="72">
        <v>0</v>
      </c>
    </row>
    <row r="21" spans="1:18" ht="15.75" thickBot="1" x14ac:dyDescent="0.3">
      <c r="A21" s="9"/>
      <c r="B21" s="161"/>
      <c r="C21" s="161"/>
      <c r="D21" s="10" t="s">
        <v>19</v>
      </c>
      <c r="E21" s="134" t="s">
        <v>111</v>
      </c>
      <c r="F21" s="135"/>
      <c r="G21" s="10">
        <v>8</v>
      </c>
      <c r="H21" s="79"/>
      <c r="I21" s="10"/>
      <c r="J21" s="79"/>
      <c r="K21" s="79"/>
      <c r="L21" s="10"/>
      <c r="M21" s="10"/>
      <c r="N21" s="10"/>
      <c r="O21" s="79"/>
      <c r="P21" s="56"/>
      <c r="Q21" s="56"/>
      <c r="R21" s="73"/>
    </row>
    <row r="22" spans="1:18" ht="40.9" customHeight="1" thickBot="1" x14ac:dyDescent="0.3">
      <c r="A22" s="9"/>
      <c r="B22" s="161"/>
      <c r="C22" s="161"/>
      <c r="D22" s="10" t="s">
        <v>65</v>
      </c>
      <c r="E22" s="134" t="s">
        <v>112</v>
      </c>
      <c r="F22" s="135"/>
      <c r="G22" s="10">
        <v>9</v>
      </c>
      <c r="H22" s="82">
        <f t="shared" ref="H22" si="11">SUM(H23:H24)</f>
        <v>0</v>
      </c>
      <c r="I22" s="54"/>
      <c r="J22" s="82">
        <f t="shared" ref="J22" si="12">SUM(J23:J24)</f>
        <v>0</v>
      </c>
      <c r="K22" s="82">
        <f t="shared" ref="K22:O22" si="13">SUM(K23:K24)</f>
        <v>0</v>
      </c>
      <c r="L22" s="54">
        <f t="shared" si="13"/>
        <v>0</v>
      </c>
      <c r="M22" s="54">
        <f t="shared" si="13"/>
        <v>0</v>
      </c>
      <c r="N22" s="54">
        <f t="shared" si="13"/>
        <v>0</v>
      </c>
      <c r="O22" s="82">
        <f t="shared" si="13"/>
        <v>0</v>
      </c>
      <c r="P22" s="56"/>
      <c r="Q22" s="56"/>
      <c r="R22" s="74">
        <f t="shared" ref="R22" si="14">SUM(R23:R24)</f>
        <v>0</v>
      </c>
    </row>
    <row r="23" spans="1:18" ht="57" thickBot="1" x14ac:dyDescent="0.3">
      <c r="A23" s="9"/>
      <c r="B23" s="161"/>
      <c r="C23" s="161"/>
      <c r="D23" s="160"/>
      <c r="E23" s="12" t="s">
        <v>113</v>
      </c>
      <c r="F23" s="12" t="s">
        <v>18</v>
      </c>
      <c r="G23" s="10">
        <v>10</v>
      </c>
      <c r="H23" s="79"/>
      <c r="I23" s="10"/>
      <c r="J23" s="79"/>
      <c r="K23" s="79"/>
      <c r="L23" s="10"/>
      <c r="M23" s="10"/>
      <c r="N23" s="10"/>
      <c r="O23" s="79"/>
      <c r="P23" s="56"/>
      <c r="Q23" s="56"/>
      <c r="R23" s="73"/>
    </row>
    <row r="24" spans="1:18" ht="57" thickBot="1" x14ac:dyDescent="0.3">
      <c r="A24" s="9"/>
      <c r="B24" s="161"/>
      <c r="C24" s="161"/>
      <c r="D24" s="162"/>
      <c r="E24" s="12" t="s">
        <v>114</v>
      </c>
      <c r="F24" s="12" t="s">
        <v>20</v>
      </c>
      <c r="G24" s="10">
        <v>11</v>
      </c>
      <c r="H24" s="79"/>
      <c r="I24" s="10"/>
      <c r="J24" s="79"/>
      <c r="K24" s="79"/>
      <c r="L24" s="10"/>
      <c r="M24" s="10"/>
      <c r="N24" s="10"/>
      <c r="O24" s="79"/>
      <c r="P24" s="56"/>
      <c r="Q24" s="56"/>
      <c r="R24" s="73"/>
    </row>
    <row r="25" spans="1:18" ht="15.75" thickBot="1" x14ac:dyDescent="0.3">
      <c r="A25" s="9"/>
      <c r="B25" s="161"/>
      <c r="C25" s="161"/>
      <c r="D25" s="10" t="s">
        <v>75</v>
      </c>
      <c r="E25" s="134" t="s">
        <v>115</v>
      </c>
      <c r="F25" s="135"/>
      <c r="G25" s="10">
        <v>12</v>
      </c>
      <c r="H25" s="79"/>
      <c r="I25" s="10"/>
      <c r="J25" s="79"/>
      <c r="K25" s="79"/>
      <c r="L25" s="10"/>
      <c r="M25" s="10"/>
      <c r="N25" s="10"/>
      <c r="O25" s="79"/>
      <c r="P25" s="56"/>
      <c r="Q25" s="56"/>
      <c r="R25" s="73"/>
    </row>
    <row r="26" spans="1:18" ht="30.6" customHeight="1" thickBot="1" x14ac:dyDescent="0.3">
      <c r="A26" s="9"/>
      <c r="B26" s="161"/>
      <c r="C26" s="161"/>
      <c r="D26" s="10" t="s">
        <v>77</v>
      </c>
      <c r="E26" s="134" t="s">
        <v>116</v>
      </c>
      <c r="F26" s="135"/>
      <c r="G26" s="10">
        <v>13</v>
      </c>
      <c r="H26" s="79"/>
      <c r="I26" s="10"/>
      <c r="J26" s="79"/>
      <c r="K26" s="79"/>
      <c r="L26" s="10"/>
      <c r="M26" s="10"/>
      <c r="N26" s="10"/>
      <c r="O26" s="79"/>
      <c r="P26" s="56"/>
      <c r="Q26" s="56"/>
      <c r="R26" s="73"/>
    </row>
    <row r="27" spans="1:18" ht="30.6" customHeight="1" thickBot="1" x14ac:dyDescent="0.3">
      <c r="A27" s="9"/>
      <c r="B27" s="161"/>
      <c r="C27" s="161"/>
      <c r="D27" s="10" t="s">
        <v>117</v>
      </c>
      <c r="E27" s="134" t="s">
        <v>118</v>
      </c>
      <c r="F27" s="135"/>
      <c r="G27" s="10">
        <v>14</v>
      </c>
      <c r="H27" s="83">
        <f t="shared" ref="H27" si="15">H28+H29+H32+H33+H34</f>
        <v>0</v>
      </c>
      <c r="I27" s="24"/>
      <c r="J27" s="83">
        <f t="shared" ref="J27" si="16">J28+J29+J32+J33+J34</f>
        <v>0</v>
      </c>
      <c r="K27" s="83">
        <f t="shared" ref="K27:O27" si="17">K28+K29+K32+K33+K34</f>
        <v>0</v>
      </c>
      <c r="L27" s="24">
        <f t="shared" si="17"/>
        <v>0</v>
      </c>
      <c r="M27" s="24">
        <f t="shared" si="17"/>
        <v>0</v>
      </c>
      <c r="N27" s="24">
        <f t="shared" si="17"/>
        <v>0</v>
      </c>
      <c r="O27" s="83">
        <f t="shared" si="17"/>
        <v>0</v>
      </c>
      <c r="P27" s="56"/>
      <c r="Q27" s="56"/>
      <c r="R27" s="75">
        <f t="shared" ref="R27" si="18">R28+R29+R32+R33+R34</f>
        <v>0</v>
      </c>
    </row>
    <row r="28" spans="1:18" ht="23.25" thickBot="1" x14ac:dyDescent="0.3">
      <c r="A28" s="9"/>
      <c r="B28" s="161"/>
      <c r="C28" s="161"/>
      <c r="D28" s="160"/>
      <c r="E28" s="12" t="s">
        <v>119</v>
      </c>
      <c r="F28" s="12" t="s">
        <v>120</v>
      </c>
      <c r="G28" s="10">
        <v>15</v>
      </c>
      <c r="H28" s="79"/>
      <c r="I28" s="10"/>
      <c r="J28" s="79"/>
      <c r="K28" s="79"/>
      <c r="L28" s="10"/>
      <c r="M28" s="10"/>
      <c r="N28" s="10"/>
      <c r="O28" s="79"/>
      <c r="P28" s="56"/>
      <c r="Q28" s="56"/>
      <c r="R28" s="73"/>
    </row>
    <row r="29" spans="1:18" ht="90.75" thickBot="1" x14ac:dyDescent="0.3">
      <c r="A29" s="9"/>
      <c r="B29" s="161"/>
      <c r="C29" s="161"/>
      <c r="D29" s="161"/>
      <c r="E29" s="12" t="s">
        <v>121</v>
      </c>
      <c r="F29" s="12" t="s">
        <v>122</v>
      </c>
      <c r="G29" s="10">
        <v>16</v>
      </c>
      <c r="H29" s="79"/>
      <c r="I29" s="10"/>
      <c r="J29" s="79"/>
      <c r="K29" s="79"/>
      <c r="L29" s="10"/>
      <c r="M29" s="10"/>
      <c r="N29" s="10"/>
      <c r="O29" s="79"/>
      <c r="P29" s="56"/>
      <c r="Q29" s="56"/>
      <c r="R29" s="73"/>
    </row>
    <row r="30" spans="1:18" ht="23.25" thickBot="1" x14ac:dyDescent="0.3">
      <c r="A30" s="9"/>
      <c r="B30" s="161"/>
      <c r="C30" s="161"/>
      <c r="D30" s="161"/>
      <c r="E30" s="12"/>
      <c r="F30" s="12" t="s">
        <v>123</v>
      </c>
      <c r="G30" s="10">
        <v>17</v>
      </c>
      <c r="H30" s="79"/>
      <c r="I30" s="10"/>
      <c r="J30" s="79"/>
      <c r="K30" s="79"/>
      <c r="L30" s="10"/>
      <c r="M30" s="10"/>
      <c r="N30" s="10"/>
      <c r="O30" s="79"/>
      <c r="P30" s="56"/>
      <c r="Q30" s="56"/>
      <c r="R30" s="73"/>
    </row>
    <row r="31" spans="1:18" ht="34.5" thickBot="1" x14ac:dyDescent="0.3">
      <c r="A31" s="9"/>
      <c r="B31" s="161"/>
      <c r="C31" s="161"/>
      <c r="D31" s="161"/>
      <c r="E31" s="12"/>
      <c r="F31" s="12" t="s">
        <v>124</v>
      </c>
      <c r="G31" s="10">
        <v>18</v>
      </c>
      <c r="H31" s="79"/>
      <c r="I31" s="10"/>
      <c r="J31" s="79"/>
      <c r="K31" s="79"/>
      <c r="L31" s="10"/>
      <c r="M31" s="10"/>
      <c r="N31" s="10"/>
      <c r="O31" s="79"/>
      <c r="P31" s="56"/>
      <c r="Q31" s="56"/>
      <c r="R31" s="73"/>
    </row>
    <row r="32" spans="1:18" ht="45.75" thickBot="1" x14ac:dyDescent="0.3">
      <c r="A32" s="9"/>
      <c r="B32" s="161"/>
      <c r="C32" s="161"/>
      <c r="D32" s="161"/>
      <c r="E32" s="12" t="s">
        <v>125</v>
      </c>
      <c r="F32" s="12" t="s">
        <v>126</v>
      </c>
      <c r="G32" s="10">
        <v>19</v>
      </c>
      <c r="H32" s="79"/>
      <c r="I32" s="10"/>
      <c r="J32" s="79"/>
      <c r="K32" s="79"/>
      <c r="L32" s="10"/>
      <c r="M32" s="10"/>
      <c r="N32" s="10"/>
      <c r="O32" s="79"/>
      <c r="P32" s="56"/>
      <c r="Q32" s="56"/>
      <c r="R32" s="73"/>
    </row>
    <row r="33" spans="1:18" ht="57" thickBot="1" x14ac:dyDescent="0.3">
      <c r="A33" s="9"/>
      <c r="B33" s="161"/>
      <c r="C33" s="161"/>
      <c r="D33" s="161"/>
      <c r="E33" s="12" t="s">
        <v>127</v>
      </c>
      <c r="F33" s="12" t="s">
        <v>277</v>
      </c>
      <c r="G33" s="10">
        <v>20</v>
      </c>
      <c r="H33" s="79"/>
      <c r="I33" s="10"/>
      <c r="J33" s="79"/>
      <c r="K33" s="79"/>
      <c r="L33" s="10"/>
      <c r="M33" s="10"/>
      <c r="N33" s="10"/>
      <c r="O33" s="79"/>
      <c r="P33" s="56"/>
      <c r="Q33" s="56"/>
      <c r="R33" s="73"/>
    </row>
    <row r="34" spans="1:18" ht="23.25" thickBot="1" x14ac:dyDescent="0.3">
      <c r="A34" s="9"/>
      <c r="B34" s="161"/>
      <c r="C34" s="162"/>
      <c r="D34" s="162"/>
      <c r="E34" s="12" t="s">
        <v>128</v>
      </c>
      <c r="F34" s="12" t="s">
        <v>110</v>
      </c>
      <c r="G34" s="10">
        <v>21</v>
      </c>
      <c r="H34" s="79"/>
      <c r="I34" s="10"/>
      <c r="J34" s="79"/>
      <c r="K34" s="79"/>
      <c r="L34" s="10"/>
      <c r="M34" s="10"/>
      <c r="N34" s="10"/>
      <c r="O34" s="79"/>
      <c r="P34" s="56"/>
      <c r="Q34" s="56"/>
      <c r="R34" s="73"/>
    </row>
    <row r="35" spans="1:18" ht="30.6" customHeight="1" thickBot="1" x14ac:dyDescent="0.3">
      <c r="A35" s="9"/>
      <c r="B35" s="161"/>
      <c r="C35" s="10">
        <v>2</v>
      </c>
      <c r="D35" s="10"/>
      <c r="E35" s="134" t="s">
        <v>129</v>
      </c>
      <c r="F35" s="135"/>
      <c r="G35" s="10">
        <v>22</v>
      </c>
      <c r="H35" s="82">
        <v>9</v>
      </c>
      <c r="I35" s="54"/>
      <c r="J35" s="82">
        <f t="shared" ref="J35" si="19">SUM(J36:J40)</f>
        <v>25</v>
      </c>
      <c r="K35" s="82">
        <v>9</v>
      </c>
      <c r="L35" s="54">
        <f t="shared" ref="L35:O35" si="20">SUM(L36:L40)</f>
        <v>10</v>
      </c>
      <c r="M35" s="54">
        <f t="shared" si="20"/>
        <v>15</v>
      </c>
      <c r="N35" s="54">
        <f t="shared" si="20"/>
        <v>20</v>
      </c>
      <c r="O35" s="82">
        <f t="shared" si="20"/>
        <v>25</v>
      </c>
      <c r="P35" s="56">
        <f>O35/K35</f>
        <v>2.7777777777777777</v>
      </c>
      <c r="Q35" s="56">
        <f>K35/H35</f>
        <v>1</v>
      </c>
      <c r="R35" s="74">
        <f t="shared" ref="R35" si="21">SUM(R36:R40)</f>
        <v>25</v>
      </c>
    </row>
    <row r="36" spans="1:18" ht="15.75" thickBot="1" x14ac:dyDescent="0.3">
      <c r="A36" s="9"/>
      <c r="B36" s="161"/>
      <c r="C36" s="160"/>
      <c r="D36" s="10" t="s">
        <v>17</v>
      </c>
      <c r="E36" s="134" t="s">
        <v>130</v>
      </c>
      <c r="F36" s="135"/>
      <c r="G36" s="10">
        <v>23</v>
      </c>
      <c r="H36" s="79"/>
      <c r="I36" s="10"/>
      <c r="J36" s="79"/>
      <c r="K36" s="79"/>
      <c r="L36" s="10"/>
      <c r="M36" s="10"/>
      <c r="N36" s="10"/>
      <c r="O36" s="79"/>
      <c r="P36" s="56"/>
      <c r="Q36" s="56"/>
      <c r="R36" s="73"/>
    </row>
    <row r="37" spans="1:18" ht="15.75" thickBot="1" x14ac:dyDescent="0.3">
      <c r="A37" s="9"/>
      <c r="B37" s="161"/>
      <c r="C37" s="161"/>
      <c r="D37" s="10" t="s">
        <v>19</v>
      </c>
      <c r="E37" s="134" t="s">
        <v>131</v>
      </c>
      <c r="F37" s="135"/>
      <c r="G37" s="10">
        <v>24</v>
      </c>
      <c r="H37" s="79"/>
      <c r="I37" s="10"/>
      <c r="J37" s="79"/>
      <c r="K37" s="79"/>
      <c r="L37" s="10"/>
      <c r="M37" s="10"/>
      <c r="N37" s="10"/>
      <c r="O37" s="79"/>
      <c r="P37" s="56"/>
      <c r="Q37" s="56"/>
      <c r="R37" s="73"/>
    </row>
    <row r="38" spans="1:18" ht="15.75" thickBot="1" x14ac:dyDescent="0.3">
      <c r="A38" s="9"/>
      <c r="B38" s="161"/>
      <c r="C38" s="161"/>
      <c r="D38" s="10" t="s">
        <v>65</v>
      </c>
      <c r="E38" s="134" t="s">
        <v>132</v>
      </c>
      <c r="F38" s="135"/>
      <c r="G38" s="10">
        <v>25</v>
      </c>
      <c r="H38" s="79"/>
      <c r="I38" s="10"/>
      <c r="J38" s="79"/>
      <c r="K38" s="79"/>
      <c r="L38" s="10"/>
      <c r="M38" s="10"/>
      <c r="N38" s="10"/>
      <c r="O38" s="79"/>
      <c r="P38" s="56"/>
      <c r="Q38" s="56"/>
      <c r="R38" s="73"/>
    </row>
    <row r="39" spans="1:18" ht="15.75" thickBot="1" x14ac:dyDescent="0.3">
      <c r="A39" s="9"/>
      <c r="B39" s="161"/>
      <c r="C39" s="161"/>
      <c r="D39" s="10" t="s">
        <v>75</v>
      </c>
      <c r="E39" s="134" t="s">
        <v>133</v>
      </c>
      <c r="F39" s="135"/>
      <c r="G39" s="10">
        <v>26</v>
      </c>
      <c r="H39" s="81">
        <v>9</v>
      </c>
      <c r="I39" s="10"/>
      <c r="J39" s="81">
        <v>25</v>
      </c>
      <c r="K39" s="81">
        <v>9</v>
      </c>
      <c r="L39" s="5">
        <v>10</v>
      </c>
      <c r="M39" s="5">
        <v>15</v>
      </c>
      <c r="N39" s="5">
        <v>20</v>
      </c>
      <c r="O39" s="81">
        <v>25</v>
      </c>
      <c r="P39" s="56">
        <f>O39/K39</f>
        <v>2.7777777777777777</v>
      </c>
      <c r="Q39" s="56">
        <f>K39/H39</f>
        <v>1</v>
      </c>
      <c r="R39" s="72">
        <v>25</v>
      </c>
    </row>
    <row r="40" spans="1:18" ht="15.75" thickBot="1" x14ac:dyDescent="0.3">
      <c r="A40" s="9"/>
      <c r="B40" s="161"/>
      <c r="C40" s="162"/>
      <c r="D40" s="10" t="s">
        <v>77</v>
      </c>
      <c r="E40" s="134" t="s">
        <v>134</v>
      </c>
      <c r="F40" s="135"/>
      <c r="G40" s="10">
        <v>27</v>
      </c>
      <c r="H40" s="79"/>
      <c r="I40" s="10"/>
      <c r="J40" s="79"/>
      <c r="K40" s="79"/>
      <c r="L40" s="10"/>
      <c r="M40" s="10"/>
      <c r="N40" s="10"/>
      <c r="O40" s="79"/>
      <c r="P40" s="56"/>
      <c r="Q40" s="56"/>
      <c r="R40" s="73"/>
    </row>
    <row r="41" spans="1:18" ht="15.75" thickBot="1" x14ac:dyDescent="0.3">
      <c r="A41" s="9"/>
      <c r="B41" s="162"/>
      <c r="C41" s="10">
        <v>3</v>
      </c>
      <c r="D41" s="10"/>
      <c r="E41" s="134" t="s">
        <v>22</v>
      </c>
      <c r="F41" s="135"/>
      <c r="G41" s="10">
        <v>28</v>
      </c>
      <c r="H41" s="79"/>
      <c r="I41" s="10"/>
      <c r="J41" s="79"/>
      <c r="K41" s="79"/>
      <c r="L41" s="10"/>
      <c r="M41" s="10"/>
      <c r="N41" s="10"/>
      <c r="O41" s="79"/>
      <c r="P41" s="56"/>
      <c r="Q41" s="56"/>
      <c r="R41" s="73"/>
    </row>
    <row r="42" spans="1:18" ht="15.75" thickBot="1" x14ac:dyDescent="0.3">
      <c r="A42" s="9"/>
      <c r="B42" s="10" t="s">
        <v>23</v>
      </c>
      <c r="C42" s="134" t="s">
        <v>135</v>
      </c>
      <c r="D42" s="136"/>
      <c r="E42" s="136"/>
      <c r="F42" s="135"/>
      <c r="G42" s="10">
        <v>29</v>
      </c>
      <c r="H42" s="81">
        <f t="shared" ref="H42" si="22">H43+H144+H152</f>
        <v>705595</v>
      </c>
      <c r="I42" s="10"/>
      <c r="J42" s="81">
        <f t="shared" ref="J42" si="23">J43+J144+J152</f>
        <v>867125</v>
      </c>
      <c r="K42" s="81">
        <f t="shared" ref="K42:O42" si="24">K43+K144+K152</f>
        <v>698827</v>
      </c>
      <c r="L42" s="5">
        <f t="shared" si="24"/>
        <v>204804</v>
      </c>
      <c r="M42" s="5">
        <f t="shared" si="24"/>
        <v>420810</v>
      </c>
      <c r="N42" s="5">
        <f t="shared" si="24"/>
        <v>669015</v>
      </c>
      <c r="O42" s="81">
        <f t="shared" si="24"/>
        <v>915525</v>
      </c>
      <c r="P42" s="56">
        <f t="shared" ref="P42:P50" si="25">O42/K42</f>
        <v>1.3100881906394573</v>
      </c>
      <c r="Q42" s="56">
        <f t="shared" ref="Q42:Q50" si="26">K42/H42</f>
        <v>0.99040809529545981</v>
      </c>
      <c r="R42" s="72">
        <f t="shared" ref="R42" si="27">R43+R144+R152</f>
        <v>932540.25</v>
      </c>
    </row>
    <row r="43" spans="1:18" ht="20.45" customHeight="1" thickBot="1" x14ac:dyDescent="0.3">
      <c r="A43" s="9"/>
      <c r="B43" s="160"/>
      <c r="C43" s="10">
        <v>1</v>
      </c>
      <c r="D43" s="134" t="s">
        <v>136</v>
      </c>
      <c r="E43" s="136"/>
      <c r="F43" s="135"/>
      <c r="G43" s="10">
        <v>30</v>
      </c>
      <c r="H43" s="81">
        <f t="shared" ref="H43" si="28">H44+H92+H99+H127</f>
        <v>705595</v>
      </c>
      <c r="I43" s="10"/>
      <c r="J43" s="81">
        <f>J44+J92+J99+J127</f>
        <v>867125</v>
      </c>
      <c r="K43" s="81">
        <f t="shared" ref="K43:N43" si="29">K44+K92+K99+K127</f>
        <v>698827</v>
      </c>
      <c r="L43" s="5">
        <f t="shared" si="29"/>
        <v>204804</v>
      </c>
      <c r="M43" s="5">
        <f t="shared" si="29"/>
        <v>420810</v>
      </c>
      <c r="N43" s="5">
        <f t="shared" si="29"/>
        <v>669015</v>
      </c>
      <c r="O43" s="81">
        <f>O44+O92+O99+O127</f>
        <v>915525</v>
      </c>
      <c r="P43" s="56">
        <f t="shared" si="25"/>
        <v>1.3100881906394573</v>
      </c>
      <c r="Q43" s="56">
        <f t="shared" si="26"/>
        <v>0.99040809529545981</v>
      </c>
      <c r="R43" s="72">
        <f t="shared" ref="R43" si="30">R44+R92+R99+R127</f>
        <v>932540.25</v>
      </c>
    </row>
    <row r="44" spans="1:18" ht="20.45" customHeight="1" thickBot="1" x14ac:dyDescent="0.3">
      <c r="A44" s="9"/>
      <c r="B44" s="161"/>
      <c r="C44" s="160"/>
      <c r="D44" s="134" t="s">
        <v>137</v>
      </c>
      <c r="E44" s="136"/>
      <c r="F44" s="135"/>
      <c r="G44" s="10">
        <v>31</v>
      </c>
      <c r="H44" s="81">
        <f t="shared" ref="H44" si="31">H45+H53+H59</f>
        <v>60096</v>
      </c>
      <c r="I44" s="10"/>
      <c r="J44" s="81">
        <f>J45+J53+J59</f>
        <v>78100</v>
      </c>
      <c r="K44" s="81">
        <f t="shared" ref="K44:N44" si="32">K45+K53+K59</f>
        <v>49784</v>
      </c>
      <c r="L44" s="5">
        <f t="shared" si="32"/>
        <v>24800</v>
      </c>
      <c r="M44" s="5">
        <f t="shared" si="32"/>
        <v>44600</v>
      </c>
      <c r="N44" s="5">
        <f t="shared" si="32"/>
        <v>62400</v>
      </c>
      <c r="O44" s="81">
        <f>O45+O53+O59</f>
        <v>88100</v>
      </c>
      <c r="P44" s="56">
        <f t="shared" si="25"/>
        <v>1.7696448658203439</v>
      </c>
      <c r="Q44" s="56">
        <f t="shared" si="26"/>
        <v>0.82840788072417471</v>
      </c>
      <c r="R44" s="72">
        <f t="shared" ref="R44" si="33">R45+R53+R59</f>
        <v>105110</v>
      </c>
    </row>
    <row r="45" spans="1:18" ht="30.6" customHeight="1" thickBot="1" x14ac:dyDescent="0.3">
      <c r="A45" s="9"/>
      <c r="B45" s="161"/>
      <c r="C45" s="161"/>
      <c r="D45" s="10" t="s">
        <v>138</v>
      </c>
      <c r="E45" s="134" t="s">
        <v>278</v>
      </c>
      <c r="F45" s="135"/>
      <c r="G45" s="10">
        <v>32</v>
      </c>
      <c r="H45" s="81">
        <f t="shared" ref="H45" si="34">H46+H47+H50+H51+H52</f>
        <v>36102</v>
      </c>
      <c r="I45" s="10"/>
      <c r="J45" s="81">
        <f>J46+J47+J50+J51+J52</f>
        <v>46000</v>
      </c>
      <c r="K45" s="81">
        <f t="shared" ref="K45:N45" si="35">K46+K47+K50+K51+K52</f>
        <v>30164</v>
      </c>
      <c r="L45" s="5">
        <f t="shared" si="35"/>
        <v>13000</v>
      </c>
      <c r="M45" s="5">
        <f t="shared" si="35"/>
        <v>25000</v>
      </c>
      <c r="N45" s="5">
        <f t="shared" si="35"/>
        <v>36000</v>
      </c>
      <c r="O45" s="81">
        <f>O46+O47+O50+O51+O52</f>
        <v>56000</v>
      </c>
      <c r="P45" s="56">
        <f t="shared" si="25"/>
        <v>1.8565177032223843</v>
      </c>
      <c r="Q45" s="56">
        <f t="shared" si="26"/>
        <v>0.83552157775192515</v>
      </c>
      <c r="R45" s="72">
        <f t="shared" ref="R45" si="36">R46+R47+R50+R51+R52</f>
        <v>67760</v>
      </c>
    </row>
    <row r="46" spans="1:18" ht="20.45" customHeight="1" thickBot="1" x14ac:dyDescent="0.3">
      <c r="A46" s="9"/>
      <c r="B46" s="161"/>
      <c r="C46" s="161"/>
      <c r="D46" s="10" t="s">
        <v>17</v>
      </c>
      <c r="E46" s="134" t="s">
        <v>139</v>
      </c>
      <c r="F46" s="135"/>
      <c r="G46" s="10">
        <v>33</v>
      </c>
      <c r="H46" s="81">
        <v>8614</v>
      </c>
      <c r="I46" s="10"/>
      <c r="J46" s="81">
        <v>11000</v>
      </c>
      <c r="K46" s="81">
        <v>10108</v>
      </c>
      <c r="L46" s="5">
        <v>2000</v>
      </c>
      <c r="M46" s="5">
        <v>4000</v>
      </c>
      <c r="N46" s="5">
        <v>8000</v>
      </c>
      <c r="O46" s="81">
        <v>14000</v>
      </c>
      <c r="P46" s="56">
        <f t="shared" si="25"/>
        <v>1.3850415512465375</v>
      </c>
      <c r="Q46" s="56">
        <f t="shared" si="26"/>
        <v>1.1734385883445553</v>
      </c>
      <c r="R46" s="72">
        <f>(O46*21%)+O46</f>
        <v>16940</v>
      </c>
    </row>
    <row r="47" spans="1:18" ht="20.45" customHeight="1" thickBot="1" x14ac:dyDescent="0.3">
      <c r="A47" s="9"/>
      <c r="B47" s="161"/>
      <c r="C47" s="161"/>
      <c r="D47" s="10" t="s">
        <v>19</v>
      </c>
      <c r="E47" s="134" t="s">
        <v>140</v>
      </c>
      <c r="F47" s="135"/>
      <c r="G47" s="10">
        <v>34</v>
      </c>
      <c r="H47" s="81">
        <f t="shared" ref="H47" si="37">SUM(H48:H49)</f>
        <v>23690</v>
      </c>
      <c r="I47" s="10"/>
      <c r="J47" s="81">
        <f t="shared" ref="J47" si="38">SUM(J48:J49)</f>
        <v>28000</v>
      </c>
      <c r="K47" s="81">
        <f t="shared" ref="K47:O47" si="39">SUM(K48:K49)</f>
        <v>19478</v>
      </c>
      <c r="L47" s="5">
        <f t="shared" si="39"/>
        <v>9000</v>
      </c>
      <c r="M47" s="5">
        <f t="shared" si="39"/>
        <v>16000</v>
      </c>
      <c r="N47" s="5">
        <f t="shared" si="39"/>
        <v>22000</v>
      </c>
      <c r="O47" s="81">
        <f t="shared" si="39"/>
        <v>32000</v>
      </c>
      <c r="P47" s="56">
        <f t="shared" si="25"/>
        <v>1.6428791457028442</v>
      </c>
      <c r="Q47" s="56">
        <f t="shared" si="26"/>
        <v>0.82220346137610811</v>
      </c>
      <c r="R47" s="75">
        <f t="shared" ref="R47" si="40">SUM(R48:R49)</f>
        <v>38720</v>
      </c>
    </row>
    <row r="48" spans="1:18" ht="34.5" thickBot="1" x14ac:dyDescent="0.3">
      <c r="A48" s="9"/>
      <c r="B48" s="161"/>
      <c r="C48" s="161"/>
      <c r="D48" s="160"/>
      <c r="E48" s="12" t="s">
        <v>141</v>
      </c>
      <c r="F48" s="12" t="s">
        <v>142</v>
      </c>
      <c r="G48" s="10">
        <v>35</v>
      </c>
      <c r="H48" s="81">
        <v>4560</v>
      </c>
      <c r="I48" s="10"/>
      <c r="J48" s="81">
        <v>8000</v>
      </c>
      <c r="K48" s="81">
        <v>4936</v>
      </c>
      <c r="L48" s="5">
        <v>2000</v>
      </c>
      <c r="M48" s="5">
        <v>4000</v>
      </c>
      <c r="N48" s="5">
        <v>6000</v>
      </c>
      <c r="O48" s="81">
        <v>12000</v>
      </c>
      <c r="P48" s="56">
        <f t="shared" si="25"/>
        <v>2.4311183144246353</v>
      </c>
      <c r="Q48" s="56">
        <f t="shared" si="26"/>
        <v>1.0824561403508772</v>
      </c>
      <c r="R48" s="72">
        <f>(O48*21%)+O48</f>
        <v>14520</v>
      </c>
    </row>
    <row r="49" spans="1:18" ht="45.75" thickBot="1" x14ac:dyDescent="0.3">
      <c r="A49" s="9"/>
      <c r="B49" s="161"/>
      <c r="C49" s="161"/>
      <c r="D49" s="162"/>
      <c r="E49" s="12" t="s">
        <v>143</v>
      </c>
      <c r="F49" s="12" t="s">
        <v>144</v>
      </c>
      <c r="G49" s="10">
        <v>36</v>
      </c>
      <c r="H49" s="81">
        <v>19130</v>
      </c>
      <c r="I49" s="10"/>
      <c r="J49" s="81">
        <v>20000</v>
      </c>
      <c r="K49" s="81">
        <v>14542</v>
      </c>
      <c r="L49" s="5">
        <v>7000</v>
      </c>
      <c r="M49" s="5">
        <v>12000</v>
      </c>
      <c r="N49" s="5">
        <v>16000</v>
      </c>
      <c r="O49" s="81">
        <v>20000</v>
      </c>
      <c r="P49" s="56">
        <f t="shared" si="25"/>
        <v>1.3753266400770183</v>
      </c>
      <c r="Q49" s="56">
        <f t="shared" si="26"/>
        <v>0.76016727652901206</v>
      </c>
      <c r="R49" s="72">
        <f>(O49*21%)+O49</f>
        <v>24200</v>
      </c>
    </row>
    <row r="50" spans="1:18" ht="30.6" customHeight="1" thickBot="1" x14ac:dyDescent="0.3">
      <c r="A50" s="9"/>
      <c r="B50" s="161"/>
      <c r="C50" s="161"/>
      <c r="D50" s="10" t="s">
        <v>65</v>
      </c>
      <c r="E50" s="134" t="s">
        <v>145</v>
      </c>
      <c r="F50" s="135"/>
      <c r="G50" s="10">
        <v>37</v>
      </c>
      <c r="H50" s="81">
        <v>3798</v>
      </c>
      <c r="I50" s="10"/>
      <c r="J50" s="81">
        <v>7000</v>
      </c>
      <c r="K50" s="81">
        <v>578</v>
      </c>
      <c r="L50" s="5">
        <v>2000</v>
      </c>
      <c r="M50" s="5">
        <v>5000</v>
      </c>
      <c r="N50" s="5">
        <v>6000</v>
      </c>
      <c r="O50" s="81">
        <v>10000</v>
      </c>
      <c r="P50" s="56">
        <f t="shared" si="25"/>
        <v>17.301038062283737</v>
      </c>
      <c r="Q50" s="56">
        <f t="shared" si="26"/>
        <v>0.1521853607161664</v>
      </c>
      <c r="R50" s="72">
        <f>(O50*21%)+O50</f>
        <v>12100</v>
      </c>
    </row>
    <row r="51" spans="1:18" ht="20.45" customHeight="1" thickBot="1" x14ac:dyDescent="0.3">
      <c r="A51" s="9"/>
      <c r="B51" s="161"/>
      <c r="C51" s="161"/>
      <c r="D51" s="10" t="s">
        <v>75</v>
      </c>
      <c r="E51" s="134" t="s">
        <v>146</v>
      </c>
      <c r="F51" s="135"/>
      <c r="G51" s="10">
        <v>38</v>
      </c>
      <c r="H51" s="81">
        <v>0</v>
      </c>
      <c r="I51" s="10"/>
      <c r="J51" s="81">
        <v>0</v>
      </c>
      <c r="K51" s="81">
        <v>0</v>
      </c>
      <c r="L51" s="5">
        <v>0</v>
      </c>
      <c r="M51" s="5">
        <v>0</v>
      </c>
      <c r="N51" s="5">
        <v>0</v>
      </c>
      <c r="O51" s="81">
        <f>SUM(L51:N51)</f>
        <v>0</v>
      </c>
      <c r="P51" s="56"/>
      <c r="Q51" s="56"/>
      <c r="R51" s="72">
        <v>0</v>
      </c>
    </row>
    <row r="52" spans="1:18" ht="15.75" thickBot="1" x14ac:dyDescent="0.3">
      <c r="A52" s="9"/>
      <c r="B52" s="161"/>
      <c r="C52" s="161"/>
      <c r="D52" s="10" t="s">
        <v>77</v>
      </c>
      <c r="E52" s="134" t="s">
        <v>147</v>
      </c>
      <c r="F52" s="135"/>
      <c r="G52" s="10">
        <v>39</v>
      </c>
      <c r="H52" s="81">
        <v>0</v>
      </c>
      <c r="I52" s="10"/>
      <c r="J52" s="81">
        <v>0</v>
      </c>
      <c r="K52" s="81">
        <v>0</v>
      </c>
      <c r="L52" s="5">
        <v>0</v>
      </c>
      <c r="M52" s="5">
        <v>0</v>
      </c>
      <c r="N52" s="5">
        <v>0</v>
      </c>
      <c r="O52" s="81">
        <f>SUM(L52:N52)</f>
        <v>0</v>
      </c>
      <c r="P52" s="56"/>
      <c r="Q52" s="56"/>
      <c r="R52" s="72">
        <v>0</v>
      </c>
    </row>
    <row r="53" spans="1:18" ht="30.6" customHeight="1" thickBot="1" x14ac:dyDescent="0.3">
      <c r="A53" s="9"/>
      <c r="B53" s="161"/>
      <c r="C53" s="161"/>
      <c r="D53" s="10" t="s">
        <v>148</v>
      </c>
      <c r="E53" s="134" t="s">
        <v>149</v>
      </c>
      <c r="F53" s="135"/>
      <c r="G53" s="10">
        <v>40</v>
      </c>
      <c r="H53" s="82">
        <f t="shared" ref="H53" si="41">H54+H55+H58</f>
        <v>3055</v>
      </c>
      <c r="I53" s="8"/>
      <c r="J53" s="82">
        <f t="shared" ref="J53" si="42">J54+J55+J58</f>
        <v>9000</v>
      </c>
      <c r="K53" s="82">
        <f t="shared" ref="K53:O53" si="43">K54+K55+K58</f>
        <v>126</v>
      </c>
      <c r="L53" s="54">
        <f t="shared" si="43"/>
        <v>6000</v>
      </c>
      <c r="M53" s="54">
        <f t="shared" si="43"/>
        <v>8000</v>
      </c>
      <c r="N53" s="54">
        <f t="shared" si="43"/>
        <v>9000</v>
      </c>
      <c r="O53" s="82">
        <f t="shared" si="43"/>
        <v>9000</v>
      </c>
      <c r="P53" s="56">
        <f>O53/K53</f>
        <v>71.428571428571431</v>
      </c>
      <c r="Q53" s="56">
        <f>K53/H53</f>
        <v>4.1243862520458266E-2</v>
      </c>
      <c r="R53" s="74">
        <f t="shared" ref="R53" si="44">R54+R55+R58</f>
        <v>9840</v>
      </c>
    </row>
    <row r="54" spans="1:18" ht="20.45" customHeight="1" thickBot="1" x14ac:dyDescent="0.3">
      <c r="A54" s="9"/>
      <c r="B54" s="161"/>
      <c r="C54" s="161"/>
      <c r="D54" s="10" t="s">
        <v>17</v>
      </c>
      <c r="E54" s="134" t="s">
        <v>150</v>
      </c>
      <c r="F54" s="135"/>
      <c r="G54" s="10">
        <v>41</v>
      </c>
      <c r="H54" s="81">
        <v>20</v>
      </c>
      <c r="I54" s="10"/>
      <c r="J54" s="81">
        <v>4000</v>
      </c>
      <c r="K54" s="81">
        <v>126</v>
      </c>
      <c r="L54" s="5">
        <v>1000</v>
      </c>
      <c r="M54" s="5">
        <v>3000</v>
      </c>
      <c r="N54" s="5">
        <v>4000</v>
      </c>
      <c r="O54" s="81">
        <v>4000</v>
      </c>
      <c r="P54" s="56"/>
      <c r="Q54" s="56"/>
      <c r="R54" s="72">
        <f>(O54*21%)+O54</f>
        <v>4840</v>
      </c>
    </row>
    <row r="55" spans="1:18" ht="20.45" customHeight="1" thickBot="1" x14ac:dyDescent="0.3">
      <c r="A55" s="9"/>
      <c r="B55" s="161"/>
      <c r="C55" s="161"/>
      <c r="D55" s="10" t="s">
        <v>19</v>
      </c>
      <c r="E55" s="134" t="s">
        <v>279</v>
      </c>
      <c r="F55" s="135"/>
      <c r="G55" s="10">
        <v>42</v>
      </c>
      <c r="H55" s="83">
        <f t="shared" ref="H55" si="45">H56+H57</f>
        <v>0</v>
      </c>
      <c r="I55" s="24"/>
      <c r="J55" s="83">
        <f t="shared" ref="J55" si="46">J56+J57</f>
        <v>0</v>
      </c>
      <c r="K55" s="83">
        <f t="shared" ref="K55:O55" si="47">K56+K57</f>
        <v>0</v>
      </c>
      <c r="L55" s="24">
        <f t="shared" si="47"/>
        <v>0</v>
      </c>
      <c r="M55" s="24">
        <f t="shared" si="47"/>
        <v>0</v>
      </c>
      <c r="N55" s="24">
        <f t="shared" si="47"/>
        <v>0</v>
      </c>
      <c r="O55" s="83">
        <f t="shared" si="47"/>
        <v>0</v>
      </c>
      <c r="P55" s="56"/>
      <c r="Q55" s="56"/>
      <c r="R55" s="75">
        <f t="shared" ref="R55" si="48">R56+R57</f>
        <v>0</v>
      </c>
    </row>
    <row r="56" spans="1:18" ht="68.25" thickBot="1" x14ac:dyDescent="0.3">
      <c r="A56" s="9"/>
      <c r="B56" s="161"/>
      <c r="C56" s="161"/>
      <c r="D56" s="160"/>
      <c r="E56" s="12" t="s">
        <v>141</v>
      </c>
      <c r="F56" s="12" t="s">
        <v>151</v>
      </c>
      <c r="G56" s="10">
        <v>43</v>
      </c>
      <c r="H56" s="81">
        <v>0</v>
      </c>
      <c r="I56" s="10"/>
      <c r="J56" s="81">
        <v>0</v>
      </c>
      <c r="K56" s="81">
        <v>0</v>
      </c>
      <c r="L56" s="5">
        <v>0</v>
      </c>
      <c r="M56" s="5">
        <v>0</v>
      </c>
      <c r="N56" s="5">
        <v>0</v>
      </c>
      <c r="O56" s="81">
        <v>0</v>
      </c>
      <c r="P56" s="56"/>
      <c r="Q56" s="56"/>
      <c r="R56" s="72">
        <v>0</v>
      </c>
    </row>
    <row r="57" spans="1:18" ht="45.75" thickBot="1" x14ac:dyDescent="0.3">
      <c r="A57" s="9"/>
      <c r="B57" s="161"/>
      <c r="C57" s="161"/>
      <c r="D57" s="162"/>
      <c r="E57" s="12" t="s">
        <v>143</v>
      </c>
      <c r="F57" s="12" t="s">
        <v>152</v>
      </c>
      <c r="G57" s="10">
        <v>44</v>
      </c>
      <c r="H57" s="81">
        <v>0</v>
      </c>
      <c r="I57" s="10"/>
      <c r="J57" s="81">
        <v>0</v>
      </c>
      <c r="K57" s="81">
        <v>0</v>
      </c>
      <c r="L57" s="5">
        <v>0</v>
      </c>
      <c r="M57" s="5">
        <v>0</v>
      </c>
      <c r="N57" s="5">
        <v>0</v>
      </c>
      <c r="O57" s="81">
        <v>0</v>
      </c>
      <c r="P57" s="56"/>
      <c r="Q57" s="56"/>
      <c r="R57" s="72">
        <v>0</v>
      </c>
    </row>
    <row r="58" spans="1:18" ht="15.75" thickBot="1" x14ac:dyDescent="0.3">
      <c r="A58" s="9"/>
      <c r="B58" s="161"/>
      <c r="C58" s="161"/>
      <c r="D58" s="10" t="s">
        <v>65</v>
      </c>
      <c r="E58" s="134" t="s">
        <v>153</v>
      </c>
      <c r="F58" s="135"/>
      <c r="G58" s="10">
        <v>45</v>
      </c>
      <c r="H58" s="81">
        <v>3035</v>
      </c>
      <c r="I58" s="10"/>
      <c r="J58" s="81">
        <v>5000</v>
      </c>
      <c r="K58" s="81">
        <v>0</v>
      </c>
      <c r="L58" s="5">
        <v>5000</v>
      </c>
      <c r="M58" s="5">
        <v>5000</v>
      </c>
      <c r="N58" s="5">
        <v>5000</v>
      </c>
      <c r="O58" s="81">
        <v>5000</v>
      </c>
      <c r="P58" s="56" t="e">
        <f>O58/K58</f>
        <v>#DIV/0!</v>
      </c>
      <c r="Q58" s="56"/>
      <c r="R58" s="72">
        <f>O58</f>
        <v>5000</v>
      </c>
    </row>
    <row r="59" spans="1:18" ht="51" customHeight="1" thickBot="1" x14ac:dyDescent="0.3">
      <c r="A59" s="9"/>
      <c r="B59" s="161"/>
      <c r="C59" s="161"/>
      <c r="D59" s="10" t="s">
        <v>154</v>
      </c>
      <c r="E59" s="134" t="s">
        <v>155</v>
      </c>
      <c r="F59" s="135"/>
      <c r="G59" s="10">
        <v>46</v>
      </c>
      <c r="H59" s="82">
        <f t="shared" ref="H59" si="49">H60+H61+H63+H70+H75+H76+H80+H81+H82+H91</f>
        <v>20939</v>
      </c>
      <c r="I59" s="54"/>
      <c r="J59" s="84">
        <f>J60+J61+J63+J70+J75+J76+J80+J81+J82+J91</f>
        <v>23100</v>
      </c>
      <c r="K59" s="84">
        <f>K60+K61+K63+K70+K75+K76+K80+K81+K82+K91</f>
        <v>19494</v>
      </c>
      <c r="L59" s="54">
        <f t="shared" ref="L59:N59" si="50">L60+L61+L63+L70+L75+L76+L80+L81+L82+L91</f>
        <v>5800</v>
      </c>
      <c r="M59" s="54">
        <f t="shared" si="50"/>
        <v>11600</v>
      </c>
      <c r="N59" s="54">
        <f t="shared" si="50"/>
        <v>17400</v>
      </c>
      <c r="O59" s="84">
        <f>O60+O61+O63+O70+O75+O76+O80+O81+O82+O91</f>
        <v>23100</v>
      </c>
      <c r="P59" s="56">
        <f>O59/K59</f>
        <v>1.1849799938442598</v>
      </c>
      <c r="Q59" s="56">
        <f>K59/H59</f>
        <v>0.93099001862553132</v>
      </c>
      <c r="R59" s="74">
        <f t="shared" ref="R59" si="51">R60+R61+R63+R70+R75+R76+R80+R81+R82+R91</f>
        <v>27510</v>
      </c>
    </row>
    <row r="60" spans="1:18" ht="15.75" thickBot="1" x14ac:dyDescent="0.3">
      <c r="A60" s="9"/>
      <c r="B60" s="161"/>
      <c r="C60" s="161"/>
      <c r="D60" s="10" t="s">
        <v>17</v>
      </c>
      <c r="E60" s="134" t="s">
        <v>156</v>
      </c>
      <c r="F60" s="135"/>
      <c r="G60" s="10">
        <v>47</v>
      </c>
      <c r="H60" s="79"/>
      <c r="I60" s="10"/>
      <c r="J60" s="79"/>
      <c r="K60" s="79"/>
      <c r="L60" s="10"/>
      <c r="M60" s="10"/>
      <c r="N60" s="10"/>
      <c r="O60" s="79"/>
      <c r="P60" s="56"/>
      <c r="Q60" s="56"/>
      <c r="R60" s="73"/>
    </row>
    <row r="61" spans="1:18" ht="30.6" customHeight="1" thickBot="1" x14ac:dyDescent="0.3">
      <c r="A61" s="9"/>
      <c r="B61" s="161"/>
      <c r="C61" s="161"/>
      <c r="D61" s="10" t="s">
        <v>19</v>
      </c>
      <c r="E61" s="134" t="s">
        <v>157</v>
      </c>
      <c r="F61" s="135"/>
      <c r="G61" s="10">
        <v>48</v>
      </c>
      <c r="H61" s="81">
        <v>0</v>
      </c>
      <c r="I61" s="10"/>
      <c r="J61" s="81">
        <f>J62</f>
        <v>1000</v>
      </c>
      <c r="K61" s="81">
        <f>K62</f>
        <v>850</v>
      </c>
      <c r="L61" s="5">
        <v>0</v>
      </c>
      <c r="M61" s="5">
        <v>0</v>
      </c>
      <c r="N61" s="5">
        <f>N62</f>
        <v>1000</v>
      </c>
      <c r="O61" s="81">
        <f>O62</f>
        <v>1000</v>
      </c>
      <c r="P61" s="56"/>
      <c r="Q61" s="56" t="e">
        <f>K61/H61</f>
        <v>#DIV/0!</v>
      </c>
      <c r="R61" s="72">
        <f>O61</f>
        <v>1000</v>
      </c>
    </row>
    <row r="62" spans="1:18" ht="45.75" thickBot="1" x14ac:dyDescent="0.3">
      <c r="A62" s="9"/>
      <c r="B62" s="161"/>
      <c r="C62" s="161"/>
      <c r="D62" s="10"/>
      <c r="E62" s="12" t="s">
        <v>141</v>
      </c>
      <c r="F62" s="12" t="s">
        <v>158</v>
      </c>
      <c r="G62" s="10">
        <v>49</v>
      </c>
      <c r="H62" s="81">
        <v>0</v>
      </c>
      <c r="I62" s="10"/>
      <c r="J62" s="81">
        <v>1000</v>
      </c>
      <c r="K62" s="81">
        <v>850</v>
      </c>
      <c r="L62" s="5">
        <v>0</v>
      </c>
      <c r="M62" s="5">
        <v>0</v>
      </c>
      <c r="N62" s="5">
        <v>1000</v>
      </c>
      <c r="O62" s="81">
        <v>1000</v>
      </c>
      <c r="P62" s="56"/>
      <c r="Q62" s="56" t="e">
        <f>K62/H62</f>
        <v>#DIV/0!</v>
      </c>
      <c r="R62" s="72">
        <f>O62</f>
        <v>1000</v>
      </c>
    </row>
    <row r="63" spans="1:18" ht="30.6" customHeight="1" thickBot="1" x14ac:dyDescent="0.3">
      <c r="A63" s="9"/>
      <c r="B63" s="161"/>
      <c r="C63" s="161"/>
      <c r="D63" s="10" t="s">
        <v>65</v>
      </c>
      <c r="E63" s="134" t="s">
        <v>280</v>
      </c>
      <c r="F63" s="135"/>
      <c r="G63" s="10">
        <v>50</v>
      </c>
      <c r="H63" s="83">
        <f t="shared" ref="H63" si="52">H64+H66</f>
        <v>0</v>
      </c>
      <c r="I63" s="24"/>
      <c r="J63" s="83">
        <f t="shared" ref="J63" si="53">J64+J66</f>
        <v>0</v>
      </c>
      <c r="K63" s="83">
        <f t="shared" ref="K63:O63" si="54">K64+K66</f>
        <v>0</v>
      </c>
      <c r="L63" s="24">
        <f t="shared" si="54"/>
        <v>0</v>
      </c>
      <c r="M63" s="24">
        <f t="shared" si="54"/>
        <v>0</v>
      </c>
      <c r="N63" s="24">
        <f t="shared" si="54"/>
        <v>0</v>
      </c>
      <c r="O63" s="83">
        <f t="shared" si="54"/>
        <v>0</v>
      </c>
      <c r="P63" s="56"/>
      <c r="Q63" s="56"/>
      <c r="R63" s="75">
        <f t="shared" ref="R63" si="55">R64+R66</f>
        <v>0</v>
      </c>
    </row>
    <row r="64" spans="1:18" ht="34.5" thickBot="1" x14ac:dyDescent="0.3">
      <c r="A64" s="9"/>
      <c r="B64" s="161"/>
      <c r="C64" s="161"/>
      <c r="D64" s="160"/>
      <c r="E64" s="12" t="s">
        <v>159</v>
      </c>
      <c r="F64" s="12" t="s">
        <v>160</v>
      </c>
      <c r="G64" s="10">
        <v>51</v>
      </c>
      <c r="H64" s="81">
        <v>0</v>
      </c>
      <c r="I64" s="5"/>
      <c r="J64" s="81">
        <v>0</v>
      </c>
      <c r="K64" s="81">
        <v>0</v>
      </c>
      <c r="L64" s="5">
        <v>0</v>
      </c>
      <c r="M64" s="5">
        <v>0</v>
      </c>
      <c r="N64" s="5">
        <v>0</v>
      </c>
      <c r="O64" s="81">
        <v>0</v>
      </c>
      <c r="P64" s="56"/>
      <c r="Q64" s="56"/>
      <c r="R64" s="72">
        <v>0</v>
      </c>
    </row>
    <row r="65" spans="1:18" ht="90.75" thickBot="1" x14ac:dyDescent="0.3">
      <c r="A65" s="9"/>
      <c r="B65" s="161"/>
      <c r="C65" s="161"/>
      <c r="D65" s="161"/>
      <c r="E65" s="12"/>
      <c r="F65" s="12" t="s">
        <v>161</v>
      </c>
      <c r="G65" s="10" t="s">
        <v>162</v>
      </c>
      <c r="H65" s="79"/>
      <c r="I65" s="10"/>
      <c r="J65" s="79"/>
      <c r="K65" s="79"/>
      <c r="L65" s="10"/>
      <c r="M65" s="10"/>
      <c r="N65" s="10"/>
      <c r="O65" s="79"/>
      <c r="P65" s="56"/>
      <c r="Q65" s="56"/>
      <c r="R65" s="73"/>
    </row>
    <row r="66" spans="1:18" ht="57" thickBot="1" x14ac:dyDescent="0.3">
      <c r="A66" s="9"/>
      <c r="B66" s="161"/>
      <c r="C66" s="161"/>
      <c r="D66" s="161"/>
      <c r="E66" s="12" t="s">
        <v>163</v>
      </c>
      <c r="F66" s="12" t="s">
        <v>164</v>
      </c>
      <c r="G66" s="10">
        <v>53</v>
      </c>
      <c r="H66" s="79"/>
      <c r="I66" s="10"/>
      <c r="J66" s="79"/>
      <c r="K66" s="79"/>
      <c r="L66" s="10"/>
      <c r="M66" s="10"/>
      <c r="N66" s="10"/>
      <c r="O66" s="79"/>
      <c r="P66" s="56"/>
      <c r="Q66" s="56"/>
      <c r="R66" s="73"/>
    </row>
    <row r="67" spans="1:18" ht="135.75" thickBot="1" x14ac:dyDescent="0.3">
      <c r="A67" s="9"/>
      <c r="B67" s="161"/>
      <c r="C67" s="161"/>
      <c r="D67" s="161"/>
      <c r="E67" s="165"/>
      <c r="F67" s="12" t="s">
        <v>165</v>
      </c>
      <c r="G67" s="10" t="s">
        <v>166</v>
      </c>
      <c r="H67" s="79"/>
      <c r="I67" s="10"/>
      <c r="J67" s="79"/>
      <c r="K67" s="79"/>
      <c r="L67" s="10"/>
      <c r="M67" s="10"/>
      <c r="N67" s="10"/>
      <c r="O67" s="79"/>
      <c r="P67" s="56"/>
      <c r="Q67" s="56"/>
      <c r="R67" s="73"/>
    </row>
    <row r="68" spans="1:18" ht="192" thickBot="1" x14ac:dyDescent="0.3">
      <c r="A68" s="9"/>
      <c r="B68" s="161"/>
      <c r="C68" s="161"/>
      <c r="D68" s="161"/>
      <c r="E68" s="166"/>
      <c r="F68" s="12" t="s">
        <v>167</v>
      </c>
      <c r="G68" s="10" t="s">
        <v>168</v>
      </c>
      <c r="H68" s="79"/>
      <c r="I68" s="10"/>
      <c r="J68" s="79"/>
      <c r="K68" s="79"/>
      <c r="L68" s="10"/>
      <c r="M68" s="10"/>
      <c r="N68" s="10"/>
      <c r="O68" s="79"/>
      <c r="P68" s="56"/>
      <c r="Q68" s="56"/>
      <c r="R68" s="73"/>
    </row>
    <row r="69" spans="1:18" ht="45.75" thickBot="1" x14ac:dyDescent="0.3">
      <c r="A69" s="9"/>
      <c r="B69" s="161"/>
      <c r="C69" s="161"/>
      <c r="D69" s="162"/>
      <c r="E69" s="167"/>
      <c r="F69" s="12" t="s">
        <v>169</v>
      </c>
      <c r="G69" s="10">
        <v>56</v>
      </c>
      <c r="H69" s="79"/>
      <c r="I69" s="10"/>
      <c r="J69" s="79"/>
      <c r="K69" s="79"/>
      <c r="L69" s="10"/>
      <c r="M69" s="10"/>
      <c r="N69" s="10"/>
      <c r="O69" s="79"/>
      <c r="P69" s="56"/>
      <c r="Q69" s="56"/>
      <c r="R69" s="73"/>
    </row>
    <row r="70" spans="1:18" ht="30.6" customHeight="1" thickBot="1" x14ac:dyDescent="0.3">
      <c r="A70" s="9"/>
      <c r="B70" s="161"/>
      <c r="C70" s="161"/>
      <c r="D70" s="10" t="s">
        <v>75</v>
      </c>
      <c r="E70" s="134" t="s">
        <v>170</v>
      </c>
      <c r="F70" s="135"/>
      <c r="G70" s="10">
        <v>57</v>
      </c>
      <c r="H70" s="83">
        <f t="shared" ref="H70" si="56">H71+H72+H73+H74</f>
        <v>0</v>
      </c>
      <c r="I70" s="24"/>
      <c r="J70" s="83">
        <f t="shared" ref="J70" si="57">J71+J72+J73+J74</f>
        <v>0</v>
      </c>
      <c r="K70" s="83">
        <f t="shared" ref="K70:O70" si="58">K71+K72+K73+K74</f>
        <v>0</v>
      </c>
      <c r="L70" s="24">
        <f t="shared" si="58"/>
        <v>0</v>
      </c>
      <c r="M70" s="24">
        <f t="shared" si="58"/>
        <v>0</v>
      </c>
      <c r="N70" s="24">
        <f t="shared" si="58"/>
        <v>0</v>
      </c>
      <c r="O70" s="83">
        <f t="shared" si="58"/>
        <v>0</v>
      </c>
      <c r="P70" s="56"/>
      <c r="Q70" s="56"/>
      <c r="R70" s="75">
        <f t="shared" ref="R70" si="59">R71+R72+R73+R74</f>
        <v>0</v>
      </c>
    </row>
    <row r="71" spans="1:18" ht="57" thickBot="1" x14ac:dyDescent="0.3">
      <c r="A71" s="9"/>
      <c r="B71" s="161"/>
      <c r="C71" s="161"/>
      <c r="D71" s="160"/>
      <c r="E71" s="12" t="s">
        <v>171</v>
      </c>
      <c r="F71" s="12" t="s">
        <v>172</v>
      </c>
      <c r="G71" s="10">
        <v>58</v>
      </c>
      <c r="H71" s="79"/>
      <c r="I71" s="10"/>
      <c r="J71" s="79"/>
      <c r="K71" s="79"/>
      <c r="L71" s="10"/>
      <c r="M71" s="10"/>
      <c r="N71" s="10"/>
      <c r="O71" s="79"/>
      <c r="P71" s="56"/>
      <c r="Q71" s="56"/>
      <c r="R71" s="73"/>
    </row>
    <row r="72" spans="1:18" ht="57" thickBot="1" x14ac:dyDescent="0.3">
      <c r="A72" s="9"/>
      <c r="B72" s="161"/>
      <c r="C72" s="161"/>
      <c r="D72" s="161"/>
      <c r="E72" s="12" t="s">
        <v>173</v>
      </c>
      <c r="F72" s="12" t="s">
        <v>174</v>
      </c>
      <c r="G72" s="10">
        <v>59</v>
      </c>
      <c r="H72" s="79"/>
      <c r="I72" s="10"/>
      <c r="J72" s="79"/>
      <c r="K72" s="79"/>
      <c r="L72" s="10"/>
      <c r="M72" s="10"/>
      <c r="N72" s="10"/>
      <c r="O72" s="79"/>
      <c r="P72" s="56"/>
      <c r="Q72" s="56"/>
      <c r="R72" s="73"/>
    </row>
    <row r="73" spans="1:18" ht="57" thickBot="1" x14ac:dyDescent="0.3">
      <c r="A73" s="9"/>
      <c r="B73" s="161"/>
      <c r="C73" s="161"/>
      <c r="D73" s="161"/>
      <c r="E73" s="12" t="s">
        <v>175</v>
      </c>
      <c r="F73" s="12" t="s">
        <v>176</v>
      </c>
      <c r="G73" s="10">
        <v>60</v>
      </c>
      <c r="H73" s="79"/>
      <c r="I73" s="10"/>
      <c r="J73" s="79"/>
      <c r="K73" s="79"/>
      <c r="L73" s="10"/>
      <c r="M73" s="10"/>
      <c r="N73" s="10"/>
      <c r="O73" s="79"/>
      <c r="P73" s="56"/>
      <c r="Q73" s="56"/>
      <c r="R73" s="73"/>
    </row>
    <row r="74" spans="1:18" ht="57" thickBot="1" x14ac:dyDescent="0.3">
      <c r="A74" s="9"/>
      <c r="B74" s="161"/>
      <c r="C74" s="161"/>
      <c r="D74" s="162"/>
      <c r="E74" s="12" t="s">
        <v>177</v>
      </c>
      <c r="F74" s="12" t="s">
        <v>178</v>
      </c>
      <c r="G74" s="10">
        <v>61</v>
      </c>
      <c r="H74" s="79"/>
      <c r="I74" s="10"/>
      <c r="J74" s="79"/>
      <c r="K74" s="79"/>
      <c r="L74" s="10"/>
      <c r="M74" s="10"/>
      <c r="N74" s="10"/>
      <c r="O74" s="79"/>
      <c r="P74" s="56"/>
      <c r="Q74" s="56"/>
      <c r="R74" s="73"/>
    </row>
    <row r="75" spans="1:18" ht="20.45" customHeight="1" thickBot="1" x14ac:dyDescent="0.3">
      <c r="A75" s="9"/>
      <c r="B75" s="161"/>
      <c r="C75" s="161"/>
      <c r="D75" s="10" t="s">
        <v>77</v>
      </c>
      <c r="E75" s="134" t="s">
        <v>179</v>
      </c>
      <c r="F75" s="135"/>
      <c r="G75" s="10">
        <v>62</v>
      </c>
      <c r="H75" s="81">
        <v>0</v>
      </c>
      <c r="I75" s="10"/>
      <c r="J75" s="81">
        <v>0</v>
      </c>
      <c r="K75" s="81">
        <v>0</v>
      </c>
      <c r="L75" s="5">
        <v>0</v>
      </c>
      <c r="M75" s="5">
        <v>0</v>
      </c>
      <c r="N75" s="5">
        <v>0</v>
      </c>
      <c r="O75" s="81">
        <f>SUM(L75:N75)</f>
        <v>0</v>
      </c>
      <c r="P75" s="56" t="e">
        <f>O75/K75</f>
        <v>#DIV/0!</v>
      </c>
      <c r="Q75" s="56" t="e">
        <f>K75/H75</f>
        <v>#DIV/0!</v>
      </c>
      <c r="R75" s="72">
        <v>0</v>
      </c>
    </row>
    <row r="76" spans="1:18" ht="20.45" customHeight="1" thickBot="1" x14ac:dyDescent="0.3">
      <c r="A76" s="9"/>
      <c r="B76" s="161"/>
      <c r="C76" s="161"/>
      <c r="D76" s="10" t="s">
        <v>117</v>
      </c>
      <c r="E76" s="134" t="s">
        <v>180</v>
      </c>
      <c r="F76" s="135"/>
      <c r="G76" s="10">
        <v>63</v>
      </c>
      <c r="H76" s="81">
        <v>0</v>
      </c>
      <c r="I76" s="10"/>
      <c r="J76" s="81">
        <v>0</v>
      </c>
      <c r="K76" s="81">
        <v>0</v>
      </c>
      <c r="L76" s="5">
        <v>0</v>
      </c>
      <c r="M76" s="5">
        <v>0</v>
      </c>
      <c r="N76" s="5">
        <v>0</v>
      </c>
      <c r="O76" s="81">
        <f>SUM(L76:N76)</f>
        <v>0</v>
      </c>
      <c r="P76" s="56" t="e">
        <f>O76/K76</f>
        <v>#DIV/0!</v>
      </c>
      <c r="Q76" s="56" t="e">
        <f>K76/H76</f>
        <v>#DIV/0!</v>
      </c>
      <c r="R76" s="72">
        <v>0</v>
      </c>
    </row>
    <row r="77" spans="1:18" ht="20.45" customHeight="1" thickBot="1" x14ac:dyDescent="0.3">
      <c r="A77" s="9"/>
      <c r="B77" s="161"/>
      <c r="C77" s="161"/>
      <c r="D77" s="160"/>
      <c r="E77" s="134" t="s">
        <v>181</v>
      </c>
      <c r="F77" s="135"/>
      <c r="G77" s="10" t="s">
        <v>182</v>
      </c>
      <c r="H77" s="79"/>
      <c r="I77" s="10"/>
      <c r="J77" s="79"/>
      <c r="K77" s="79"/>
      <c r="L77" s="10"/>
      <c r="M77" s="10"/>
      <c r="N77" s="10"/>
      <c r="O77" s="79"/>
      <c r="P77" s="56"/>
      <c r="Q77" s="56"/>
      <c r="R77" s="73"/>
    </row>
    <row r="78" spans="1:18" ht="15.75" thickBot="1" x14ac:dyDescent="0.3">
      <c r="A78" s="9"/>
      <c r="B78" s="161"/>
      <c r="C78" s="161"/>
      <c r="D78" s="161"/>
      <c r="E78" s="134" t="s">
        <v>183</v>
      </c>
      <c r="F78" s="135"/>
      <c r="G78" s="10">
        <v>65</v>
      </c>
      <c r="H78" s="79"/>
      <c r="I78" s="10"/>
      <c r="J78" s="79"/>
      <c r="K78" s="79"/>
      <c r="L78" s="10"/>
      <c r="M78" s="10"/>
      <c r="N78" s="10"/>
      <c r="O78" s="79"/>
      <c r="P78" s="56"/>
      <c r="Q78" s="56"/>
      <c r="R78" s="73"/>
    </row>
    <row r="79" spans="1:18" ht="15.75" thickBot="1" x14ac:dyDescent="0.3">
      <c r="A79" s="9"/>
      <c r="B79" s="161"/>
      <c r="C79" s="161"/>
      <c r="D79" s="162"/>
      <c r="E79" s="134" t="s">
        <v>184</v>
      </c>
      <c r="F79" s="135"/>
      <c r="G79" s="10">
        <v>66</v>
      </c>
      <c r="H79" s="79"/>
      <c r="I79" s="10"/>
      <c r="J79" s="79"/>
      <c r="K79" s="79"/>
      <c r="L79" s="10"/>
      <c r="M79" s="10"/>
      <c r="N79" s="10"/>
      <c r="O79" s="79"/>
      <c r="P79" s="56"/>
      <c r="Q79" s="56"/>
      <c r="R79" s="73"/>
    </row>
    <row r="80" spans="1:18" ht="20.45" customHeight="1" thickBot="1" x14ac:dyDescent="0.3">
      <c r="A80" s="9"/>
      <c r="B80" s="161"/>
      <c r="C80" s="161"/>
      <c r="D80" s="10" t="s">
        <v>185</v>
      </c>
      <c r="E80" s="134" t="s">
        <v>186</v>
      </c>
      <c r="F80" s="135"/>
      <c r="G80" s="10">
        <v>67</v>
      </c>
      <c r="H80" s="81">
        <v>3958</v>
      </c>
      <c r="I80" s="10"/>
      <c r="J80" s="81">
        <v>6000</v>
      </c>
      <c r="K80" s="81">
        <v>3004</v>
      </c>
      <c r="L80" s="5">
        <v>1500</v>
      </c>
      <c r="M80" s="5">
        <v>3000</v>
      </c>
      <c r="N80" s="5">
        <v>4500</v>
      </c>
      <c r="O80" s="81">
        <v>6000</v>
      </c>
      <c r="P80" s="56">
        <f>O80/K80</f>
        <v>1.9973368841544608</v>
      </c>
      <c r="Q80" s="56">
        <f>K80/H80</f>
        <v>0.75896917635169281</v>
      </c>
      <c r="R80" s="72">
        <f>(O80*21%)+O80</f>
        <v>7260</v>
      </c>
    </row>
    <row r="81" spans="1:18" ht="20.45" customHeight="1" thickBot="1" x14ac:dyDescent="0.3">
      <c r="A81" s="9"/>
      <c r="B81" s="161"/>
      <c r="C81" s="161"/>
      <c r="D81" s="10" t="s">
        <v>187</v>
      </c>
      <c r="E81" s="134" t="s">
        <v>188</v>
      </c>
      <c r="F81" s="135"/>
      <c r="G81" s="10">
        <v>68</v>
      </c>
      <c r="H81" s="81">
        <v>890</v>
      </c>
      <c r="I81" s="10"/>
      <c r="J81" s="81">
        <v>1100</v>
      </c>
      <c r="K81" s="81">
        <v>982</v>
      </c>
      <c r="L81" s="5">
        <v>300</v>
      </c>
      <c r="M81" s="5">
        <v>600</v>
      </c>
      <c r="N81" s="5">
        <v>900</v>
      </c>
      <c r="O81" s="81">
        <v>1100</v>
      </c>
      <c r="P81" s="56">
        <f>O81/K81</f>
        <v>1.1201629327902241</v>
      </c>
      <c r="Q81" s="56">
        <f>K81/H81</f>
        <v>1.1033707865168538</v>
      </c>
      <c r="R81" s="72">
        <f>O81</f>
        <v>1100</v>
      </c>
    </row>
    <row r="82" spans="1:18" ht="20.45" customHeight="1" thickBot="1" x14ac:dyDescent="0.3">
      <c r="A82" s="9"/>
      <c r="B82" s="161"/>
      <c r="C82" s="161"/>
      <c r="D82" s="10" t="s">
        <v>189</v>
      </c>
      <c r="E82" s="134" t="s">
        <v>190</v>
      </c>
      <c r="F82" s="135"/>
      <c r="G82" s="10">
        <v>69</v>
      </c>
      <c r="H82" s="79"/>
      <c r="I82" s="10"/>
      <c r="J82" s="79"/>
      <c r="K82" s="79"/>
      <c r="L82" s="10"/>
      <c r="M82" s="10"/>
      <c r="N82" s="10"/>
      <c r="O82" s="79"/>
      <c r="P82" s="56"/>
      <c r="Q82" s="56"/>
      <c r="R82" s="73"/>
    </row>
    <row r="83" spans="1:18" ht="45.75" thickBot="1" x14ac:dyDescent="0.3">
      <c r="A83" s="9"/>
      <c r="B83" s="161"/>
      <c r="C83" s="161"/>
      <c r="D83" s="160"/>
      <c r="E83" s="12" t="s">
        <v>191</v>
      </c>
      <c r="F83" s="12" t="s">
        <v>192</v>
      </c>
      <c r="G83" s="10">
        <v>70</v>
      </c>
      <c r="H83" s="79"/>
      <c r="I83" s="10"/>
      <c r="J83" s="79"/>
      <c r="K83" s="79"/>
      <c r="L83" s="10"/>
      <c r="M83" s="10"/>
      <c r="N83" s="10"/>
      <c r="O83" s="79"/>
      <c r="P83" s="56"/>
      <c r="Q83" s="56"/>
      <c r="R83" s="73"/>
    </row>
    <row r="84" spans="1:18" ht="79.5" thickBot="1" x14ac:dyDescent="0.3">
      <c r="A84" s="9"/>
      <c r="B84" s="161"/>
      <c r="C84" s="161"/>
      <c r="D84" s="161"/>
      <c r="E84" s="12" t="s">
        <v>193</v>
      </c>
      <c r="F84" s="12" t="s">
        <v>194</v>
      </c>
      <c r="G84" s="10">
        <v>71</v>
      </c>
      <c r="H84" s="79"/>
      <c r="I84" s="10"/>
      <c r="J84" s="79"/>
      <c r="K84" s="79"/>
      <c r="L84" s="10"/>
      <c r="M84" s="10"/>
      <c r="N84" s="10"/>
      <c r="O84" s="79"/>
      <c r="P84" s="56"/>
      <c r="Q84" s="56"/>
      <c r="R84" s="73"/>
    </row>
    <row r="85" spans="1:18" ht="57" thickBot="1" x14ac:dyDescent="0.3">
      <c r="A85" s="9"/>
      <c r="B85" s="161"/>
      <c r="C85" s="161"/>
      <c r="D85" s="161"/>
      <c r="E85" s="12" t="s">
        <v>195</v>
      </c>
      <c r="F85" s="12" t="s">
        <v>196</v>
      </c>
      <c r="G85" s="10">
        <v>72</v>
      </c>
      <c r="H85" s="79"/>
      <c r="I85" s="10"/>
      <c r="J85" s="79"/>
      <c r="K85" s="79"/>
      <c r="L85" s="10"/>
      <c r="M85" s="10"/>
      <c r="N85" s="10"/>
      <c r="O85" s="79"/>
      <c r="P85" s="56"/>
      <c r="Q85" s="56"/>
      <c r="R85" s="73"/>
    </row>
    <row r="86" spans="1:18" ht="102" thickBot="1" x14ac:dyDescent="0.3">
      <c r="A86" s="9"/>
      <c r="B86" s="161"/>
      <c r="C86" s="161"/>
      <c r="D86" s="161"/>
      <c r="E86" s="12" t="s">
        <v>197</v>
      </c>
      <c r="F86" s="12" t="s">
        <v>198</v>
      </c>
      <c r="G86" s="10">
        <v>73</v>
      </c>
      <c r="H86" s="79"/>
      <c r="I86" s="10"/>
      <c r="J86" s="79"/>
      <c r="K86" s="79"/>
      <c r="L86" s="10"/>
      <c r="M86" s="10"/>
      <c r="N86" s="10"/>
      <c r="O86" s="79"/>
      <c r="P86" s="56"/>
      <c r="Q86" s="56"/>
      <c r="R86" s="73"/>
    </row>
    <row r="87" spans="1:18" ht="57" thickBot="1" x14ac:dyDescent="0.3">
      <c r="A87" s="9"/>
      <c r="B87" s="161"/>
      <c r="C87" s="161"/>
      <c r="D87" s="161"/>
      <c r="E87" s="12"/>
      <c r="F87" s="12" t="s">
        <v>199</v>
      </c>
      <c r="G87" s="10">
        <v>74</v>
      </c>
      <c r="H87" s="79"/>
      <c r="I87" s="10"/>
      <c r="J87" s="79"/>
      <c r="K87" s="79"/>
      <c r="L87" s="10"/>
      <c r="M87" s="10"/>
      <c r="N87" s="10"/>
      <c r="O87" s="79"/>
      <c r="P87" s="56"/>
      <c r="Q87" s="56"/>
      <c r="R87" s="73"/>
    </row>
    <row r="88" spans="1:18" ht="57" thickBot="1" x14ac:dyDescent="0.3">
      <c r="A88" s="9"/>
      <c r="B88" s="161"/>
      <c r="C88" s="161"/>
      <c r="D88" s="161"/>
      <c r="E88" s="12" t="s">
        <v>200</v>
      </c>
      <c r="F88" s="12" t="s">
        <v>201</v>
      </c>
      <c r="G88" s="10">
        <v>75</v>
      </c>
      <c r="H88" s="79"/>
      <c r="I88" s="10"/>
      <c r="J88" s="79"/>
      <c r="K88" s="79"/>
      <c r="L88" s="10"/>
      <c r="M88" s="10"/>
      <c r="N88" s="10"/>
      <c r="O88" s="79"/>
      <c r="P88" s="56"/>
      <c r="Q88" s="56"/>
      <c r="R88" s="73"/>
    </row>
    <row r="89" spans="1:18" ht="158.25" thickBot="1" x14ac:dyDescent="0.3">
      <c r="A89" s="9"/>
      <c r="B89" s="161"/>
      <c r="C89" s="161"/>
      <c r="D89" s="161"/>
      <c r="E89" s="12" t="s">
        <v>202</v>
      </c>
      <c r="F89" s="12" t="s">
        <v>203</v>
      </c>
      <c r="G89" s="10">
        <v>76</v>
      </c>
      <c r="H89" s="79"/>
      <c r="I89" s="10"/>
      <c r="J89" s="79"/>
      <c r="K89" s="79"/>
      <c r="L89" s="10"/>
      <c r="M89" s="10"/>
      <c r="N89" s="10"/>
      <c r="O89" s="79"/>
      <c r="P89" s="56"/>
      <c r="Q89" s="56"/>
      <c r="R89" s="73"/>
    </row>
    <row r="90" spans="1:18" ht="79.5" thickBot="1" x14ac:dyDescent="0.3">
      <c r="A90" s="9"/>
      <c r="B90" s="161"/>
      <c r="C90" s="161"/>
      <c r="D90" s="162"/>
      <c r="E90" s="12" t="s">
        <v>204</v>
      </c>
      <c r="F90" s="12" t="s">
        <v>205</v>
      </c>
      <c r="G90" s="10">
        <v>77</v>
      </c>
      <c r="H90" s="81">
        <v>0</v>
      </c>
      <c r="I90" s="10"/>
      <c r="J90" s="81">
        <v>0</v>
      </c>
      <c r="K90" s="81">
        <v>0</v>
      </c>
      <c r="L90" s="5">
        <v>0</v>
      </c>
      <c r="M90" s="5">
        <v>0</v>
      </c>
      <c r="N90" s="5">
        <v>0</v>
      </c>
      <c r="O90" s="81">
        <v>0</v>
      </c>
      <c r="P90" s="56"/>
      <c r="Q90" s="56"/>
      <c r="R90" s="72">
        <v>0</v>
      </c>
    </row>
    <row r="91" spans="1:18" ht="15.75" thickBot="1" x14ac:dyDescent="0.3">
      <c r="A91" s="9"/>
      <c r="B91" s="161"/>
      <c r="C91" s="161"/>
      <c r="D91" s="10" t="s">
        <v>206</v>
      </c>
      <c r="E91" s="134" t="s">
        <v>78</v>
      </c>
      <c r="F91" s="135"/>
      <c r="G91" s="10">
        <v>78</v>
      </c>
      <c r="H91" s="81">
        <v>16091</v>
      </c>
      <c r="I91" s="10"/>
      <c r="J91" s="81">
        <v>15000</v>
      </c>
      <c r="K91" s="81">
        <v>14658</v>
      </c>
      <c r="L91" s="5">
        <v>4000</v>
      </c>
      <c r="M91" s="5">
        <v>8000</v>
      </c>
      <c r="N91" s="5">
        <v>11000</v>
      </c>
      <c r="O91" s="81">
        <v>15000</v>
      </c>
      <c r="P91" s="56">
        <f>O91/K91</f>
        <v>1.0233319688907081</v>
      </c>
      <c r="Q91" s="56">
        <f>K91/H91</f>
        <v>0.91094400596606795</v>
      </c>
      <c r="R91" s="72">
        <f>(O91*21%)+O91</f>
        <v>18150</v>
      </c>
    </row>
    <row r="92" spans="1:18" ht="30.6" customHeight="1" thickBot="1" x14ac:dyDescent="0.3">
      <c r="A92" s="9"/>
      <c r="B92" s="161"/>
      <c r="C92" s="161"/>
      <c r="D92" s="134" t="s">
        <v>207</v>
      </c>
      <c r="E92" s="136"/>
      <c r="F92" s="135"/>
      <c r="G92" s="10">
        <v>79</v>
      </c>
      <c r="H92" s="82">
        <f t="shared" ref="H92" si="60">SUM(H93:H98)</f>
        <v>5</v>
      </c>
      <c r="I92" s="54"/>
      <c r="J92" s="82">
        <f t="shared" ref="J92" si="61">SUM(J93:J98)</f>
        <v>25</v>
      </c>
      <c r="K92" s="82">
        <f t="shared" ref="K92:O92" si="62">SUM(K93:K98)</f>
        <v>8</v>
      </c>
      <c r="L92" s="54">
        <f t="shared" si="62"/>
        <v>4</v>
      </c>
      <c r="M92" s="54">
        <f t="shared" si="62"/>
        <v>10</v>
      </c>
      <c r="N92" s="54">
        <f t="shared" si="62"/>
        <v>15</v>
      </c>
      <c r="O92" s="82">
        <f t="shared" si="62"/>
        <v>25</v>
      </c>
      <c r="P92" s="56">
        <f>O92/K92</f>
        <v>3.125</v>
      </c>
      <c r="Q92" s="56">
        <f>K92/H92</f>
        <v>1.6</v>
      </c>
      <c r="R92" s="94">
        <f t="shared" ref="R92" si="63">SUM(R93:R98)</f>
        <v>30.25</v>
      </c>
    </row>
    <row r="93" spans="1:18" ht="30.6" customHeight="1" thickBot="1" x14ac:dyDescent="0.3">
      <c r="A93" s="9"/>
      <c r="B93" s="161"/>
      <c r="C93" s="161"/>
      <c r="D93" s="10" t="s">
        <v>17</v>
      </c>
      <c r="E93" s="134" t="s">
        <v>208</v>
      </c>
      <c r="F93" s="135"/>
      <c r="G93" s="10">
        <v>80</v>
      </c>
      <c r="H93" s="79"/>
      <c r="I93" s="10"/>
      <c r="J93" s="79"/>
      <c r="K93" s="79"/>
      <c r="L93" s="10"/>
      <c r="M93" s="10"/>
      <c r="N93" s="10"/>
      <c r="O93" s="79"/>
      <c r="P93" s="56"/>
      <c r="Q93" s="56"/>
      <c r="R93" s="73"/>
    </row>
    <row r="94" spans="1:18" ht="40.9" customHeight="1" thickBot="1" x14ac:dyDescent="0.3">
      <c r="A94" s="9"/>
      <c r="B94" s="161"/>
      <c r="C94" s="161"/>
      <c r="D94" s="10" t="s">
        <v>19</v>
      </c>
      <c r="E94" s="134" t="s">
        <v>209</v>
      </c>
      <c r="F94" s="135"/>
      <c r="G94" s="10">
        <v>81</v>
      </c>
      <c r="H94" s="79"/>
      <c r="I94" s="10"/>
      <c r="J94" s="79"/>
      <c r="K94" s="79"/>
      <c r="L94" s="10"/>
      <c r="M94" s="10"/>
      <c r="N94" s="10"/>
      <c r="O94" s="79"/>
      <c r="P94" s="56"/>
      <c r="Q94" s="56"/>
      <c r="R94" s="73"/>
    </row>
    <row r="95" spans="1:18" ht="15.75" thickBot="1" x14ac:dyDescent="0.3">
      <c r="A95" s="9"/>
      <c r="B95" s="161"/>
      <c r="C95" s="161"/>
      <c r="D95" s="10" t="s">
        <v>65</v>
      </c>
      <c r="E95" s="134" t="s">
        <v>210</v>
      </c>
      <c r="F95" s="135"/>
      <c r="G95" s="10">
        <v>82</v>
      </c>
      <c r="H95" s="79"/>
      <c r="I95" s="10"/>
      <c r="J95" s="79"/>
      <c r="K95" s="79"/>
      <c r="L95" s="10"/>
      <c r="M95" s="10"/>
      <c r="N95" s="10"/>
      <c r="O95" s="79"/>
      <c r="P95" s="56"/>
      <c r="Q95" s="56"/>
      <c r="R95" s="73"/>
    </row>
    <row r="96" spans="1:18" ht="15.75" thickBot="1" x14ac:dyDescent="0.3">
      <c r="A96" s="9"/>
      <c r="B96" s="161"/>
      <c r="C96" s="161"/>
      <c r="D96" s="10" t="s">
        <v>75</v>
      </c>
      <c r="E96" s="134" t="s">
        <v>211</v>
      </c>
      <c r="F96" s="135"/>
      <c r="G96" s="10">
        <v>83</v>
      </c>
      <c r="H96" s="79"/>
      <c r="I96" s="10"/>
      <c r="J96" s="79"/>
      <c r="K96" s="79"/>
      <c r="L96" s="10"/>
      <c r="M96" s="10"/>
      <c r="N96" s="10"/>
      <c r="O96" s="79"/>
      <c r="P96" s="56"/>
      <c r="Q96" s="56"/>
      <c r="R96" s="73"/>
    </row>
    <row r="97" spans="1:18" ht="15.75" thickBot="1" x14ac:dyDescent="0.3">
      <c r="A97" s="9"/>
      <c r="B97" s="161"/>
      <c r="C97" s="161"/>
      <c r="D97" s="10" t="s">
        <v>77</v>
      </c>
      <c r="E97" s="134" t="s">
        <v>212</v>
      </c>
      <c r="F97" s="135"/>
      <c r="G97" s="10">
        <v>84</v>
      </c>
      <c r="H97" s="81">
        <v>5</v>
      </c>
      <c r="I97" s="10"/>
      <c r="J97" s="81">
        <v>25</v>
      </c>
      <c r="K97" s="81">
        <v>8</v>
      </c>
      <c r="L97" s="5">
        <v>4</v>
      </c>
      <c r="M97" s="5">
        <v>10</v>
      </c>
      <c r="N97" s="5">
        <v>15</v>
      </c>
      <c r="O97" s="81">
        <v>25</v>
      </c>
      <c r="P97" s="56">
        <f>O97/K97</f>
        <v>3.125</v>
      </c>
      <c r="Q97" s="56">
        <f>K97/H97</f>
        <v>1.6</v>
      </c>
      <c r="R97" s="72">
        <f>(O97*21%)+O97</f>
        <v>30.25</v>
      </c>
    </row>
    <row r="98" spans="1:18" ht="20.45" customHeight="1" thickBot="1" x14ac:dyDescent="0.3">
      <c r="A98" s="9"/>
      <c r="B98" s="161"/>
      <c r="C98" s="161"/>
      <c r="D98" s="10" t="s">
        <v>117</v>
      </c>
      <c r="E98" s="134" t="s">
        <v>213</v>
      </c>
      <c r="F98" s="135"/>
      <c r="G98" s="10">
        <v>85</v>
      </c>
      <c r="H98" s="81">
        <v>0</v>
      </c>
      <c r="I98" s="10"/>
      <c r="J98" s="81">
        <v>0</v>
      </c>
      <c r="K98" s="81">
        <v>0</v>
      </c>
      <c r="L98" s="5">
        <v>0</v>
      </c>
      <c r="M98" s="5">
        <v>0</v>
      </c>
      <c r="N98" s="5">
        <v>0</v>
      </c>
      <c r="O98" s="81">
        <v>0</v>
      </c>
      <c r="P98" s="56"/>
      <c r="Q98" s="56"/>
      <c r="R98" s="72">
        <v>0</v>
      </c>
    </row>
    <row r="99" spans="1:18" ht="20.45" customHeight="1" thickBot="1" x14ac:dyDescent="0.3">
      <c r="A99" s="9"/>
      <c r="B99" s="161"/>
      <c r="C99" s="161"/>
      <c r="D99" s="134" t="s">
        <v>281</v>
      </c>
      <c r="E99" s="136"/>
      <c r="F99" s="135"/>
      <c r="G99" s="10">
        <v>86</v>
      </c>
      <c r="H99" s="81">
        <f t="shared" ref="H99" si="64">H100+H113+H117+H126</f>
        <v>645494</v>
      </c>
      <c r="I99" s="54"/>
      <c r="J99" s="81">
        <f t="shared" ref="J99" si="65">J100+J113+J117+J126</f>
        <v>788000</v>
      </c>
      <c r="K99" s="81">
        <f t="shared" ref="K99:O99" si="66">K100+K113+K117+K126</f>
        <v>648977</v>
      </c>
      <c r="L99" s="5">
        <f t="shared" si="66"/>
        <v>179000</v>
      </c>
      <c r="M99" s="5">
        <f t="shared" si="66"/>
        <v>375200</v>
      </c>
      <c r="N99" s="5">
        <f t="shared" si="66"/>
        <v>605600</v>
      </c>
      <c r="O99" s="81">
        <f t="shared" si="66"/>
        <v>826400</v>
      </c>
      <c r="P99" s="56">
        <f>O99/K99</f>
        <v>1.2733887333449414</v>
      </c>
      <c r="Q99" s="56">
        <f>K99/H99</f>
        <v>1.0053958673512069</v>
      </c>
      <c r="R99" s="72">
        <f t="shared" ref="R99" si="67">R100+R113+R117+R126</f>
        <v>826400</v>
      </c>
    </row>
    <row r="100" spans="1:18" ht="20.45" customHeight="1" thickBot="1" x14ac:dyDescent="0.3">
      <c r="A100" s="9"/>
      <c r="B100" s="161"/>
      <c r="C100" s="161"/>
      <c r="D100" s="10" t="s">
        <v>32</v>
      </c>
      <c r="E100" s="134" t="s">
        <v>214</v>
      </c>
      <c r="F100" s="135"/>
      <c r="G100" s="10">
        <v>87</v>
      </c>
      <c r="H100" s="81">
        <f t="shared" ref="H100" si="68">H101+H105</f>
        <v>633470</v>
      </c>
      <c r="I100" s="10"/>
      <c r="J100" s="81">
        <f t="shared" ref="J100" si="69">J101+J105</f>
        <v>773000</v>
      </c>
      <c r="K100" s="81">
        <f t="shared" ref="K100:O100" si="70">K101+K105</f>
        <v>635992</v>
      </c>
      <c r="L100" s="5">
        <f t="shared" si="70"/>
        <v>175000</v>
      </c>
      <c r="M100" s="5">
        <f t="shared" si="70"/>
        <v>368200</v>
      </c>
      <c r="N100" s="5">
        <f t="shared" si="70"/>
        <v>594600</v>
      </c>
      <c r="O100" s="81">
        <f t="shared" si="70"/>
        <v>811400</v>
      </c>
      <c r="P100" s="56">
        <f>O100/K100</f>
        <v>1.2758022113485705</v>
      </c>
      <c r="Q100" s="56">
        <f>K100/H100</f>
        <v>1.003981246152146</v>
      </c>
      <c r="R100" s="72">
        <f t="shared" ref="R100" si="71">R101+R105</f>
        <v>811400</v>
      </c>
    </row>
    <row r="101" spans="1:18" ht="30.6" customHeight="1" thickBot="1" x14ac:dyDescent="0.3">
      <c r="A101" s="9"/>
      <c r="B101" s="161"/>
      <c r="C101" s="161"/>
      <c r="D101" s="10" t="s">
        <v>34</v>
      </c>
      <c r="E101" s="134" t="s">
        <v>215</v>
      </c>
      <c r="F101" s="135"/>
      <c r="G101" s="10">
        <v>88</v>
      </c>
      <c r="H101" s="81">
        <f t="shared" ref="H101" si="72">SUM(H102:H104)</f>
        <v>533270</v>
      </c>
      <c r="I101" s="10"/>
      <c r="J101" s="81">
        <f t="shared" ref="J101" si="73">SUM(J102:J104)</f>
        <v>648000</v>
      </c>
      <c r="K101" s="81">
        <f t="shared" ref="K101:O101" si="74">SUM(K102:K104)</f>
        <v>551447</v>
      </c>
      <c r="L101" s="5">
        <f t="shared" si="74"/>
        <v>150000</v>
      </c>
      <c r="M101" s="5">
        <f t="shared" si="74"/>
        <v>300000</v>
      </c>
      <c r="N101" s="5">
        <f t="shared" si="74"/>
        <v>500000</v>
      </c>
      <c r="O101" s="81">
        <f t="shared" si="74"/>
        <v>665000</v>
      </c>
      <c r="P101" s="56">
        <f>O101/K101</f>
        <v>1.2059182478098529</v>
      </c>
      <c r="Q101" s="56">
        <f>K101/H101</f>
        <v>1.034085922703321</v>
      </c>
      <c r="R101" s="72">
        <f t="shared" ref="R101" si="75">SUM(R102:R104)</f>
        <v>665000</v>
      </c>
    </row>
    <row r="102" spans="1:18" ht="15.75" thickBot="1" x14ac:dyDescent="0.3">
      <c r="A102" s="9"/>
      <c r="B102" s="161"/>
      <c r="C102" s="161"/>
      <c r="D102" s="160"/>
      <c r="E102" s="134" t="s">
        <v>282</v>
      </c>
      <c r="F102" s="135"/>
      <c r="G102" s="10">
        <v>89</v>
      </c>
      <c r="H102" s="81">
        <v>533270</v>
      </c>
      <c r="I102" s="10"/>
      <c r="J102" s="81">
        <v>648000</v>
      </c>
      <c r="K102" s="81">
        <v>551447</v>
      </c>
      <c r="L102" s="5">
        <v>150000</v>
      </c>
      <c r="M102" s="5">
        <v>300000</v>
      </c>
      <c r="N102" s="5">
        <v>500000</v>
      </c>
      <c r="O102" s="81">
        <v>665000</v>
      </c>
      <c r="P102" s="56">
        <f>O102/K102</f>
        <v>1.2059182478098529</v>
      </c>
      <c r="Q102" s="56">
        <f>K102/H102</f>
        <v>1.034085922703321</v>
      </c>
      <c r="R102" s="72">
        <f>O102</f>
        <v>665000</v>
      </c>
    </row>
    <row r="103" spans="1:18" ht="40.9" customHeight="1" thickBot="1" x14ac:dyDescent="0.3">
      <c r="A103" s="9"/>
      <c r="B103" s="161"/>
      <c r="C103" s="161"/>
      <c r="D103" s="161"/>
      <c r="E103" s="134" t="s">
        <v>216</v>
      </c>
      <c r="F103" s="135"/>
      <c r="G103" s="10">
        <v>90</v>
      </c>
      <c r="H103" s="79"/>
      <c r="I103" s="10"/>
      <c r="J103" s="5"/>
      <c r="K103" s="79"/>
      <c r="L103" s="10"/>
      <c r="M103" s="5"/>
      <c r="N103" s="10"/>
      <c r="O103" s="5"/>
      <c r="P103" s="56"/>
      <c r="Q103" s="56"/>
      <c r="R103" s="73"/>
    </row>
    <row r="104" spans="1:18" ht="20.45" customHeight="1" thickBot="1" x14ac:dyDescent="0.3">
      <c r="A104" s="9"/>
      <c r="B104" s="161"/>
      <c r="C104" s="161"/>
      <c r="D104" s="162"/>
      <c r="E104" s="134" t="s">
        <v>217</v>
      </c>
      <c r="F104" s="135"/>
      <c r="G104" s="10">
        <v>91</v>
      </c>
      <c r="H104" s="79"/>
      <c r="I104" s="10"/>
      <c r="J104" s="79"/>
      <c r="K104" s="79"/>
      <c r="L104" s="10"/>
      <c r="M104" s="10"/>
      <c r="N104" s="10"/>
      <c r="O104" s="79"/>
      <c r="P104" s="56"/>
      <c r="Q104" s="56"/>
      <c r="R104" s="73"/>
    </row>
    <row r="105" spans="1:18" ht="30.6" customHeight="1" thickBot="1" x14ac:dyDescent="0.3">
      <c r="A105" s="9"/>
      <c r="B105" s="161"/>
      <c r="C105" s="161"/>
      <c r="D105" s="10" t="s">
        <v>36</v>
      </c>
      <c r="E105" s="134" t="s">
        <v>283</v>
      </c>
      <c r="F105" s="135"/>
      <c r="G105" s="10">
        <v>92</v>
      </c>
      <c r="H105" s="82">
        <f t="shared" ref="H105" si="76">H106+H109+H110+H111+H112</f>
        <v>100200</v>
      </c>
      <c r="I105" s="54"/>
      <c r="J105" s="82">
        <f t="shared" ref="J105" si="77">J106+J109+J110+J111+J112</f>
        <v>125000</v>
      </c>
      <c r="K105" s="82">
        <f t="shared" ref="K105:N105" si="78">K106+K109+K110+K111+K112</f>
        <v>84545</v>
      </c>
      <c r="L105" s="54">
        <f t="shared" si="78"/>
        <v>25000</v>
      </c>
      <c r="M105" s="82">
        <f t="shared" si="78"/>
        <v>68200</v>
      </c>
      <c r="N105" s="82">
        <f t="shared" si="78"/>
        <v>94600</v>
      </c>
      <c r="O105" s="84">
        <f>O106+O109+O110+O111+O112</f>
        <v>146400</v>
      </c>
      <c r="P105" s="56"/>
      <c r="Q105" s="56"/>
      <c r="R105" s="74">
        <f>O105</f>
        <v>146400</v>
      </c>
    </row>
    <row r="106" spans="1:18" ht="61.15" customHeight="1" thickBot="1" x14ac:dyDescent="0.3">
      <c r="A106" s="9"/>
      <c r="B106" s="161"/>
      <c r="C106" s="161"/>
      <c r="D106" s="160"/>
      <c r="E106" s="134" t="s">
        <v>218</v>
      </c>
      <c r="F106" s="135"/>
      <c r="G106" s="10">
        <v>93</v>
      </c>
      <c r="H106" s="81">
        <f t="shared" ref="H106" si="79">H107+H108</f>
        <v>3000</v>
      </c>
      <c r="I106" s="10"/>
      <c r="J106" s="81">
        <f t="shared" ref="J106" si="80">J107+J108</f>
        <v>7200</v>
      </c>
      <c r="K106" s="81">
        <f>K107+K108</f>
        <v>3000</v>
      </c>
      <c r="L106" s="81">
        <f t="shared" ref="L106:O106" si="81">L107+L108</f>
        <v>0</v>
      </c>
      <c r="M106" s="81">
        <f t="shared" si="81"/>
        <v>3600</v>
      </c>
      <c r="N106" s="81">
        <f t="shared" si="81"/>
        <v>0</v>
      </c>
      <c r="O106" s="81">
        <f t="shared" si="81"/>
        <v>7200</v>
      </c>
      <c r="P106" s="56"/>
      <c r="Q106" s="56"/>
      <c r="R106" s="81">
        <f>R107+R108</f>
        <v>7200</v>
      </c>
    </row>
    <row r="107" spans="1:18" ht="79.5" thickBot="1" x14ac:dyDescent="0.3">
      <c r="A107" s="9"/>
      <c r="B107" s="161"/>
      <c r="C107" s="161"/>
      <c r="D107" s="161"/>
      <c r="E107" s="12"/>
      <c r="F107" s="12" t="s">
        <v>219</v>
      </c>
      <c r="G107" s="10" t="s">
        <v>220</v>
      </c>
      <c r="H107" s="79"/>
      <c r="I107" s="10"/>
      <c r="J107" s="79"/>
      <c r="K107" s="79"/>
      <c r="L107" s="10"/>
      <c r="M107" s="10"/>
      <c r="N107" s="10"/>
      <c r="O107" s="79"/>
      <c r="P107" s="56"/>
      <c r="Q107" s="56"/>
      <c r="R107" s="73"/>
    </row>
    <row r="108" spans="1:18" ht="124.5" thickBot="1" x14ac:dyDescent="0.3">
      <c r="A108" s="9"/>
      <c r="B108" s="161"/>
      <c r="C108" s="161"/>
      <c r="D108" s="161"/>
      <c r="E108" s="12"/>
      <c r="F108" s="12" t="s">
        <v>221</v>
      </c>
      <c r="G108" s="10" t="s">
        <v>222</v>
      </c>
      <c r="H108" s="81">
        <v>3000</v>
      </c>
      <c r="I108" s="10"/>
      <c r="J108" s="81">
        <v>7200</v>
      </c>
      <c r="K108" s="81">
        <v>3000</v>
      </c>
      <c r="L108" s="81">
        <v>0</v>
      </c>
      <c r="M108" s="81">
        <v>3600</v>
      </c>
      <c r="N108" s="81">
        <v>0</v>
      </c>
      <c r="O108" s="81">
        <v>7200</v>
      </c>
      <c r="P108" s="56"/>
      <c r="Q108" s="56"/>
      <c r="R108" s="81">
        <f>O108</f>
        <v>7200</v>
      </c>
    </row>
    <row r="109" spans="1:18" ht="15.75" thickBot="1" x14ac:dyDescent="0.3">
      <c r="A109" s="9"/>
      <c r="B109" s="161"/>
      <c r="C109" s="161"/>
      <c r="D109" s="161"/>
      <c r="E109" s="134" t="s">
        <v>223</v>
      </c>
      <c r="F109" s="135"/>
      <c r="G109" s="10">
        <v>96</v>
      </c>
      <c r="H109" s="81">
        <v>81200</v>
      </c>
      <c r="I109" s="10"/>
      <c r="J109" s="81">
        <v>109000</v>
      </c>
      <c r="K109" s="81">
        <v>79945</v>
      </c>
      <c r="L109" s="81">
        <v>25000</v>
      </c>
      <c r="M109" s="81">
        <v>55000</v>
      </c>
      <c r="N109" s="81">
        <v>85000</v>
      </c>
      <c r="O109" s="81">
        <v>129600</v>
      </c>
      <c r="P109" s="56"/>
      <c r="Q109" s="56"/>
      <c r="R109" s="81">
        <f>O109</f>
        <v>129600</v>
      </c>
    </row>
    <row r="110" spans="1:18" ht="15.75" thickBot="1" x14ac:dyDescent="0.3">
      <c r="A110" s="9"/>
      <c r="B110" s="161"/>
      <c r="C110" s="161"/>
      <c r="D110" s="161"/>
      <c r="E110" s="134" t="s">
        <v>224</v>
      </c>
      <c r="F110" s="135"/>
      <c r="G110" s="10">
        <v>97</v>
      </c>
      <c r="H110" s="81">
        <v>16000</v>
      </c>
      <c r="I110" s="10"/>
      <c r="J110" s="81">
        <v>8800</v>
      </c>
      <c r="K110" s="81">
        <v>1600</v>
      </c>
      <c r="L110" s="5">
        <v>0</v>
      </c>
      <c r="M110" s="5">
        <v>9600</v>
      </c>
      <c r="N110" s="5">
        <v>9600</v>
      </c>
      <c r="O110" s="81">
        <v>9600</v>
      </c>
      <c r="P110" s="56"/>
      <c r="Q110" s="56"/>
      <c r="R110" s="72">
        <f>O110</f>
        <v>9600</v>
      </c>
    </row>
    <row r="111" spans="1:18" ht="30.6" customHeight="1" thickBot="1" x14ac:dyDescent="0.3">
      <c r="A111" s="9"/>
      <c r="B111" s="161"/>
      <c r="C111" s="161"/>
      <c r="D111" s="161"/>
      <c r="E111" s="134" t="s">
        <v>225</v>
      </c>
      <c r="F111" s="135"/>
      <c r="G111" s="10">
        <v>98</v>
      </c>
      <c r="H111" s="79"/>
      <c r="I111" s="10"/>
      <c r="J111" s="79"/>
      <c r="K111" s="79"/>
      <c r="L111" s="10"/>
      <c r="M111" s="10"/>
      <c r="N111" s="10"/>
      <c r="O111" s="79"/>
      <c r="P111" s="56"/>
      <c r="Q111" s="56"/>
      <c r="R111" s="73"/>
    </row>
    <row r="112" spans="1:18" ht="20.45" customHeight="1" thickBot="1" x14ac:dyDescent="0.3">
      <c r="A112" s="9"/>
      <c r="B112" s="161"/>
      <c r="C112" s="161"/>
      <c r="D112" s="162"/>
      <c r="E112" s="134" t="s">
        <v>226</v>
      </c>
      <c r="F112" s="135"/>
      <c r="G112" s="10">
        <v>99</v>
      </c>
      <c r="H112" s="79"/>
      <c r="I112" s="10"/>
      <c r="J112" s="79"/>
      <c r="K112" s="79"/>
      <c r="L112" s="10"/>
      <c r="M112" s="10"/>
      <c r="N112" s="10"/>
      <c r="O112" s="79"/>
      <c r="P112" s="56"/>
      <c r="Q112" s="56"/>
      <c r="R112" s="73"/>
    </row>
    <row r="113" spans="1:18" ht="30.6" customHeight="1" thickBot="1" x14ac:dyDescent="0.3">
      <c r="A113" s="9"/>
      <c r="B113" s="161"/>
      <c r="C113" s="161"/>
      <c r="D113" s="10" t="s">
        <v>38</v>
      </c>
      <c r="E113" s="134" t="s">
        <v>227</v>
      </c>
      <c r="F113" s="135"/>
      <c r="G113" s="10">
        <v>100</v>
      </c>
      <c r="H113" s="83">
        <f t="shared" ref="H113" si="82">SUM(H114:H116)</f>
        <v>0</v>
      </c>
      <c r="I113" s="24"/>
      <c r="J113" s="83">
        <f t="shared" ref="J113" si="83">SUM(J114:J116)</f>
        <v>0</v>
      </c>
      <c r="K113" s="83">
        <f t="shared" ref="K113:O113" si="84">SUM(K114:K116)</f>
        <v>0</v>
      </c>
      <c r="L113" s="24">
        <f t="shared" si="84"/>
        <v>0</v>
      </c>
      <c r="M113" s="24">
        <f t="shared" si="84"/>
        <v>0</v>
      </c>
      <c r="N113" s="24">
        <f t="shared" si="84"/>
        <v>0</v>
      </c>
      <c r="O113" s="83">
        <f t="shared" si="84"/>
        <v>0</v>
      </c>
      <c r="P113" s="56"/>
      <c r="Q113" s="56"/>
      <c r="R113" s="75">
        <f t="shared" ref="R113" si="85">SUM(R114:R116)</f>
        <v>0</v>
      </c>
    </row>
    <row r="114" spans="1:18" ht="40.9" customHeight="1" thickBot="1" x14ac:dyDescent="0.3">
      <c r="A114" s="9"/>
      <c r="B114" s="161"/>
      <c r="C114" s="161"/>
      <c r="D114" s="160"/>
      <c r="E114" s="134" t="s">
        <v>284</v>
      </c>
      <c r="F114" s="135"/>
      <c r="G114" s="10">
        <v>101</v>
      </c>
      <c r="H114" s="79"/>
      <c r="I114" s="10"/>
      <c r="J114" s="79"/>
      <c r="K114" s="79"/>
      <c r="L114" s="10"/>
      <c r="M114" s="10"/>
      <c r="N114" s="10"/>
      <c r="O114" s="79"/>
      <c r="P114" s="56"/>
      <c r="Q114" s="56"/>
      <c r="R114" s="73"/>
    </row>
    <row r="115" spans="1:18" ht="30.6" customHeight="1" thickBot="1" x14ac:dyDescent="0.3">
      <c r="A115" s="9"/>
      <c r="B115" s="161"/>
      <c r="C115" s="161"/>
      <c r="D115" s="161"/>
      <c r="E115" s="134" t="s">
        <v>228</v>
      </c>
      <c r="F115" s="135"/>
      <c r="G115" s="10">
        <v>102</v>
      </c>
      <c r="H115" s="79"/>
      <c r="I115" s="10"/>
      <c r="J115" s="79"/>
      <c r="K115" s="79"/>
      <c r="L115" s="10"/>
      <c r="M115" s="10"/>
      <c r="N115" s="10"/>
      <c r="O115" s="79"/>
      <c r="P115" s="56"/>
      <c r="Q115" s="56"/>
      <c r="R115" s="73"/>
    </row>
    <row r="116" spans="1:18" ht="51" customHeight="1" thickBot="1" x14ac:dyDescent="0.3">
      <c r="A116" s="9"/>
      <c r="B116" s="161"/>
      <c r="C116" s="161"/>
      <c r="D116" s="162"/>
      <c r="E116" s="134" t="s">
        <v>229</v>
      </c>
      <c r="F116" s="135"/>
      <c r="G116" s="10">
        <v>103</v>
      </c>
      <c r="H116" s="79"/>
      <c r="I116" s="10"/>
      <c r="J116" s="79"/>
      <c r="K116" s="79"/>
      <c r="L116" s="10"/>
      <c r="M116" s="10"/>
      <c r="N116" s="10"/>
      <c r="O116" s="79"/>
      <c r="P116" s="56"/>
      <c r="Q116" s="56"/>
      <c r="R116" s="73"/>
    </row>
    <row r="117" spans="1:18" ht="71.45" customHeight="1" thickBot="1" x14ac:dyDescent="0.3">
      <c r="A117" s="9"/>
      <c r="B117" s="161"/>
      <c r="C117" s="161"/>
      <c r="D117" s="10" t="s">
        <v>41</v>
      </c>
      <c r="E117" s="134" t="s">
        <v>230</v>
      </c>
      <c r="F117" s="135"/>
      <c r="G117" s="10">
        <v>104</v>
      </c>
      <c r="H117" s="82">
        <f t="shared" ref="H117" si="86">H118+H121+H124+H125</f>
        <v>0</v>
      </c>
      <c r="I117" s="54"/>
      <c r="J117" s="82">
        <f t="shared" ref="J117" si="87">J118+J121+J124+J125</f>
        <v>0</v>
      </c>
      <c r="K117" s="82">
        <f t="shared" ref="K117:O117" si="88">K118+K121+K124+K125</f>
        <v>0</v>
      </c>
      <c r="L117" s="54">
        <f t="shared" si="88"/>
        <v>0</v>
      </c>
      <c r="M117" s="54">
        <f t="shared" si="88"/>
        <v>0</v>
      </c>
      <c r="N117" s="54">
        <f t="shared" si="88"/>
        <v>0</v>
      </c>
      <c r="O117" s="82">
        <f t="shared" si="88"/>
        <v>0</v>
      </c>
      <c r="P117" s="56"/>
      <c r="Q117" s="56"/>
      <c r="R117" s="74">
        <f t="shared" ref="R117" si="89">R118+R121+R124+R125</f>
        <v>0</v>
      </c>
    </row>
    <row r="118" spans="1:18" ht="20.45" customHeight="1" thickBot="1" x14ac:dyDescent="0.3">
      <c r="A118" s="9"/>
      <c r="B118" s="161"/>
      <c r="C118" s="161"/>
      <c r="D118" s="160"/>
      <c r="E118" s="134" t="s">
        <v>231</v>
      </c>
      <c r="F118" s="135"/>
      <c r="G118" s="10">
        <v>105</v>
      </c>
      <c r="H118" s="79"/>
      <c r="I118" s="10"/>
      <c r="J118" s="79"/>
      <c r="K118" s="79"/>
      <c r="L118" s="10"/>
      <c r="M118" s="10"/>
      <c r="N118" s="10"/>
      <c r="O118" s="79"/>
      <c r="P118" s="56"/>
      <c r="Q118" s="56"/>
      <c r="R118" s="73"/>
    </row>
    <row r="119" spans="1:18" ht="34.5" thickBot="1" x14ac:dyDescent="0.3">
      <c r="A119" s="9"/>
      <c r="B119" s="161"/>
      <c r="C119" s="161"/>
      <c r="D119" s="161"/>
      <c r="E119" s="12"/>
      <c r="F119" s="12" t="s">
        <v>232</v>
      </c>
      <c r="G119" s="10">
        <v>106</v>
      </c>
      <c r="H119" s="79"/>
      <c r="I119" s="10"/>
      <c r="J119" s="79"/>
      <c r="K119" s="79"/>
      <c r="L119" s="10"/>
      <c r="M119" s="10"/>
      <c r="N119" s="10"/>
      <c r="O119" s="79"/>
      <c r="P119" s="56"/>
      <c r="Q119" s="56"/>
      <c r="R119" s="73"/>
    </row>
    <row r="120" spans="1:18" ht="34.5" thickBot="1" x14ac:dyDescent="0.3">
      <c r="A120" s="9"/>
      <c r="B120" s="161"/>
      <c r="C120" s="161"/>
      <c r="D120" s="161"/>
      <c r="E120" s="12"/>
      <c r="F120" s="12" t="s">
        <v>233</v>
      </c>
      <c r="G120" s="10">
        <v>107</v>
      </c>
      <c r="H120" s="79"/>
      <c r="I120" s="10"/>
      <c r="J120" s="79"/>
      <c r="K120" s="79"/>
      <c r="L120" s="10"/>
      <c r="M120" s="10"/>
      <c r="N120" s="10"/>
      <c r="O120" s="79"/>
      <c r="P120" s="56"/>
      <c r="Q120" s="56"/>
      <c r="R120" s="73"/>
    </row>
    <row r="121" spans="1:18" ht="30.6" customHeight="1" thickBot="1" x14ac:dyDescent="0.3">
      <c r="A121" s="9"/>
      <c r="B121" s="161"/>
      <c r="C121" s="161"/>
      <c r="D121" s="161"/>
      <c r="E121" s="134" t="s">
        <v>234</v>
      </c>
      <c r="F121" s="135"/>
      <c r="G121" s="10">
        <v>108</v>
      </c>
      <c r="H121" s="79"/>
      <c r="I121" s="10"/>
      <c r="J121" s="79"/>
      <c r="K121" s="79"/>
      <c r="L121" s="10"/>
      <c r="M121" s="10"/>
      <c r="N121" s="10"/>
      <c r="O121" s="79"/>
      <c r="P121" s="56"/>
      <c r="Q121" s="56"/>
      <c r="R121" s="73"/>
    </row>
    <row r="122" spans="1:18" ht="34.5" thickBot="1" x14ac:dyDescent="0.3">
      <c r="A122" s="9"/>
      <c r="B122" s="161"/>
      <c r="C122" s="161"/>
      <c r="D122" s="161"/>
      <c r="E122" s="12"/>
      <c r="F122" s="12" t="s">
        <v>232</v>
      </c>
      <c r="G122" s="10">
        <v>109</v>
      </c>
      <c r="H122" s="79"/>
      <c r="I122" s="10"/>
      <c r="J122" s="79"/>
      <c r="K122" s="79"/>
      <c r="L122" s="10"/>
      <c r="M122" s="10"/>
      <c r="N122" s="10"/>
      <c r="O122" s="79"/>
      <c r="P122" s="56"/>
      <c r="Q122" s="56"/>
      <c r="R122" s="73"/>
    </row>
    <row r="123" spans="1:18" ht="34.5" thickBot="1" x14ac:dyDescent="0.3">
      <c r="A123" s="9"/>
      <c r="B123" s="161"/>
      <c r="C123" s="161"/>
      <c r="D123" s="161"/>
      <c r="E123" s="12"/>
      <c r="F123" s="12" t="s">
        <v>233</v>
      </c>
      <c r="G123" s="10">
        <v>110</v>
      </c>
      <c r="H123" s="79"/>
      <c r="I123" s="10"/>
      <c r="J123" s="79"/>
      <c r="K123" s="79"/>
      <c r="L123" s="10"/>
      <c r="M123" s="10"/>
      <c r="N123" s="10"/>
      <c r="O123" s="79"/>
      <c r="P123" s="56"/>
      <c r="Q123" s="56"/>
      <c r="R123" s="73"/>
    </row>
    <row r="124" spans="1:18" ht="15.75" thickBot="1" x14ac:dyDescent="0.3">
      <c r="A124" s="9"/>
      <c r="B124" s="161"/>
      <c r="C124" s="161"/>
      <c r="D124" s="162"/>
      <c r="E124" s="134" t="s">
        <v>235</v>
      </c>
      <c r="F124" s="135"/>
      <c r="G124" s="10">
        <v>111</v>
      </c>
      <c r="H124" s="79"/>
      <c r="I124" s="10"/>
      <c r="J124" s="79"/>
      <c r="K124" s="79"/>
      <c r="L124" s="10"/>
      <c r="M124" s="10"/>
      <c r="N124" s="10"/>
      <c r="O124" s="79"/>
      <c r="P124" s="56"/>
      <c r="Q124" s="56"/>
      <c r="R124" s="73"/>
    </row>
    <row r="125" spans="1:18" ht="30.6" customHeight="1" thickBot="1" x14ac:dyDescent="0.3">
      <c r="A125" s="9"/>
      <c r="B125" s="161"/>
      <c r="C125" s="161"/>
      <c r="D125" s="10"/>
      <c r="E125" s="134" t="s">
        <v>236</v>
      </c>
      <c r="F125" s="135"/>
      <c r="G125" s="10">
        <v>112</v>
      </c>
      <c r="H125" s="79"/>
      <c r="I125" s="10"/>
      <c r="J125" s="79"/>
      <c r="K125" s="79"/>
      <c r="L125" s="10"/>
      <c r="M125" s="10"/>
      <c r="N125" s="10"/>
      <c r="O125" s="79"/>
      <c r="P125" s="56"/>
      <c r="Q125" s="56"/>
      <c r="R125" s="73"/>
    </row>
    <row r="126" spans="1:18" ht="24" customHeight="1" thickBot="1" x14ac:dyDescent="0.3">
      <c r="A126" s="9"/>
      <c r="B126" s="161"/>
      <c r="C126" s="161"/>
      <c r="D126" s="10" t="s">
        <v>43</v>
      </c>
      <c r="E126" s="134" t="s">
        <v>371</v>
      </c>
      <c r="F126" s="135"/>
      <c r="G126" s="10">
        <v>113</v>
      </c>
      <c r="H126" s="81">
        <v>12024</v>
      </c>
      <c r="I126" s="5"/>
      <c r="J126" s="81">
        <v>15000</v>
      </c>
      <c r="K126" s="81">
        <v>12985</v>
      </c>
      <c r="L126" s="5">
        <v>4000</v>
      </c>
      <c r="M126" s="5">
        <v>7000</v>
      </c>
      <c r="N126" s="5">
        <v>11000</v>
      </c>
      <c r="O126" s="81">
        <v>15000</v>
      </c>
      <c r="P126" s="56">
        <f>O126/K126</f>
        <v>1.1551790527531767</v>
      </c>
      <c r="Q126" s="56">
        <f>K126/H126</f>
        <v>1.0799234863606122</v>
      </c>
      <c r="R126" s="72">
        <f>O126</f>
        <v>15000</v>
      </c>
    </row>
    <row r="127" spans="1:18" ht="30.6" customHeight="1" thickBot="1" x14ac:dyDescent="0.3">
      <c r="A127" s="9"/>
      <c r="B127" s="161"/>
      <c r="C127" s="161"/>
      <c r="D127" s="134" t="s">
        <v>237</v>
      </c>
      <c r="E127" s="136"/>
      <c r="F127" s="135"/>
      <c r="G127" s="10">
        <v>114</v>
      </c>
      <c r="H127" s="84">
        <f>H128+H132+H133+H134+H135</f>
        <v>0</v>
      </c>
      <c r="I127" s="54"/>
      <c r="J127" s="82">
        <f t="shared" ref="J127" si="90">J128+J131+J132+J133+J134+J135</f>
        <v>1000</v>
      </c>
      <c r="K127" s="84">
        <f>K128+K132+K133+K134+K135</f>
        <v>58</v>
      </c>
      <c r="L127" s="54">
        <f t="shared" ref="L127:O127" si="91">L128+L131+L132+L133+L134+L135</f>
        <v>1000</v>
      </c>
      <c r="M127" s="54">
        <f t="shared" si="91"/>
        <v>1000</v>
      </c>
      <c r="N127" s="54">
        <f t="shared" si="91"/>
        <v>1000</v>
      </c>
      <c r="O127" s="82">
        <f t="shared" si="91"/>
        <v>1000</v>
      </c>
      <c r="P127" s="56">
        <f>O127/K127</f>
        <v>17.241379310344829</v>
      </c>
      <c r="Q127" s="56" t="e">
        <f>K127/H127</f>
        <v>#DIV/0!</v>
      </c>
      <c r="R127" s="74">
        <f t="shared" ref="R127" si="92">R128+R131+R132+R133+R134+R135</f>
        <v>1000</v>
      </c>
    </row>
    <row r="128" spans="1:18" ht="30.6" customHeight="1" thickBot="1" x14ac:dyDescent="0.3">
      <c r="A128" s="9"/>
      <c r="B128" s="161"/>
      <c r="C128" s="161"/>
      <c r="D128" s="10" t="s">
        <v>17</v>
      </c>
      <c r="E128" s="134" t="s">
        <v>285</v>
      </c>
      <c r="F128" s="135"/>
      <c r="G128" s="10">
        <v>115</v>
      </c>
      <c r="H128" s="82">
        <f t="shared" ref="H128" si="93">H129+H130</f>
        <v>0</v>
      </c>
      <c r="I128" s="54"/>
      <c r="J128" s="82">
        <f t="shared" ref="J128" si="94">J129+J130</f>
        <v>1000</v>
      </c>
      <c r="K128" s="82">
        <f t="shared" ref="K128:N128" si="95">K129+K130</f>
        <v>58</v>
      </c>
      <c r="L128" s="54">
        <f t="shared" si="95"/>
        <v>1000</v>
      </c>
      <c r="M128" s="54">
        <f t="shared" si="95"/>
        <v>1000</v>
      </c>
      <c r="N128" s="54">
        <f t="shared" si="95"/>
        <v>1000</v>
      </c>
      <c r="O128" s="84">
        <f>O129+O130</f>
        <v>1000</v>
      </c>
      <c r="P128" s="56"/>
      <c r="Q128" s="56"/>
      <c r="R128" s="74">
        <f t="shared" ref="R128" si="96">R129+R130</f>
        <v>1000</v>
      </c>
    </row>
    <row r="129" spans="1:18" ht="20.45" customHeight="1" thickBot="1" x14ac:dyDescent="0.3">
      <c r="A129" s="9"/>
      <c r="B129" s="161"/>
      <c r="C129" s="161"/>
      <c r="D129" s="10"/>
      <c r="E129" s="134" t="s">
        <v>238</v>
      </c>
      <c r="F129" s="135"/>
      <c r="G129" s="10">
        <v>116</v>
      </c>
      <c r="H129" s="81">
        <v>0</v>
      </c>
      <c r="I129" s="10"/>
      <c r="J129" s="81">
        <v>1000</v>
      </c>
      <c r="K129" s="81">
        <v>58</v>
      </c>
      <c r="L129" s="81">
        <v>1000</v>
      </c>
      <c r="M129" s="81">
        <v>1000</v>
      </c>
      <c r="N129" s="81">
        <v>1000</v>
      </c>
      <c r="O129" s="81">
        <v>1000</v>
      </c>
      <c r="P129" s="56"/>
      <c r="Q129" s="56"/>
      <c r="R129" s="72">
        <f>O129</f>
        <v>1000</v>
      </c>
    </row>
    <row r="130" spans="1:18" ht="15.75" thickBot="1" x14ac:dyDescent="0.3">
      <c r="A130" s="9"/>
      <c r="B130" s="161"/>
      <c r="C130" s="161"/>
      <c r="D130" s="10"/>
      <c r="E130" s="134" t="s">
        <v>239</v>
      </c>
      <c r="F130" s="135"/>
      <c r="G130" s="10">
        <v>117</v>
      </c>
      <c r="H130" s="81">
        <v>0</v>
      </c>
      <c r="I130" s="10"/>
      <c r="J130" s="81">
        <v>0</v>
      </c>
      <c r="K130" s="81">
        <v>0</v>
      </c>
      <c r="L130" s="5">
        <v>0</v>
      </c>
      <c r="M130" s="5">
        <v>0</v>
      </c>
      <c r="N130" s="5">
        <v>0</v>
      </c>
      <c r="O130" s="81">
        <v>0</v>
      </c>
      <c r="P130" s="56"/>
      <c r="Q130" s="56"/>
      <c r="R130" s="72">
        <f>O130</f>
        <v>0</v>
      </c>
    </row>
    <row r="131" spans="1:18" ht="20.45" customHeight="1" thickBot="1" x14ac:dyDescent="0.3">
      <c r="A131" s="9"/>
      <c r="B131" s="161"/>
      <c r="C131" s="161"/>
      <c r="D131" s="10" t="s">
        <v>19</v>
      </c>
      <c r="E131" s="134" t="s">
        <v>240</v>
      </c>
      <c r="F131" s="135"/>
      <c r="G131" s="10">
        <v>118</v>
      </c>
      <c r="H131" s="81">
        <v>0</v>
      </c>
      <c r="I131" s="10"/>
      <c r="J131" s="81">
        <v>0</v>
      </c>
      <c r="K131" s="81">
        <v>0</v>
      </c>
      <c r="L131" s="5">
        <v>0</v>
      </c>
      <c r="M131" s="5">
        <v>0</v>
      </c>
      <c r="N131" s="5">
        <v>0</v>
      </c>
      <c r="O131" s="81">
        <v>0</v>
      </c>
      <c r="P131" s="56"/>
      <c r="Q131" s="56"/>
      <c r="R131" s="72">
        <f>(O131*21%)+O131</f>
        <v>0</v>
      </c>
    </row>
    <row r="132" spans="1:18" ht="30.6" customHeight="1" thickBot="1" x14ac:dyDescent="0.3">
      <c r="A132" s="9"/>
      <c r="B132" s="161"/>
      <c r="C132" s="161"/>
      <c r="D132" s="10" t="s">
        <v>65</v>
      </c>
      <c r="E132" s="134" t="s">
        <v>241</v>
      </c>
      <c r="F132" s="135"/>
      <c r="G132" s="10">
        <v>119</v>
      </c>
      <c r="H132" s="79"/>
      <c r="I132" s="10"/>
      <c r="J132" s="79"/>
      <c r="K132" s="79"/>
      <c r="L132" s="10"/>
      <c r="M132" s="10"/>
      <c r="N132" s="10"/>
      <c r="O132" s="79"/>
      <c r="P132" s="56"/>
      <c r="Q132" s="56"/>
      <c r="R132" s="73"/>
    </row>
    <row r="133" spans="1:18" ht="15.75" thickBot="1" x14ac:dyDescent="0.3">
      <c r="A133" s="9"/>
      <c r="B133" s="161"/>
      <c r="C133" s="161"/>
      <c r="D133" s="10" t="s">
        <v>75</v>
      </c>
      <c r="E133" s="134" t="s">
        <v>78</v>
      </c>
      <c r="F133" s="135"/>
      <c r="G133" s="10">
        <v>120</v>
      </c>
      <c r="H133" s="81"/>
      <c r="I133" s="10"/>
      <c r="J133" s="79"/>
      <c r="K133" s="81"/>
      <c r="L133" s="10"/>
      <c r="M133" s="10"/>
      <c r="N133" s="10"/>
      <c r="O133" s="79"/>
      <c r="P133" s="56"/>
      <c r="Q133" s="56"/>
      <c r="R133" s="73"/>
    </row>
    <row r="134" spans="1:18" ht="30.6" customHeight="1" thickBot="1" x14ac:dyDescent="0.3">
      <c r="A134" s="9"/>
      <c r="B134" s="161"/>
      <c r="C134" s="161"/>
      <c r="D134" s="10" t="s">
        <v>77</v>
      </c>
      <c r="E134" s="134" t="s">
        <v>242</v>
      </c>
      <c r="F134" s="135"/>
      <c r="G134" s="10">
        <v>121</v>
      </c>
      <c r="H134" s="81">
        <v>0</v>
      </c>
      <c r="I134" s="10"/>
      <c r="J134" s="81">
        <v>0</v>
      </c>
      <c r="K134" s="81">
        <v>0</v>
      </c>
      <c r="L134" s="5">
        <v>0</v>
      </c>
      <c r="M134" s="5">
        <v>0</v>
      </c>
      <c r="N134" s="5">
        <v>0</v>
      </c>
      <c r="O134" s="81">
        <v>0</v>
      </c>
      <c r="P134" s="56"/>
      <c r="Q134" s="56"/>
      <c r="R134" s="72">
        <f>O134</f>
        <v>0</v>
      </c>
    </row>
    <row r="135" spans="1:18" ht="40.9" customHeight="1" thickBot="1" x14ac:dyDescent="0.3">
      <c r="A135" s="9"/>
      <c r="B135" s="161"/>
      <c r="C135" s="161"/>
      <c r="D135" s="10" t="s">
        <v>117</v>
      </c>
      <c r="E135" s="134" t="s">
        <v>243</v>
      </c>
      <c r="F135" s="135"/>
      <c r="G135" s="10">
        <v>122</v>
      </c>
      <c r="H135" s="84">
        <f>H136-H139-H143</f>
        <v>0</v>
      </c>
      <c r="I135" s="54"/>
      <c r="J135" s="82">
        <f t="shared" ref="J135" si="97">J136-J139</f>
        <v>0</v>
      </c>
      <c r="K135" s="84">
        <f>K136-K139-K143</f>
        <v>0</v>
      </c>
      <c r="L135" s="54">
        <f t="shared" ref="L135:O135" si="98">L136-L139</f>
        <v>0</v>
      </c>
      <c r="M135" s="54">
        <f t="shared" si="98"/>
        <v>0</v>
      </c>
      <c r="N135" s="54">
        <f t="shared" si="98"/>
        <v>0</v>
      </c>
      <c r="O135" s="82">
        <f t="shared" si="98"/>
        <v>0</v>
      </c>
      <c r="P135" s="56"/>
      <c r="Q135" s="56"/>
      <c r="R135" s="74">
        <f t="shared" ref="R135" si="99">R136-R139</f>
        <v>0</v>
      </c>
    </row>
    <row r="136" spans="1:18" ht="57" thickBot="1" x14ac:dyDescent="0.3">
      <c r="A136" s="9"/>
      <c r="B136" s="161"/>
      <c r="C136" s="161"/>
      <c r="D136" s="160"/>
      <c r="E136" s="12" t="s">
        <v>119</v>
      </c>
      <c r="F136" s="12" t="s">
        <v>244</v>
      </c>
      <c r="G136" s="10">
        <v>123</v>
      </c>
      <c r="H136" s="79"/>
      <c r="I136" s="10"/>
      <c r="J136" s="79"/>
      <c r="K136" s="79"/>
      <c r="L136" s="10"/>
      <c r="M136" s="10"/>
      <c r="N136" s="10"/>
      <c r="O136" s="79"/>
      <c r="P136" s="56"/>
      <c r="Q136" s="56"/>
      <c r="R136" s="73"/>
    </row>
    <row r="137" spans="1:18" ht="68.25" thickBot="1" x14ac:dyDescent="0.3">
      <c r="A137" s="9"/>
      <c r="B137" s="161"/>
      <c r="C137" s="161"/>
      <c r="D137" s="161"/>
      <c r="E137" s="12" t="s">
        <v>245</v>
      </c>
      <c r="F137" s="12" t="s">
        <v>246</v>
      </c>
      <c r="G137" s="10">
        <v>124</v>
      </c>
      <c r="H137" s="79"/>
      <c r="I137" s="10"/>
      <c r="J137" s="79"/>
      <c r="K137" s="79"/>
      <c r="L137" s="10"/>
      <c r="M137" s="10"/>
      <c r="N137" s="10"/>
      <c r="O137" s="79"/>
      <c r="P137" s="56"/>
      <c r="Q137" s="56"/>
      <c r="R137" s="73"/>
    </row>
    <row r="138" spans="1:18" ht="68.25" thickBot="1" x14ac:dyDescent="0.3">
      <c r="A138" s="9"/>
      <c r="B138" s="161"/>
      <c r="C138" s="161"/>
      <c r="D138" s="161"/>
      <c r="E138" s="12" t="s">
        <v>247</v>
      </c>
      <c r="F138" s="12" t="s">
        <v>248</v>
      </c>
      <c r="G138" s="10">
        <v>125</v>
      </c>
      <c r="H138" s="79"/>
      <c r="I138" s="10"/>
      <c r="J138" s="79"/>
      <c r="K138" s="79"/>
      <c r="L138" s="10"/>
      <c r="M138" s="10"/>
      <c r="N138" s="10"/>
      <c r="O138" s="79"/>
      <c r="P138" s="56"/>
      <c r="Q138" s="56"/>
      <c r="R138" s="73"/>
    </row>
    <row r="139" spans="1:18" ht="90.75" thickBot="1" x14ac:dyDescent="0.3">
      <c r="A139" s="9"/>
      <c r="B139" s="161"/>
      <c r="C139" s="161"/>
      <c r="D139" s="161"/>
      <c r="E139" s="12" t="s">
        <v>121</v>
      </c>
      <c r="F139" s="12" t="s">
        <v>249</v>
      </c>
      <c r="G139" s="10">
        <v>126</v>
      </c>
      <c r="H139" s="79"/>
      <c r="I139" s="10"/>
      <c r="J139" s="79"/>
      <c r="K139" s="79"/>
      <c r="L139" s="10"/>
      <c r="M139" s="10"/>
      <c r="N139" s="10"/>
      <c r="O139" s="79"/>
      <c r="P139" s="56"/>
      <c r="Q139" s="56"/>
      <c r="R139" s="73"/>
    </row>
    <row r="140" spans="1:18" ht="79.5" thickBot="1" x14ac:dyDescent="0.3">
      <c r="A140" s="9"/>
      <c r="B140" s="161"/>
      <c r="C140" s="161"/>
      <c r="D140" s="161"/>
      <c r="E140" s="12" t="s">
        <v>250</v>
      </c>
      <c r="F140" s="12" t="s">
        <v>251</v>
      </c>
      <c r="G140" s="10">
        <v>127</v>
      </c>
      <c r="H140" s="79"/>
      <c r="I140" s="10"/>
      <c r="J140" s="79"/>
      <c r="K140" s="79"/>
      <c r="L140" s="10"/>
      <c r="M140" s="10"/>
      <c r="N140" s="10"/>
      <c r="O140" s="79"/>
      <c r="P140" s="56"/>
      <c r="Q140" s="56"/>
      <c r="R140" s="73"/>
    </row>
    <row r="141" spans="1:18" ht="57" thickBot="1" x14ac:dyDescent="0.3">
      <c r="A141" s="9"/>
      <c r="B141" s="161"/>
      <c r="C141" s="161"/>
      <c r="D141" s="161"/>
      <c r="E141" s="12"/>
      <c r="F141" s="12" t="s">
        <v>286</v>
      </c>
      <c r="G141" s="10">
        <v>128</v>
      </c>
      <c r="H141" s="79"/>
      <c r="I141" s="10"/>
      <c r="J141" s="79"/>
      <c r="K141" s="79"/>
      <c r="L141" s="10"/>
      <c r="M141" s="10"/>
      <c r="N141" s="10"/>
      <c r="O141" s="79"/>
      <c r="P141" s="56"/>
      <c r="Q141" s="56"/>
      <c r="R141" s="73"/>
    </row>
    <row r="142" spans="1:18" ht="90.75" thickBot="1" x14ac:dyDescent="0.3">
      <c r="A142" s="9"/>
      <c r="B142" s="161"/>
      <c r="C142" s="161"/>
      <c r="D142" s="161"/>
      <c r="E142" s="12"/>
      <c r="F142" s="12" t="s">
        <v>252</v>
      </c>
      <c r="G142" s="10">
        <v>129</v>
      </c>
      <c r="H142" s="79"/>
      <c r="I142" s="10"/>
      <c r="J142" s="79"/>
      <c r="K142" s="79"/>
      <c r="L142" s="10"/>
      <c r="M142" s="10"/>
      <c r="N142" s="10"/>
      <c r="O142" s="79"/>
      <c r="P142" s="56"/>
      <c r="Q142" s="56"/>
      <c r="R142" s="73"/>
    </row>
    <row r="143" spans="1:18" ht="34.5" thickBot="1" x14ac:dyDescent="0.3">
      <c r="A143" s="9"/>
      <c r="B143" s="161"/>
      <c r="C143" s="162"/>
      <c r="D143" s="162"/>
      <c r="E143" s="12"/>
      <c r="F143" s="12" t="s">
        <v>253</v>
      </c>
      <c r="G143" s="10">
        <v>130</v>
      </c>
      <c r="H143" s="81"/>
      <c r="I143" s="10"/>
      <c r="J143" s="79"/>
      <c r="K143" s="81"/>
      <c r="L143" s="10"/>
      <c r="M143" s="10"/>
      <c r="N143" s="10"/>
      <c r="O143" s="79"/>
      <c r="P143" s="56"/>
      <c r="Q143" s="56"/>
      <c r="R143" s="73"/>
    </row>
    <row r="144" spans="1:18" ht="30.6" customHeight="1" thickBot="1" x14ac:dyDescent="0.3">
      <c r="A144" s="9"/>
      <c r="B144" s="161"/>
      <c r="C144" s="10">
        <v>2</v>
      </c>
      <c r="D144" s="10"/>
      <c r="E144" s="134" t="s">
        <v>254</v>
      </c>
      <c r="F144" s="135"/>
      <c r="G144" s="10">
        <v>131</v>
      </c>
      <c r="H144" s="82">
        <f t="shared" ref="H144" si="100">H145+H148+H150</f>
        <v>0</v>
      </c>
      <c r="I144" s="54"/>
      <c r="J144" s="82">
        <f t="shared" ref="J144" si="101">J145+J148+J150</f>
        <v>0</v>
      </c>
      <c r="K144" s="82">
        <f t="shared" ref="K144:O144" si="102">K145+K148+K150</f>
        <v>0</v>
      </c>
      <c r="L144" s="54">
        <f t="shared" si="102"/>
        <v>0</v>
      </c>
      <c r="M144" s="54">
        <f t="shared" si="102"/>
        <v>0</v>
      </c>
      <c r="N144" s="54">
        <f t="shared" si="102"/>
        <v>0</v>
      </c>
      <c r="O144" s="82">
        <f t="shared" si="102"/>
        <v>0</v>
      </c>
      <c r="P144" s="56"/>
      <c r="Q144" s="56"/>
      <c r="R144" s="74">
        <f t="shared" ref="R144" si="103">R145+R148+R150</f>
        <v>0</v>
      </c>
    </row>
    <row r="145" spans="1:18" ht="30.6" customHeight="1" thickBot="1" x14ac:dyDescent="0.3">
      <c r="A145" s="9"/>
      <c r="B145" s="161"/>
      <c r="C145" s="160"/>
      <c r="D145" s="10" t="s">
        <v>17</v>
      </c>
      <c r="E145" s="134" t="s">
        <v>255</v>
      </c>
      <c r="F145" s="135"/>
      <c r="G145" s="10">
        <v>132</v>
      </c>
      <c r="H145" s="79"/>
      <c r="I145" s="10"/>
      <c r="J145" s="79"/>
      <c r="K145" s="79"/>
      <c r="L145" s="10"/>
      <c r="M145" s="10"/>
      <c r="N145" s="10"/>
      <c r="O145" s="79"/>
      <c r="P145" s="56"/>
      <c r="Q145" s="56"/>
      <c r="R145" s="73"/>
    </row>
    <row r="146" spans="1:18" ht="45.75" thickBot="1" x14ac:dyDescent="0.3">
      <c r="A146" s="9"/>
      <c r="B146" s="161"/>
      <c r="C146" s="161"/>
      <c r="D146" s="10"/>
      <c r="E146" s="12" t="s">
        <v>103</v>
      </c>
      <c r="F146" s="12" t="s">
        <v>256</v>
      </c>
      <c r="G146" s="10">
        <v>133</v>
      </c>
      <c r="H146" s="79"/>
      <c r="I146" s="10"/>
      <c r="J146" s="79"/>
      <c r="K146" s="79"/>
      <c r="L146" s="10"/>
      <c r="M146" s="10"/>
      <c r="N146" s="10"/>
      <c r="O146" s="79"/>
      <c r="P146" s="56"/>
      <c r="Q146" s="56"/>
      <c r="R146" s="73"/>
    </row>
    <row r="147" spans="1:18" ht="57" thickBot="1" x14ac:dyDescent="0.3">
      <c r="A147" s="9"/>
      <c r="B147" s="161"/>
      <c r="C147" s="161"/>
      <c r="D147" s="10"/>
      <c r="E147" s="12" t="s">
        <v>105</v>
      </c>
      <c r="F147" s="12" t="s">
        <v>257</v>
      </c>
      <c r="G147" s="10">
        <v>134</v>
      </c>
      <c r="H147" s="79"/>
      <c r="I147" s="10"/>
      <c r="J147" s="79"/>
      <c r="K147" s="79"/>
      <c r="L147" s="10"/>
      <c r="M147" s="10"/>
      <c r="N147" s="10"/>
      <c r="O147" s="79"/>
      <c r="P147" s="56"/>
      <c r="Q147" s="56"/>
      <c r="R147" s="73"/>
    </row>
    <row r="148" spans="1:18" ht="30.6" customHeight="1" thickBot="1" x14ac:dyDescent="0.3">
      <c r="A148" s="9"/>
      <c r="B148" s="161"/>
      <c r="C148" s="161"/>
      <c r="D148" s="10" t="s">
        <v>19</v>
      </c>
      <c r="E148" s="134" t="s">
        <v>258</v>
      </c>
      <c r="F148" s="135"/>
      <c r="G148" s="10">
        <v>135</v>
      </c>
      <c r="H148" s="79"/>
      <c r="I148" s="10"/>
      <c r="J148" s="79"/>
      <c r="K148" s="79"/>
      <c r="L148" s="10"/>
      <c r="M148" s="10"/>
      <c r="N148" s="10"/>
      <c r="O148" s="79"/>
      <c r="P148" s="56"/>
      <c r="Q148" s="56"/>
      <c r="R148" s="73"/>
    </row>
    <row r="149" spans="1:18" ht="45.75" thickBot="1" x14ac:dyDescent="0.3">
      <c r="A149" s="9"/>
      <c r="B149" s="161"/>
      <c r="C149" s="161"/>
      <c r="D149" s="10"/>
      <c r="E149" s="12" t="s">
        <v>141</v>
      </c>
      <c r="F149" s="12" t="s">
        <v>256</v>
      </c>
      <c r="G149" s="10">
        <v>136</v>
      </c>
      <c r="H149" s="79"/>
      <c r="I149" s="10"/>
      <c r="J149" s="79"/>
      <c r="K149" s="79"/>
      <c r="L149" s="10"/>
      <c r="M149" s="10"/>
      <c r="N149" s="10"/>
      <c r="O149" s="79"/>
      <c r="P149" s="56"/>
      <c r="Q149" s="56"/>
      <c r="R149" s="73"/>
    </row>
    <row r="150" spans="1:18" ht="57" thickBot="1" x14ac:dyDescent="0.3">
      <c r="A150" s="9"/>
      <c r="B150" s="161"/>
      <c r="C150" s="161"/>
      <c r="D150" s="10"/>
      <c r="E150" s="12" t="s">
        <v>143</v>
      </c>
      <c r="F150" s="12" t="s">
        <v>257</v>
      </c>
      <c r="G150" s="10">
        <v>137</v>
      </c>
      <c r="H150" s="79"/>
      <c r="I150" s="10"/>
      <c r="J150" s="79"/>
      <c r="K150" s="79"/>
      <c r="L150" s="10"/>
      <c r="M150" s="10"/>
      <c r="N150" s="10"/>
      <c r="O150" s="79"/>
      <c r="P150" s="56"/>
      <c r="Q150" s="56"/>
      <c r="R150" s="73"/>
    </row>
    <row r="151" spans="1:18" ht="15.75" thickBot="1" x14ac:dyDescent="0.3">
      <c r="A151" s="9"/>
      <c r="B151" s="161"/>
      <c r="C151" s="162"/>
      <c r="D151" s="10" t="s">
        <v>65</v>
      </c>
      <c r="E151" s="134" t="s">
        <v>259</v>
      </c>
      <c r="F151" s="135"/>
      <c r="G151" s="10">
        <v>138</v>
      </c>
      <c r="H151" s="79"/>
      <c r="I151" s="10"/>
      <c r="J151" s="79"/>
      <c r="K151" s="79"/>
      <c r="L151" s="10"/>
      <c r="M151" s="10"/>
      <c r="N151" s="10"/>
      <c r="O151" s="79"/>
      <c r="P151" s="56"/>
      <c r="Q151" s="56"/>
      <c r="R151" s="73"/>
    </row>
    <row r="152" spans="1:18" ht="15.75" thickBot="1" x14ac:dyDescent="0.3">
      <c r="A152" s="9"/>
      <c r="B152" s="161"/>
      <c r="C152" s="10">
        <v>3</v>
      </c>
      <c r="D152" s="10"/>
      <c r="E152" s="134" t="s">
        <v>47</v>
      </c>
      <c r="F152" s="135"/>
      <c r="G152" s="10">
        <v>139</v>
      </c>
      <c r="H152" s="79"/>
      <c r="I152" s="10"/>
      <c r="J152" s="79"/>
      <c r="K152" s="79"/>
      <c r="L152" s="10"/>
      <c r="M152" s="10"/>
      <c r="N152" s="10"/>
      <c r="O152" s="79"/>
      <c r="P152" s="56"/>
      <c r="Q152" s="56"/>
      <c r="R152" s="73"/>
    </row>
    <row r="153" spans="1:18" ht="30.6" customHeight="1" thickBot="1" x14ac:dyDescent="0.3">
      <c r="A153" s="9"/>
      <c r="B153" s="10" t="s">
        <v>48</v>
      </c>
      <c r="C153" s="10"/>
      <c r="D153" s="10"/>
      <c r="E153" s="134" t="s">
        <v>260</v>
      </c>
      <c r="F153" s="135"/>
      <c r="G153" s="10">
        <v>140</v>
      </c>
      <c r="H153" s="84">
        <f t="shared" ref="H153" si="104">H14-H42</f>
        <v>51597</v>
      </c>
      <c r="I153" s="55"/>
      <c r="J153" s="84">
        <f>J14-J42</f>
        <v>900</v>
      </c>
      <c r="K153" s="84">
        <f t="shared" ref="K153:O153" si="105">K14-K42</f>
        <v>-48098</v>
      </c>
      <c r="L153" s="55">
        <f t="shared" si="105"/>
        <v>-14794</v>
      </c>
      <c r="M153" s="55">
        <f t="shared" si="105"/>
        <v>9205</v>
      </c>
      <c r="N153" s="55">
        <f t="shared" si="105"/>
        <v>-18995</v>
      </c>
      <c r="O153" s="84">
        <f t="shared" si="105"/>
        <v>500</v>
      </c>
      <c r="P153" s="56">
        <f>O153/K153</f>
        <v>-1.0395442637947524E-2</v>
      </c>
      <c r="Q153" s="91">
        <f>K153/H153</f>
        <v>-0.93218597980502738</v>
      </c>
      <c r="R153" s="93">
        <f t="shared" ref="R153" si="106">R14-R42</f>
        <v>175844.75</v>
      </c>
    </row>
    <row r="154" spans="1:18" ht="34.5" thickBot="1" x14ac:dyDescent="0.3">
      <c r="A154" s="9"/>
      <c r="B154" s="160"/>
      <c r="C154" s="10"/>
      <c r="D154" s="10"/>
      <c r="E154" s="12"/>
      <c r="F154" s="12" t="s">
        <v>261</v>
      </c>
      <c r="G154" s="10">
        <v>141</v>
      </c>
      <c r="H154" s="79"/>
      <c r="I154" s="10"/>
      <c r="J154" s="79"/>
      <c r="K154" s="79"/>
      <c r="L154" s="10"/>
      <c r="M154" s="10"/>
      <c r="N154" s="10"/>
      <c r="O154" s="79"/>
      <c r="P154" s="56"/>
      <c r="Q154" s="56"/>
      <c r="R154" s="92"/>
    </row>
    <row r="155" spans="1:18" ht="34.5" thickBot="1" x14ac:dyDescent="0.3">
      <c r="A155" s="9"/>
      <c r="B155" s="162"/>
      <c r="C155" s="10"/>
      <c r="D155" s="10"/>
      <c r="E155" s="12"/>
      <c r="F155" s="12" t="s">
        <v>262</v>
      </c>
      <c r="G155" s="10">
        <v>142</v>
      </c>
      <c r="H155" s="79"/>
      <c r="I155" s="10"/>
      <c r="J155" s="79"/>
      <c r="K155" s="79"/>
      <c r="L155" s="10"/>
      <c r="M155" s="10"/>
      <c r="N155" s="10"/>
      <c r="O155" s="79"/>
      <c r="P155" s="56"/>
      <c r="Q155" s="56"/>
      <c r="R155" s="73"/>
    </row>
    <row r="156" spans="1:18" ht="23.25" thickBot="1" x14ac:dyDescent="0.3">
      <c r="A156" s="9"/>
      <c r="B156" s="10" t="s">
        <v>50</v>
      </c>
      <c r="C156" s="10"/>
      <c r="D156" s="10"/>
      <c r="E156" s="134" t="s">
        <v>51</v>
      </c>
      <c r="F156" s="135"/>
      <c r="G156" s="10">
        <v>143</v>
      </c>
      <c r="H156" s="81">
        <v>0</v>
      </c>
      <c r="I156" s="10"/>
      <c r="J156" s="81">
        <v>0</v>
      </c>
      <c r="K156" s="81">
        <v>0</v>
      </c>
      <c r="L156" s="5">
        <v>0</v>
      </c>
      <c r="M156" s="5">
        <v>0</v>
      </c>
      <c r="N156" s="5">
        <v>0</v>
      </c>
      <c r="O156" s="81">
        <v>0</v>
      </c>
      <c r="P156" s="56"/>
      <c r="Q156" s="56" t="e">
        <f>K156/H156</f>
        <v>#DIV/0!</v>
      </c>
      <c r="R156" s="72"/>
    </row>
    <row r="157" spans="1:18" ht="15.75" thickBot="1" x14ac:dyDescent="0.3">
      <c r="A157" s="9"/>
      <c r="B157" s="160" t="s">
        <v>52</v>
      </c>
      <c r="C157" s="10"/>
      <c r="D157" s="10"/>
      <c r="E157" s="134" t="s">
        <v>86</v>
      </c>
      <c r="F157" s="135"/>
      <c r="G157" s="10"/>
      <c r="H157" s="79"/>
      <c r="I157" s="10"/>
      <c r="J157" s="79"/>
      <c r="K157" s="79"/>
      <c r="L157" s="10"/>
      <c r="M157" s="10"/>
      <c r="N157" s="10"/>
      <c r="O157" s="79"/>
      <c r="P157" s="56"/>
      <c r="Q157" s="56"/>
      <c r="R157" s="73"/>
    </row>
    <row r="158" spans="1:18" ht="21.6" customHeight="1" thickBot="1" x14ac:dyDescent="0.3">
      <c r="A158" s="9"/>
      <c r="B158" s="161"/>
      <c r="C158" s="10">
        <v>1</v>
      </c>
      <c r="D158" s="10"/>
      <c r="E158" s="134" t="s">
        <v>372</v>
      </c>
      <c r="F158" s="135"/>
      <c r="G158" s="10">
        <v>144</v>
      </c>
      <c r="H158" s="81">
        <f t="shared" ref="H158" si="107">H15</f>
        <v>757183</v>
      </c>
      <c r="I158" s="5"/>
      <c r="J158" s="81">
        <f t="shared" ref="J158" si="108">J15</f>
        <v>868000</v>
      </c>
      <c r="K158" s="81">
        <f t="shared" ref="K158:O158" si="109">K15</f>
        <v>650720</v>
      </c>
      <c r="L158" s="5">
        <f t="shared" si="109"/>
        <v>190000</v>
      </c>
      <c r="M158" s="5">
        <f t="shared" si="109"/>
        <v>430000</v>
      </c>
      <c r="N158" s="5">
        <f t="shared" si="109"/>
        <v>650000</v>
      </c>
      <c r="O158" s="81">
        <f t="shared" si="109"/>
        <v>916000</v>
      </c>
      <c r="P158" s="56">
        <f>O158/K158</f>
        <v>1.4076715023358741</v>
      </c>
      <c r="Q158" s="56">
        <f>K158/H158</f>
        <v>0.85939594523384699</v>
      </c>
      <c r="R158" s="72">
        <f t="shared" ref="R158" si="110">R15</f>
        <v>1108360</v>
      </c>
    </row>
    <row r="159" spans="1:18" ht="21.6" customHeight="1" thickBot="1" x14ac:dyDescent="0.3">
      <c r="A159" s="9"/>
      <c r="B159" s="161"/>
      <c r="C159" s="10"/>
      <c r="D159" s="10" t="s">
        <v>17</v>
      </c>
      <c r="E159" s="134" t="s">
        <v>373</v>
      </c>
      <c r="F159" s="135"/>
      <c r="G159" s="10">
        <v>145</v>
      </c>
      <c r="H159" s="79"/>
      <c r="I159" s="10"/>
      <c r="J159" s="79"/>
      <c r="K159" s="79"/>
      <c r="L159" s="10"/>
      <c r="M159" s="10"/>
      <c r="N159" s="10"/>
      <c r="O159" s="79"/>
      <c r="P159" s="56"/>
      <c r="Q159" s="56"/>
      <c r="R159" s="73"/>
    </row>
    <row r="160" spans="1:18" ht="34.9" customHeight="1" thickBot="1" x14ac:dyDescent="0.3">
      <c r="A160" s="9"/>
      <c r="B160" s="161"/>
      <c r="C160" s="10"/>
      <c r="D160" s="10" t="s">
        <v>19</v>
      </c>
      <c r="E160" s="134" t="s">
        <v>374</v>
      </c>
      <c r="F160" s="135"/>
      <c r="G160" s="10">
        <v>146</v>
      </c>
      <c r="H160" s="79"/>
      <c r="I160" s="10"/>
      <c r="J160" s="79"/>
      <c r="K160" s="79"/>
      <c r="L160" s="10"/>
      <c r="M160" s="10"/>
      <c r="N160" s="10"/>
      <c r="O160" s="79"/>
      <c r="P160" s="56"/>
      <c r="Q160" s="56"/>
      <c r="R160" s="73"/>
    </row>
    <row r="161" spans="1:18" ht="20.45" customHeight="1" thickBot="1" x14ac:dyDescent="0.3">
      <c r="A161" s="9"/>
      <c r="B161" s="161"/>
      <c r="C161" s="10">
        <v>2</v>
      </c>
      <c r="D161" s="10"/>
      <c r="E161" s="134" t="s">
        <v>287</v>
      </c>
      <c r="F161" s="135"/>
      <c r="G161" s="10">
        <v>147</v>
      </c>
      <c r="H161" s="81">
        <f t="shared" ref="H161:H162" si="111">H100</f>
        <v>633470</v>
      </c>
      <c r="I161" s="24"/>
      <c r="J161" s="81">
        <f t="shared" ref="J161" si="112">J100</f>
        <v>773000</v>
      </c>
      <c r="K161" s="81">
        <f t="shared" ref="K161" si="113">K100</f>
        <v>635992</v>
      </c>
      <c r="L161" s="5">
        <f t="shared" ref="L161:L162" si="114">L100</f>
        <v>175000</v>
      </c>
      <c r="M161" s="5">
        <f t="shared" ref="M161" si="115">M100</f>
        <v>368200</v>
      </c>
      <c r="N161" s="5">
        <f t="shared" ref="N161:O161" si="116">N100</f>
        <v>594600</v>
      </c>
      <c r="O161" s="81">
        <f t="shared" si="116"/>
        <v>811400</v>
      </c>
      <c r="P161" s="56">
        <f t="shared" ref="P161:P167" si="117">O161/K161</f>
        <v>1.2758022113485705</v>
      </c>
      <c r="Q161" s="56">
        <f t="shared" ref="Q161:Q167" si="118">K161/H161</f>
        <v>1.003981246152146</v>
      </c>
      <c r="R161" s="72">
        <f t="shared" ref="R161" si="119">R100</f>
        <v>811400</v>
      </c>
    </row>
    <row r="162" spans="1:18" ht="20.45" customHeight="1" thickBot="1" x14ac:dyDescent="0.3">
      <c r="A162" s="9"/>
      <c r="B162" s="161"/>
      <c r="C162" s="10">
        <v>3</v>
      </c>
      <c r="D162" s="10"/>
      <c r="E162" s="134" t="s">
        <v>288</v>
      </c>
      <c r="F162" s="135"/>
      <c r="G162" s="10">
        <v>151</v>
      </c>
      <c r="H162" s="81">
        <f t="shared" si="111"/>
        <v>533270</v>
      </c>
      <c r="I162" s="24"/>
      <c r="J162" s="81">
        <f t="shared" ref="J162" si="120">J101</f>
        <v>648000</v>
      </c>
      <c r="K162" s="81">
        <f t="shared" ref="K162" si="121">K101</f>
        <v>551447</v>
      </c>
      <c r="L162" s="5">
        <f t="shared" si="114"/>
        <v>150000</v>
      </c>
      <c r="M162" s="5">
        <f t="shared" ref="M162" si="122">M101</f>
        <v>300000</v>
      </c>
      <c r="N162" s="5">
        <f t="shared" ref="N162:O162" si="123">N101</f>
        <v>500000</v>
      </c>
      <c r="O162" s="81">
        <f t="shared" si="123"/>
        <v>665000</v>
      </c>
      <c r="P162" s="56">
        <f t="shared" si="117"/>
        <v>1.2059182478098529</v>
      </c>
      <c r="Q162" s="56">
        <f t="shared" si="118"/>
        <v>1.034085922703321</v>
      </c>
      <c r="R162" s="72">
        <f t="shared" ref="R162" si="124">R101</f>
        <v>665000</v>
      </c>
    </row>
    <row r="163" spans="1:18" ht="20.45" customHeight="1" thickBot="1" x14ac:dyDescent="0.3">
      <c r="A163" s="9"/>
      <c r="B163" s="161"/>
      <c r="C163" s="10">
        <v>4</v>
      </c>
      <c r="D163" s="10"/>
      <c r="E163" s="134" t="s">
        <v>87</v>
      </c>
      <c r="F163" s="135"/>
      <c r="G163" s="10">
        <v>152</v>
      </c>
      <c r="H163" s="81">
        <v>10</v>
      </c>
      <c r="I163" s="10"/>
      <c r="J163" s="81">
        <v>12</v>
      </c>
      <c r="K163" s="81">
        <v>10</v>
      </c>
      <c r="L163" s="5">
        <v>10</v>
      </c>
      <c r="M163" s="5">
        <v>12</v>
      </c>
      <c r="N163" s="5">
        <v>12</v>
      </c>
      <c r="O163" s="81">
        <v>12</v>
      </c>
      <c r="P163" s="56">
        <f t="shared" si="117"/>
        <v>1.2</v>
      </c>
      <c r="Q163" s="56">
        <f t="shared" si="118"/>
        <v>1</v>
      </c>
      <c r="R163" s="72">
        <f>O163</f>
        <v>12</v>
      </c>
    </row>
    <row r="164" spans="1:18" ht="15.75" thickBot="1" x14ac:dyDescent="0.3">
      <c r="A164" s="9"/>
      <c r="B164" s="161"/>
      <c r="C164" s="10">
        <v>5</v>
      </c>
      <c r="D164" s="10"/>
      <c r="E164" s="134" t="s">
        <v>289</v>
      </c>
      <c r="F164" s="135"/>
      <c r="G164" s="10">
        <v>153</v>
      </c>
      <c r="H164" s="81">
        <v>10</v>
      </c>
      <c r="I164" s="10"/>
      <c r="J164" s="81">
        <v>12</v>
      </c>
      <c r="K164" s="81">
        <v>10</v>
      </c>
      <c r="L164" s="5">
        <v>10</v>
      </c>
      <c r="M164" s="5">
        <v>11</v>
      </c>
      <c r="N164" s="5">
        <v>12</v>
      </c>
      <c r="O164" s="81">
        <v>12</v>
      </c>
      <c r="P164" s="56">
        <f t="shared" si="117"/>
        <v>1.2</v>
      </c>
      <c r="Q164" s="56">
        <f t="shared" si="118"/>
        <v>1</v>
      </c>
      <c r="R164" s="72">
        <f>O164</f>
        <v>12</v>
      </c>
    </row>
    <row r="165" spans="1:18" ht="40.9" customHeight="1" thickBot="1" x14ac:dyDescent="0.3">
      <c r="A165" s="9"/>
      <c r="B165" s="161"/>
      <c r="C165" s="10">
        <v>6</v>
      </c>
      <c r="D165" s="10" t="s">
        <v>17</v>
      </c>
      <c r="E165" s="134" t="s">
        <v>290</v>
      </c>
      <c r="F165" s="135"/>
      <c r="G165" s="10">
        <v>154</v>
      </c>
      <c r="H165" s="81">
        <f t="shared" ref="H165" si="125">H162/H164/12</f>
        <v>4443.916666666667</v>
      </c>
      <c r="I165" s="10"/>
      <c r="J165" s="81">
        <f t="shared" ref="J165" si="126">J162/J164/12</f>
        <v>4500</v>
      </c>
      <c r="K165" s="81">
        <f t="shared" ref="K165:O165" si="127">K162/K164/12</f>
        <v>4595.3916666666664</v>
      </c>
      <c r="L165" s="5">
        <f t="shared" si="127"/>
        <v>1250</v>
      </c>
      <c r="M165" s="5">
        <f t="shared" si="127"/>
        <v>2272.7272727272725</v>
      </c>
      <c r="N165" s="5">
        <f t="shared" si="127"/>
        <v>3472.2222222222222</v>
      </c>
      <c r="O165" s="81">
        <f t="shared" si="127"/>
        <v>4618.0555555555557</v>
      </c>
      <c r="P165" s="56">
        <f t="shared" si="117"/>
        <v>1.0049318731748775</v>
      </c>
      <c r="Q165" s="56">
        <f t="shared" si="118"/>
        <v>1.034085922703321</v>
      </c>
      <c r="R165" s="72">
        <f t="shared" ref="R165" si="128">R162/R164/12</f>
        <v>4618.0555555555557</v>
      </c>
    </row>
    <row r="166" spans="1:18" ht="61.15" customHeight="1" thickBot="1" x14ac:dyDescent="0.3">
      <c r="A166" s="9"/>
      <c r="B166" s="161"/>
      <c r="C166" s="10"/>
      <c r="D166" s="10" t="s">
        <v>19</v>
      </c>
      <c r="E166" s="134" t="s">
        <v>291</v>
      </c>
      <c r="F166" s="135"/>
      <c r="G166" s="10">
        <v>155</v>
      </c>
      <c r="H166" s="81">
        <f t="shared" ref="H166" si="129">H161/H164/12</f>
        <v>5278.916666666667</v>
      </c>
      <c r="I166" s="10"/>
      <c r="J166" s="81">
        <f t="shared" ref="J166" si="130">J161/J164/12</f>
        <v>5368.0555555555557</v>
      </c>
      <c r="K166" s="81">
        <f t="shared" ref="K166:O166" si="131">K161/K164/12</f>
        <v>5299.9333333333334</v>
      </c>
      <c r="L166" s="5">
        <f t="shared" si="131"/>
        <v>1458.3333333333333</v>
      </c>
      <c r="M166" s="5">
        <f t="shared" si="131"/>
        <v>2789.3939393939395</v>
      </c>
      <c r="N166" s="5">
        <f t="shared" si="131"/>
        <v>4129.166666666667</v>
      </c>
      <c r="O166" s="81">
        <f t="shared" si="131"/>
        <v>5634.7222222222226</v>
      </c>
      <c r="P166" s="56">
        <f t="shared" si="117"/>
        <v>1.0631685094571421</v>
      </c>
      <c r="Q166" s="56">
        <f t="shared" si="118"/>
        <v>1.003981246152146</v>
      </c>
      <c r="R166" s="72">
        <f t="shared" ref="R166" si="132">R161/R164/12</f>
        <v>5634.7222222222226</v>
      </c>
    </row>
    <row r="167" spans="1:18" ht="51" customHeight="1" thickBot="1" x14ac:dyDescent="0.3">
      <c r="A167" s="9"/>
      <c r="B167" s="161"/>
      <c r="C167" s="10">
        <v>7</v>
      </c>
      <c r="D167" s="10" t="s">
        <v>17</v>
      </c>
      <c r="E167" s="134" t="s">
        <v>292</v>
      </c>
      <c r="F167" s="135"/>
      <c r="G167" s="10">
        <v>156</v>
      </c>
      <c r="H167" s="81">
        <f t="shared" ref="H167" si="133">H15/H164</f>
        <v>75718.3</v>
      </c>
      <c r="I167" s="10"/>
      <c r="J167" s="81">
        <f t="shared" ref="J167" si="134">J15/J164</f>
        <v>72333.333333333328</v>
      </c>
      <c r="K167" s="81">
        <f t="shared" ref="K167:O167" si="135">K15/K164</f>
        <v>65072</v>
      </c>
      <c r="L167" s="5">
        <f t="shared" si="135"/>
        <v>19000</v>
      </c>
      <c r="M167" s="5">
        <f t="shared" si="135"/>
        <v>39090.909090909088</v>
      </c>
      <c r="N167" s="5">
        <f t="shared" si="135"/>
        <v>54166.666666666664</v>
      </c>
      <c r="O167" s="81">
        <f t="shared" si="135"/>
        <v>76333.333333333328</v>
      </c>
      <c r="P167" s="56">
        <f t="shared" si="117"/>
        <v>1.1730595852798951</v>
      </c>
      <c r="Q167" s="56">
        <f t="shared" si="118"/>
        <v>0.85939594523384699</v>
      </c>
      <c r="R167" s="72">
        <f t="shared" ref="R167" si="136">R15/R164</f>
        <v>92363.333333333328</v>
      </c>
    </row>
    <row r="168" spans="1:18" ht="51" customHeight="1" thickBot="1" x14ac:dyDescent="0.3">
      <c r="A168" s="9"/>
      <c r="B168" s="161"/>
      <c r="C168" s="160"/>
      <c r="D168" s="10" t="s">
        <v>19</v>
      </c>
      <c r="E168" s="134" t="s">
        <v>375</v>
      </c>
      <c r="F168" s="135"/>
      <c r="G168" s="10">
        <v>157</v>
      </c>
      <c r="H168" s="79"/>
      <c r="I168" s="10"/>
      <c r="J168" s="79"/>
      <c r="K168" s="79"/>
      <c r="L168" s="10"/>
      <c r="M168" s="10"/>
      <c r="N168" s="10"/>
      <c r="O168" s="79"/>
      <c r="P168" s="42"/>
      <c r="Q168" s="68"/>
      <c r="R168" s="73"/>
    </row>
    <row r="169" spans="1:18" ht="30.6" customHeight="1" thickBot="1" x14ac:dyDescent="0.3">
      <c r="A169" s="9"/>
      <c r="B169" s="161"/>
      <c r="C169" s="161"/>
      <c r="D169" s="10" t="s">
        <v>159</v>
      </c>
      <c r="E169" s="134" t="s">
        <v>293</v>
      </c>
      <c r="F169" s="135"/>
      <c r="G169" s="10">
        <v>158</v>
      </c>
      <c r="H169" s="79"/>
      <c r="I169" s="10"/>
      <c r="J169" s="79"/>
      <c r="K169" s="79"/>
      <c r="L169" s="10"/>
      <c r="M169" s="10"/>
      <c r="N169" s="10"/>
      <c r="O169" s="79"/>
      <c r="P169" s="42"/>
      <c r="Q169" s="68"/>
      <c r="R169" s="73"/>
    </row>
    <row r="170" spans="1:18" ht="34.5" thickBot="1" x14ac:dyDescent="0.3">
      <c r="A170" s="9"/>
      <c r="B170" s="161"/>
      <c r="C170" s="161"/>
      <c r="D170" s="10"/>
      <c r="E170" s="12"/>
      <c r="F170" s="12" t="s">
        <v>294</v>
      </c>
      <c r="G170" s="10">
        <v>159</v>
      </c>
      <c r="H170" s="79"/>
      <c r="I170" s="10"/>
      <c r="J170" s="79"/>
      <c r="K170" s="79"/>
      <c r="L170" s="10"/>
      <c r="M170" s="10"/>
      <c r="N170" s="10"/>
      <c r="O170" s="79"/>
      <c r="P170" s="42"/>
      <c r="Q170" s="68"/>
      <c r="R170" s="73"/>
    </row>
    <row r="171" spans="1:18" ht="23.25" thickBot="1" x14ac:dyDescent="0.3">
      <c r="A171" s="9"/>
      <c r="B171" s="161"/>
      <c r="C171" s="161"/>
      <c r="D171" s="10"/>
      <c r="E171" s="12"/>
      <c r="F171" s="12" t="s">
        <v>295</v>
      </c>
      <c r="G171" s="10">
        <v>160</v>
      </c>
      <c r="H171" s="79"/>
      <c r="I171" s="10"/>
      <c r="J171" s="79"/>
      <c r="K171" s="79"/>
      <c r="L171" s="10"/>
      <c r="M171" s="10"/>
      <c r="N171" s="10"/>
      <c r="O171" s="79"/>
      <c r="P171" s="42"/>
      <c r="Q171" s="68"/>
      <c r="R171" s="73"/>
    </row>
    <row r="172" spans="1:18" ht="23.25" thickBot="1" x14ac:dyDescent="0.3">
      <c r="A172" s="9"/>
      <c r="B172" s="161"/>
      <c r="C172" s="161"/>
      <c r="D172" s="10"/>
      <c r="E172" s="12"/>
      <c r="F172" s="12" t="s">
        <v>296</v>
      </c>
      <c r="G172" s="10">
        <v>161</v>
      </c>
      <c r="H172" s="79"/>
      <c r="I172" s="10"/>
      <c r="J172" s="79"/>
      <c r="K172" s="79"/>
      <c r="L172" s="10"/>
      <c r="M172" s="10"/>
      <c r="N172" s="10"/>
      <c r="O172" s="79"/>
      <c r="P172" s="42"/>
      <c r="Q172" s="68"/>
      <c r="R172" s="73"/>
    </row>
    <row r="173" spans="1:18" ht="68.25" thickBot="1" x14ac:dyDescent="0.3">
      <c r="A173" s="9"/>
      <c r="B173" s="161"/>
      <c r="C173" s="162"/>
      <c r="D173" s="10"/>
      <c r="E173" s="12"/>
      <c r="F173" s="12" t="s">
        <v>297</v>
      </c>
      <c r="G173" s="10" t="s">
        <v>298</v>
      </c>
      <c r="H173" s="79"/>
      <c r="I173" s="10"/>
      <c r="J173" s="79"/>
      <c r="K173" s="79"/>
      <c r="L173" s="10"/>
      <c r="M173" s="10"/>
      <c r="N173" s="10"/>
      <c r="O173" s="79"/>
      <c r="P173" s="42"/>
      <c r="Q173" s="68"/>
      <c r="R173" s="73"/>
    </row>
    <row r="174" spans="1:18" ht="15.75" thickBot="1" x14ac:dyDescent="0.3">
      <c r="A174" s="9"/>
      <c r="B174" s="161"/>
      <c r="C174" s="10">
        <v>8</v>
      </c>
      <c r="D174" s="52"/>
      <c r="E174" s="136" t="s">
        <v>94</v>
      </c>
      <c r="F174" s="135"/>
      <c r="G174" s="10">
        <v>164</v>
      </c>
      <c r="H174" s="79"/>
      <c r="I174" s="10"/>
      <c r="J174" s="79"/>
      <c r="K174" s="79"/>
      <c r="L174" s="10"/>
      <c r="M174" s="10"/>
      <c r="N174" s="10"/>
      <c r="O174" s="79"/>
      <c r="P174" s="42"/>
      <c r="Q174" s="68"/>
      <c r="R174" s="73"/>
    </row>
    <row r="175" spans="1:18" ht="15" customHeight="1" thickBot="1" x14ac:dyDescent="0.3">
      <c r="A175" s="9"/>
      <c r="B175" s="168"/>
      <c r="C175" s="141">
        <v>9</v>
      </c>
      <c r="D175" s="52"/>
      <c r="E175" s="169" t="s">
        <v>299</v>
      </c>
      <c r="F175" s="135"/>
      <c r="G175" s="10">
        <v>165</v>
      </c>
      <c r="H175" s="79"/>
      <c r="I175" s="10"/>
      <c r="J175" s="79"/>
      <c r="K175" s="79"/>
      <c r="L175" s="10"/>
      <c r="M175" s="10"/>
      <c r="N175" s="10"/>
      <c r="O175" s="79"/>
      <c r="P175" s="42"/>
      <c r="Q175" s="68"/>
      <c r="R175" s="73"/>
    </row>
    <row r="176" spans="1:18" ht="54" customHeight="1" thickBot="1" x14ac:dyDescent="0.3">
      <c r="A176" s="9"/>
      <c r="B176" s="168"/>
      <c r="C176" s="140"/>
      <c r="D176" s="50"/>
      <c r="E176" s="139"/>
      <c r="F176" s="48" t="s">
        <v>300</v>
      </c>
      <c r="G176" s="10">
        <v>166</v>
      </c>
      <c r="H176" s="79"/>
      <c r="I176" s="10"/>
      <c r="J176" s="79"/>
      <c r="K176" s="79"/>
      <c r="L176" s="10"/>
      <c r="M176" s="10"/>
      <c r="N176" s="10"/>
      <c r="O176" s="79"/>
      <c r="P176" s="42"/>
      <c r="Q176" s="68"/>
      <c r="R176" s="73"/>
    </row>
    <row r="177" spans="1:18" ht="45.75" thickBot="1" x14ac:dyDescent="0.3">
      <c r="A177" s="9"/>
      <c r="B177" s="168"/>
      <c r="C177" s="140"/>
      <c r="D177" s="50"/>
      <c r="E177" s="140"/>
      <c r="F177" s="48" t="s">
        <v>301</v>
      </c>
      <c r="G177" s="10">
        <v>167</v>
      </c>
      <c r="H177" s="79"/>
      <c r="I177" s="10"/>
      <c r="J177" s="79"/>
      <c r="K177" s="79"/>
      <c r="L177" s="10"/>
      <c r="M177" s="10"/>
      <c r="N177" s="10"/>
      <c r="O177" s="79"/>
      <c r="P177" s="42"/>
      <c r="Q177" s="68"/>
      <c r="R177" s="73"/>
    </row>
    <row r="178" spans="1:18" ht="34.5" thickBot="1" x14ac:dyDescent="0.3">
      <c r="A178" s="9"/>
      <c r="B178" s="168"/>
      <c r="C178" s="140"/>
      <c r="D178" s="50"/>
      <c r="E178" s="140"/>
      <c r="F178" s="48" t="s">
        <v>302</v>
      </c>
      <c r="G178" s="10">
        <v>168</v>
      </c>
      <c r="H178" s="79"/>
      <c r="I178" s="10"/>
      <c r="J178" s="79"/>
      <c r="K178" s="79"/>
      <c r="L178" s="10"/>
      <c r="M178" s="10"/>
      <c r="N178" s="10"/>
      <c r="O178" s="79"/>
      <c r="P178" s="42"/>
      <c r="Q178" s="68"/>
      <c r="R178" s="73"/>
    </row>
    <row r="179" spans="1:18" ht="34.5" thickBot="1" x14ac:dyDescent="0.3">
      <c r="A179" s="9"/>
      <c r="B179" s="168"/>
      <c r="C179" s="140"/>
      <c r="D179" s="50"/>
      <c r="E179" s="140"/>
      <c r="F179" s="48" t="s">
        <v>303</v>
      </c>
      <c r="G179" s="10">
        <v>169</v>
      </c>
      <c r="H179" s="79"/>
      <c r="I179" s="10"/>
      <c r="J179" s="79"/>
      <c r="K179" s="79"/>
      <c r="L179" s="10"/>
      <c r="M179" s="10"/>
      <c r="N179" s="10"/>
      <c r="O179" s="79"/>
      <c r="P179" s="11"/>
      <c r="Q179" s="68"/>
      <c r="R179" s="73"/>
    </row>
    <row r="180" spans="1:18" ht="22.5" x14ac:dyDescent="0.25">
      <c r="A180" s="9"/>
      <c r="B180" s="168"/>
      <c r="C180" s="142"/>
      <c r="D180" s="50"/>
      <c r="E180" s="140"/>
      <c r="F180" s="48" t="s">
        <v>304</v>
      </c>
      <c r="G180" s="10">
        <v>170</v>
      </c>
      <c r="H180" s="79"/>
      <c r="I180" s="10"/>
      <c r="J180" s="79"/>
      <c r="K180" s="79"/>
      <c r="L180" s="10"/>
      <c r="M180" s="10"/>
      <c r="N180" s="10"/>
      <c r="O180" s="79"/>
      <c r="P180" s="11"/>
      <c r="Q180" s="68"/>
      <c r="R180" s="73"/>
    </row>
    <row r="181" spans="1:18" ht="31.9" customHeight="1" thickBot="1" x14ac:dyDescent="0.3">
      <c r="A181" s="9"/>
      <c r="B181" s="158"/>
      <c r="C181" s="49">
        <v>10</v>
      </c>
      <c r="D181" s="51"/>
      <c r="E181" s="137" t="s">
        <v>376</v>
      </c>
      <c r="F181" s="138"/>
      <c r="G181" s="49">
        <v>171</v>
      </c>
      <c r="H181" s="85"/>
      <c r="I181" s="52"/>
      <c r="J181" s="85"/>
      <c r="K181" s="85"/>
      <c r="L181" s="52"/>
      <c r="M181" s="52"/>
      <c r="N181" s="52"/>
      <c r="O181" s="85"/>
      <c r="P181" s="53"/>
      <c r="Q181" s="69"/>
      <c r="R181" s="52"/>
    </row>
    <row r="182" spans="1:18" x14ac:dyDescent="0.25">
      <c r="Q182" s="70"/>
    </row>
    <row r="183" spans="1:18" x14ac:dyDescent="0.25">
      <c r="B183" s="144"/>
      <c r="C183" s="13"/>
      <c r="E183" s="86" t="s">
        <v>305</v>
      </c>
      <c r="F183" s="26"/>
      <c r="G183" s="13"/>
      <c r="H183" s="13"/>
      <c r="J183" s="90"/>
      <c r="K183" s="78"/>
      <c r="L183" s="26"/>
      <c r="M183" s="26"/>
      <c r="N183" s="87" t="s">
        <v>96</v>
      </c>
      <c r="Q183" s="70"/>
    </row>
    <row r="184" spans="1:18" x14ac:dyDescent="0.25">
      <c r="B184" s="144"/>
      <c r="C184" s="13"/>
      <c r="E184" t="s">
        <v>386</v>
      </c>
      <c r="F184" s="25"/>
      <c r="G184" s="13"/>
      <c r="H184" s="13"/>
      <c r="J184" s="90"/>
      <c r="K184" s="78"/>
      <c r="L184" s="26"/>
      <c r="M184" s="26"/>
      <c r="N184" s="87" t="s">
        <v>97</v>
      </c>
      <c r="Q184" s="70"/>
    </row>
    <row r="185" spans="1:18" x14ac:dyDescent="0.25">
      <c r="N185" t="s">
        <v>387</v>
      </c>
    </row>
  </sheetData>
  <mergeCells count="144">
    <mergeCell ref="C145:C151"/>
    <mergeCell ref="E145:F145"/>
    <mergeCell ref="E148:F148"/>
    <mergeCell ref="E151:F151"/>
    <mergeCell ref="B183:B184"/>
    <mergeCell ref="E165:F165"/>
    <mergeCell ref="E166:F166"/>
    <mergeCell ref="E167:F167"/>
    <mergeCell ref="C168:C173"/>
    <mergeCell ref="E168:F168"/>
    <mergeCell ref="E169:F169"/>
    <mergeCell ref="E152:F152"/>
    <mergeCell ref="E153:F153"/>
    <mergeCell ref="B154:B155"/>
    <mergeCell ref="E156:F156"/>
    <mergeCell ref="B157:B181"/>
    <mergeCell ref="E157:F157"/>
    <mergeCell ref="E161:F161"/>
    <mergeCell ref="E162:F162"/>
    <mergeCell ref="E163:F163"/>
    <mergeCell ref="E164:F164"/>
    <mergeCell ref="E175:F175"/>
    <mergeCell ref="E158:F158"/>
    <mergeCell ref="E159:F159"/>
    <mergeCell ref="D136:D143"/>
    <mergeCell ref="E144:F144"/>
    <mergeCell ref="D118:D124"/>
    <mergeCell ref="E118:F118"/>
    <mergeCell ref="E121:F121"/>
    <mergeCell ref="E124:F124"/>
    <mergeCell ref="E125:F125"/>
    <mergeCell ref="E126:F126"/>
    <mergeCell ref="E113:F113"/>
    <mergeCell ref="D114:D116"/>
    <mergeCell ref="E114:F114"/>
    <mergeCell ref="E115:F115"/>
    <mergeCell ref="E116:F116"/>
    <mergeCell ref="E117:F117"/>
    <mergeCell ref="D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D106:D112"/>
    <mergeCell ref="E106:F106"/>
    <mergeCell ref="E109:F109"/>
    <mergeCell ref="E110:F110"/>
    <mergeCell ref="E111:F111"/>
    <mergeCell ref="E112:F112"/>
    <mergeCell ref="E101:F101"/>
    <mergeCell ref="D102:D104"/>
    <mergeCell ref="E102:F102"/>
    <mergeCell ref="E103:F103"/>
    <mergeCell ref="E104:F104"/>
    <mergeCell ref="E105:F105"/>
    <mergeCell ref="E95:F95"/>
    <mergeCell ref="E96:F96"/>
    <mergeCell ref="E97:F97"/>
    <mergeCell ref="E98:F98"/>
    <mergeCell ref="D99:F99"/>
    <mergeCell ref="E100:F100"/>
    <mergeCell ref="E82:F82"/>
    <mergeCell ref="D83:D90"/>
    <mergeCell ref="E91:F91"/>
    <mergeCell ref="D92:F92"/>
    <mergeCell ref="E93:F93"/>
    <mergeCell ref="E94:F94"/>
    <mergeCell ref="E78:F78"/>
    <mergeCell ref="E79:F79"/>
    <mergeCell ref="E80:F80"/>
    <mergeCell ref="E81:F81"/>
    <mergeCell ref="D64:D69"/>
    <mergeCell ref="E67:E69"/>
    <mergeCell ref="E70:F70"/>
    <mergeCell ref="D71:D74"/>
    <mergeCell ref="E75:F75"/>
    <mergeCell ref="E76:F76"/>
    <mergeCell ref="E41:F41"/>
    <mergeCell ref="C42:F42"/>
    <mergeCell ref="B43:B152"/>
    <mergeCell ref="D43:F43"/>
    <mergeCell ref="C44:C143"/>
    <mergeCell ref="D44:F44"/>
    <mergeCell ref="E45:F45"/>
    <mergeCell ref="E46:F46"/>
    <mergeCell ref="E47:F47"/>
    <mergeCell ref="D48:D49"/>
    <mergeCell ref="D56:D57"/>
    <mergeCell ref="E58:F58"/>
    <mergeCell ref="E59:F59"/>
    <mergeCell ref="E60:F60"/>
    <mergeCell ref="E61:F61"/>
    <mergeCell ref="E63:F63"/>
    <mergeCell ref="E50:F50"/>
    <mergeCell ref="E51:F51"/>
    <mergeCell ref="E52:F52"/>
    <mergeCell ref="E53:F53"/>
    <mergeCell ref="E54:F54"/>
    <mergeCell ref="E55:F55"/>
    <mergeCell ref="D77:D79"/>
    <mergeCell ref="E77:F77"/>
    <mergeCell ref="K11:K12"/>
    <mergeCell ref="D28:D34"/>
    <mergeCell ref="E35:F35"/>
    <mergeCell ref="C36:C40"/>
    <mergeCell ref="E36:F36"/>
    <mergeCell ref="E37:F37"/>
    <mergeCell ref="E38:F38"/>
    <mergeCell ref="E39:F39"/>
    <mergeCell ref="E40:F40"/>
    <mergeCell ref="E21:F21"/>
    <mergeCell ref="E22:F22"/>
    <mergeCell ref="D23:D24"/>
    <mergeCell ref="E25:F25"/>
    <mergeCell ref="E26:F26"/>
    <mergeCell ref="E27:F27"/>
    <mergeCell ref="R10:R11"/>
    <mergeCell ref="L10:O10"/>
    <mergeCell ref="L11:O11"/>
    <mergeCell ref="Q11:Q12"/>
    <mergeCell ref="E160:F160"/>
    <mergeCell ref="E174:F174"/>
    <mergeCell ref="E181:F181"/>
    <mergeCell ref="E176:E180"/>
    <mergeCell ref="C175:C180"/>
    <mergeCell ref="G10:G12"/>
    <mergeCell ref="E10:F12"/>
    <mergeCell ref="A10:D12"/>
    <mergeCell ref="I10:K10"/>
    <mergeCell ref="H10:H12"/>
    <mergeCell ref="P11:P12"/>
    <mergeCell ref="C13:D13"/>
    <mergeCell ref="E13:F13"/>
    <mergeCell ref="E14:F14"/>
    <mergeCell ref="B15:B41"/>
    <mergeCell ref="E15:F15"/>
    <mergeCell ref="C16:C34"/>
    <mergeCell ref="E16:F16"/>
    <mergeCell ref="D17:D20"/>
    <mergeCell ref="I11:J11"/>
  </mergeCells>
  <pageMargins left="0.31496062992125984" right="0.31496062992125984" top="0.15748031496062992" bottom="0.1574803149606299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11" sqref="H11"/>
    </sheetView>
  </sheetViews>
  <sheetFormatPr defaultRowHeight="15" x14ac:dyDescent="0.25"/>
  <sheetData>
    <row r="1" spans="1:9" x14ac:dyDescent="0.25">
      <c r="A1" s="30" t="s">
        <v>306</v>
      </c>
    </row>
    <row r="2" spans="1:9" x14ac:dyDescent="0.25">
      <c r="A2" s="31"/>
    </row>
    <row r="3" spans="1:9" x14ac:dyDescent="0.25">
      <c r="A3" s="32"/>
      <c r="E3" s="33" t="s">
        <v>307</v>
      </c>
    </row>
    <row r="4" spans="1:9" x14ac:dyDescent="0.25">
      <c r="A4" s="15"/>
      <c r="B4" s="15"/>
      <c r="C4" s="15"/>
      <c r="D4" s="15"/>
      <c r="E4" s="15"/>
      <c r="F4" s="15"/>
      <c r="G4" s="15"/>
      <c r="H4" s="15"/>
      <c r="I4" s="15"/>
    </row>
    <row r="5" spans="1:9" ht="15.75" thickBot="1" x14ac:dyDescent="0.3">
      <c r="A5" s="15"/>
      <c r="B5" s="34"/>
      <c r="C5" s="34"/>
      <c r="D5" s="170"/>
      <c r="E5" s="170"/>
      <c r="F5" s="34"/>
      <c r="G5" s="170"/>
      <c r="H5" s="170"/>
      <c r="I5" s="34" t="s">
        <v>308</v>
      </c>
    </row>
    <row r="6" spans="1:9" ht="15.75" thickBot="1" x14ac:dyDescent="0.3">
      <c r="A6" s="15"/>
      <c r="B6" s="103" t="s">
        <v>309</v>
      </c>
      <c r="C6" s="103" t="s">
        <v>3</v>
      </c>
      <c r="D6" s="105" t="s">
        <v>310</v>
      </c>
      <c r="E6" s="106"/>
      <c r="F6" s="103" t="s">
        <v>311</v>
      </c>
      <c r="G6" s="105" t="s">
        <v>269</v>
      </c>
      <c r="H6" s="106"/>
      <c r="I6" s="103" t="s">
        <v>312</v>
      </c>
    </row>
    <row r="7" spans="1:9" ht="15.75" thickBot="1" x14ac:dyDescent="0.3">
      <c r="A7" s="15"/>
      <c r="B7" s="104"/>
      <c r="C7" s="104"/>
      <c r="D7" s="1" t="s">
        <v>270</v>
      </c>
      <c r="E7" s="1" t="s">
        <v>313</v>
      </c>
      <c r="F7" s="104"/>
      <c r="G7" s="1" t="s">
        <v>270</v>
      </c>
      <c r="H7" s="1" t="s">
        <v>313</v>
      </c>
      <c r="I7" s="104"/>
    </row>
    <row r="8" spans="1:9" x14ac:dyDescent="0.25">
      <c r="A8" s="15"/>
      <c r="B8" s="20">
        <v>0</v>
      </c>
      <c r="C8" s="20">
        <v>1</v>
      </c>
      <c r="D8" s="20">
        <v>2</v>
      </c>
      <c r="E8" s="20">
        <v>3</v>
      </c>
      <c r="F8" s="20">
        <v>4</v>
      </c>
      <c r="G8" s="20">
        <v>5</v>
      </c>
      <c r="H8" s="20">
        <v>6</v>
      </c>
      <c r="I8" s="20">
        <v>7</v>
      </c>
    </row>
    <row r="9" spans="1:9" ht="45" x14ac:dyDescent="0.25">
      <c r="A9" s="15"/>
      <c r="B9" s="36" t="s">
        <v>13</v>
      </c>
      <c r="C9" s="37" t="s">
        <v>314</v>
      </c>
      <c r="D9" s="38">
        <f>D10+D11+D12</f>
        <v>755025</v>
      </c>
      <c r="E9" s="38">
        <f>E10+E11+E12</f>
        <v>757192</v>
      </c>
      <c r="F9" s="39">
        <f t="shared" ref="F9:F10" si="0">E9/D9</f>
        <v>1.0028701036389525</v>
      </c>
      <c r="G9" s="38">
        <f>G10+G11+G12</f>
        <v>868025</v>
      </c>
      <c r="H9" s="38">
        <f>H10+H11+H12</f>
        <v>650729</v>
      </c>
      <c r="I9" s="39">
        <f t="shared" ref="I9:I11" si="1">H9/G9</f>
        <v>0.749666196250108</v>
      </c>
    </row>
    <row r="10" spans="1:9" ht="22.5" x14ac:dyDescent="0.25">
      <c r="A10" s="15"/>
      <c r="B10" s="36" t="s">
        <v>315</v>
      </c>
      <c r="C10" s="37" t="s">
        <v>316</v>
      </c>
      <c r="D10" s="38">
        <v>755000</v>
      </c>
      <c r="E10" s="38">
        <v>757183</v>
      </c>
      <c r="F10" s="39">
        <f t="shared" si="0"/>
        <v>1.0028913907284769</v>
      </c>
      <c r="G10" s="38">
        <v>868000</v>
      </c>
      <c r="H10" s="38">
        <v>650720</v>
      </c>
      <c r="I10" s="39">
        <f t="shared" si="1"/>
        <v>0.74967741935483867</v>
      </c>
    </row>
    <row r="11" spans="1:9" ht="22.5" x14ac:dyDescent="0.25">
      <c r="A11" s="15"/>
      <c r="B11" s="36" t="s">
        <v>317</v>
      </c>
      <c r="C11" s="37" t="s">
        <v>21</v>
      </c>
      <c r="D11" s="38">
        <v>25</v>
      </c>
      <c r="E11" s="38">
        <v>9</v>
      </c>
      <c r="F11" s="39"/>
      <c r="G11" s="38">
        <v>25</v>
      </c>
      <c r="H11" s="38">
        <v>9</v>
      </c>
      <c r="I11" s="39">
        <f t="shared" si="1"/>
        <v>0.36</v>
      </c>
    </row>
    <row r="12" spans="1:9" ht="33.75" x14ac:dyDescent="0.25">
      <c r="A12" s="15"/>
      <c r="B12" s="36" t="s">
        <v>318</v>
      </c>
      <c r="C12" s="37" t="s">
        <v>22</v>
      </c>
      <c r="D12" s="38">
        <v>0</v>
      </c>
      <c r="E12" s="38">
        <v>0</v>
      </c>
      <c r="F12" s="39"/>
      <c r="G12" s="38">
        <v>0</v>
      </c>
      <c r="H12" s="38">
        <v>0</v>
      </c>
      <c r="I12" s="39"/>
    </row>
    <row r="13" spans="1:9" x14ac:dyDescent="0.25">
      <c r="A13" s="15"/>
      <c r="B13" s="15"/>
      <c r="C13" s="15"/>
    </row>
    <row r="14" spans="1:9" ht="14.45" customHeight="1" x14ac:dyDescent="0.25">
      <c r="A14" s="126"/>
      <c r="B14" s="14"/>
      <c r="C14" s="86" t="s">
        <v>305</v>
      </c>
      <c r="D14" s="27"/>
      <c r="F14" s="27"/>
      <c r="G14" s="87" t="s">
        <v>96</v>
      </c>
    </row>
    <row r="15" spans="1:9" ht="14.45" customHeight="1" x14ac:dyDescent="0.25">
      <c r="A15" s="126"/>
      <c r="B15" s="14"/>
      <c r="C15" t="s">
        <v>386</v>
      </c>
      <c r="D15" s="14"/>
      <c r="F15" s="27"/>
      <c r="G15" s="87" t="s">
        <v>97</v>
      </c>
    </row>
    <row r="16" spans="1:9" x14ac:dyDescent="0.25">
      <c r="A16" s="126"/>
      <c r="B16" s="14"/>
      <c r="C16" s="14"/>
      <c r="F16" s="14"/>
      <c r="G16" t="s">
        <v>387</v>
      </c>
    </row>
  </sheetData>
  <mergeCells count="9">
    <mergeCell ref="I6:I7"/>
    <mergeCell ref="A14:A16"/>
    <mergeCell ref="D5:E5"/>
    <mergeCell ref="G5:H5"/>
    <mergeCell ref="B6:B7"/>
    <mergeCell ref="C6:C7"/>
    <mergeCell ref="D6:E6"/>
    <mergeCell ref="F6:F7"/>
    <mergeCell ref="G6:H6"/>
  </mergeCells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workbookViewId="0">
      <selection activeCell="A2" sqref="A2"/>
    </sheetView>
  </sheetViews>
  <sheetFormatPr defaultRowHeight="15" x14ac:dyDescent="0.25"/>
  <sheetData>
    <row r="1" spans="1:10" x14ac:dyDescent="0.25">
      <c r="A1" s="30" t="s">
        <v>263</v>
      </c>
    </row>
    <row r="2" spans="1:10" x14ac:dyDescent="0.25">
      <c r="A2" s="33"/>
      <c r="E2" s="33" t="s">
        <v>320</v>
      </c>
    </row>
    <row r="3" spans="1:10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thickBot="1" x14ac:dyDescent="0.3">
      <c r="A4" s="15"/>
      <c r="B4" s="28"/>
      <c r="C4" s="28"/>
      <c r="D4" s="18"/>
      <c r="E4" s="18"/>
      <c r="F4" s="96"/>
      <c r="G4" s="96"/>
      <c r="H4" s="96" t="s">
        <v>308</v>
      </c>
      <c r="I4" s="96"/>
      <c r="J4" s="96"/>
    </row>
    <row r="5" spans="1:10" ht="15.75" thickBot="1" x14ac:dyDescent="0.3">
      <c r="A5" s="15"/>
      <c r="B5" s="103"/>
      <c r="C5" s="103"/>
      <c r="D5" s="103" t="s">
        <v>3</v>
      </c>
      <c r="E5" s="103" t="s">
        <v>321</v>
      </c>
      <c r="F5" s="105" t="s">
        <v>322</v>
      </c>
      <c r="G5" s="106"/>
      <c r="H5" s="105" t="s">
        <v>323</v>
      </c>
      <c r="I5" s="171"/>
      <c r="J5" s="106"/>
    </row>
    <row r="6" spans="1:10" ht="23.25" thickBot="1" x14ac:dyDescent="0.3">
      <c r="A6" s="15"/>
      <c r="B6" s="104"/>
      <c r="C6" s="104"/>
      <c r="D6" s="104"/>
      <c r="E6" s="104"/>
      <c r="F6" s="1" t="s">
        <v>270</v>
      </c>
      <c r="G6" s="1" t="s">
        <v>324</v>
      </c>
      <c r="H6" s="1" t="s">
        <v>325</v>
      </c>
      <c r="I6" s="1" t="s">
        <v>326</v>
      </c>
      <c r="J6" s="1" t="s">
        <v>327</v>
      </c>
    </row>
    <row r="7" spans="1:10" ht="15.75" thickBot="1" x14ac:dyDescent="0.3">
      <c r="A7" s="15"/>
      <c r="B7" s="2">
        <v>0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</row>
    <row r="8" spans="1:10" ht="57" thickBot="1" x14ac:dyDescent="0.3">
      <c r="A8" s="15"/>
      <c r="B8" s="2" t="s">
        <v>13</v>
      </c>
      <c r="C8" s="2"/>
      <c r="D8" s="3" t="s">
        <v>80</v>
      </c>
      <c r="E8" s="3"/>
      <c r="F8" s="3"/>
      <c r="G8" s="3"/>
      <c r="H8" s="3"/>
      <c r="I8" s="3"/>
      <c r="J8" s="3"/>
    </row>
    <row r="9" spans="1:10" ht="34.5" thickBot="1" x14ac:dyDescent="0.3">
      <c r="A9" s="15"/>
      <c r="B9" s="2"/>
      <c r="C9" s="2">
        <v>1</v>
      </c>
      <c r="D9" s="3" t="s">
        <v>328</v>
      </c>
      <c r="E9" s="3"/>
      <c r="F9" s="3"/>
      <c r="G9" s="3"/>
      <c r="H9" s="3"/>
      <c r="I9" s="3"/>
      <c r="J9" s="3"/>
    </row>
    <row r="10" spans="1:10" ht="23.25" thickBot="1" x14ac:dyDescent="0.3">
      <c r="A10" s="15"/>
      <c r="B10" s="2"/>
      <c r="C10" s="2"/>
      <c r="D10" s="3" t="s">
        <v>329</v>
      </c>
      <c r="E10" s="3"/>
      <c r="F10" s="3"/>
      <c r="G10" s="3"/>
      <c r="H10" s="3"/>
      <c r="I10" s="3"/>
      <c r="J10" s="3"/>
    </row>
    <row r="11" spans="1:10" ht="15.75" thickBot="1" x14ac:dyDescent="0.3">
      <c r="A11" s="15"/>
      <c r="B11" s="2"/>
      <c r="C11" s="2"/>
      <c r="D11" s="3" t="s">
        <v>330</v>
      </c>
      <c r="E11" s="3"/>
      <c r="F11" s="3"/>
      <c r="G11" s="3"/>
      <c r="H11" s="3"/>
      <c r="I11" s="3"/>
      <c r="J11" s="3"/>
    </row>
    <row r="12" spans="1:10" ht="23.25" thickBot="1" x14ac:dyDescent="0.3">
      <c r="A12" s="15"/>
      <c r="B12" s="2"/>
      <c r="C12" s="2">
        <v>2</v>
      </c>
      <c r="D12" s="3" t="s">
        <v>81</v>
      </c>
      <c r="E12" s="3"/>
      <c r="F12" s="3"/>
      <c r="G12" s="3"/>
      <c r="H12" s="3"/>
      <c r="I12" s="3"/>
      <c r="J12" s="3"/>
    </row>
    <row r="13" spans="1:10" ht="34.5" thickBot="1" x14ac:dyDescent="0.3">
      <c r="A13" s="15"/>
      <c r="B13" s="2"/>
      <c r="C13" s="2">
        <v>3</v>
      </c>
      <c r="D13" s="3" t="s">
        <v>331</v>
      </c>
      <c r="E13" s="3"/>
      <c r="F13" s="3"/>
      <c r="G13" s="3"/>
      <c r="H13" s="3"/>
      <c r="I13" s="3"/>
      <c r="J13" s="3"/>
    </row>
    <row r="14" spans="1:10" ht="15.75" thickBot="1" x14ac:dyDescent="0.3">
      <c r="A14" s="15"/>
      <c r="B14" s="2"/>
      <c r="C14" s="2"/>
      <c r="D14" s="3" t="s">
        <v>332</v>
      </c>
      <c r="E14" s="3"/>
      <c r="F14" s="3"/>
      <c r="G14" s="3"/>
      <c r="H14" s="3"/>
      <c r="I14" s="3"/>
      <c r="J14" s="3"/>
    </row>
    <row r="15" spans="1:10" ht="15.75" thickBot="1" x14ac:dyDescent="0.3">
      <c r="A15" s="15"/>
      <c r="B15" s="2"/>
      <c r="C15" s="2"/>
      <c r="D15" s="3" t="s">
        <v>333</v>
      </c>
      <c r="E15" s="3"/>
      <c r="F15" s="3"/>
      <c r="G15" s="3"/>
      <c r="H15" s="3"/>
      <c r="I15" s="3"/>
      <c r="J15" s="3"/>
    </row>
    <row r="16" spans="1:10" ht="23.25" thickBot="1" x14ac:dyDescent="0.3">
      <c r="A16" s="15"/>
      <c r="B16" s="2"/>
      <c r="C16" s="2">
        <v>4</v>
      </c>
      <c r="D16" s="3" t="s">
        <v>334</v>
      </c>
      <c r="E16" s="3"/>
      <c r="F16" s="3"/>
      <c r="G16" s="3"/>
      <c r="H16" s="3"/>
      <c r="I16" s="3"/>
      <c r="J16" s="3"/>
    </row>
    <row r="17" spans="1:10" ht="23.25" thickBot="1" x14ac:dyDescent="0.3">
      <c r="A17" s="15"/>
      <c r="B17" s="2"/>
      <c r="C17" s="2"/>
      <c r="D17" s="3" t="s">
        <v>335</v>
      </c>
      <c r="E17" s="3"/>
      <c r="F17" s="3"/>
      <c r="G17" s="3"/>
      <c r="H17" s="3"/>
      <c r="I17" s="3"/>
      <c r="J17" s="3"/>
    </row>
    <row r="18" spans="1:10" ht="23.25" thickBot="1" x14ac:dyDescent="0.3">
      <c r="A18" s="15"/>
      <c r="B18" s="2"/>
      <c r="C18" s="2"/>
      <c r="D18" s="3" t="s">
        <v>335</v>
      </c>
      <c r="E18" s="3"/>
      <c r="F18" s="3"/>
      <c r="G18" s="3"/>
      <c r="H18" s="3"/>
      <c r="I18" s="3"/>
      <c r="J18" s="3"/>
    </row>
    <row r="19" spans="1:10" ht="15.75" thickBot="1" x14ac:dyDescent="0.3">
      <c r="A19" s="15"/>
      <c r="B19" s="2"/>
      <c r="C19" s="2"/>
      <c r="D19" s="3" t="s">
        <v>336</v>
      </c>
      <c r="E19" s="3"/>
      <c r="F19" s="3"/>
      <c r="G19" s="3"/>
      <c r="H19" s="3"/>
      <c r="I19" s="3"/>
      <c r="J19" s="3"/>
    </row>
    <row r="20" spans="1:10" ht="45.75" thickBot="1" x14ac:dyDescent="0.3">
      <c r="A20" s="15"/>
      <c r="B20" s="2" t="s">
        <v>23</v>
      </c>
      <c r="C20" s="2"/>
      <c r="D20" s="3" t="s">
        <v>337</v>
      </c>
      <c r="E20" s="3"/>
      <c r="F20" s="3"/>
      <c r="G20" s="3"/>
      <c r="H20" s="3"/>
      <c r="I20" s="3"/>
      <c r="J20" s="3"/>
    </row>
    <row r="21" spans="1:10" ht="34.5" thickBot="1" x14ac:dyDescent="0.3">
      <c r="A21" s="15"/>
      <c r="B21" s="2"/>
      <c r="C21" s="2">
        <v>1</v>
      </c>
      <c r="D21" s="3" t="s">
        <v>338</v>
      </c>
      <c r="E21" s="3"/>
      <c r="F21" s="3"/>
      <c r="G21" s="3"/>
      <c r="H21" s="3"/>
      <c r="I21" s="3"/>
      <c r="J21" s="3"/>
    </row>
    <row r="22" spans="1:10" ht="68.25" thickBot="1" x14ac:dyDescent="0.3">
      <c r="A22" s="15"/>
      <c r="B22" s="2"/>
      <c r="C22" s="2"/>
      <c r="D22" s="3" t="s">
        <v>339</v>
      </c>
      <c r="E22" s="3"/>
      <c r="F22" s="3"/>
      <c r="G22" s="3"/>
      <c r="H22" s="3"/>
      <c r="I22" s="3"/>
      <c r="J22" s="3"/>
    </row>
    <row r="23" spans="1:10" ht="23.25" thickBot="1" x14ac:dyDescent="0.3">
      <c r="A23" s="15"/>
      <c r="B23" s="2"/>
      <c r="C23" s="2"/>
      <c r="D23" s="3" t="s">
        <v>340</v>
      </c>
      <c r="E23" s="3"/>
      <c r="F23" s="3"/>
      <c r="G23" s="3"/>
      <c r="H23" s="3"/>
      <c r="I23" s="3"/>
      <c r="J23" s="3"/>
    </row>
    <row r="24" spans="1:10" ht="23.25" thickBot="1" x14ac:dyDescent="0.3">
      <c r="A24" s="15"/>
      <c r="B24" s="2"/>
      <c r="C24" s="2"/>
      <c r="D24" s="3" t="s">
        <v>340</v>
      </c>
      <c r="E24" s="3"/>
      <c r="F24" s="3"/>
      <c r="G24" s="3"/>
      <c r="H24" s="3"/>
      <c r="I24" s="3"/>
      <c r="J24" s="3"/>
    </row>
    <row r="25" spans="1:10" ht="15.75" thickBot="1" x14ac:dyDescent="0.3">
      <c r="A25" s="15"/>
      <c r="B25" s="2"/>
      <c r="C25" s="2"/>
      <c r="D25" s="3" t="s">
        <v>336</v>
      </c>
      <c r="E25" s="3"/>
      <c r="F25" s="3"/>
      <c r="G25" s="3"/>
      <c r="H25" s="3"/>
      <c r="I25" s="3"/>
      <c r="J25" s="3"/>
    </row>
    <row r="26" spans="1:10" ht="113.25" thickBot="1" x14ac:dyDescent="0.3">
      <c r="A26" s="15"/>
      <c r="B26" s="2"/>
      <c r="C26" s="2"/>
      <c r="D26" s="3" t="s">
        <v>341</v>
      </c>
      <c r="E26" s="3"/>
      <c r="F26" s="3"/>
      <c r="G26" s="3"/>
      <c r="H26" s="3"/>
      <c r="I26" s="3"/>
      <c r="J26" s="3"/>
    </row>
    <row r="27" spans="1:10" ht="23.25" thickBot="1" x14ac:dyDescent="0.3">
      <c r="A27" s="15"/>
      <c r="B27" s="2"/>
      <c r="C27" s="2"/>
      <c r="D27" s="3" t="s">
        <v>340</v>
      </c>
      <c r="E27" s="3"/>
      <c r="F27" s="3"/>
      <c r="G27" s="3"/>
      <c r="H27" s="3"/>
      <c r="I27" s="3"/>
      <c r="J27" s="3"/>
    </row>
    <row r="28" spans="1:10" ht="23.25" thickBot="1" x14ac:dyDescent="0.3">
      <c r="A28" s="15"/>
      <c r="B28" s="2"/>
      <c r="C28" s="2"/>
      <c r="D28" s="3" t="s">
        <v>340</v>
      </c>
      <c r="E28" s="3"/>
      <c r="F28" s="3"/>
      <c r="G28" s="3"/>
      <c r="H28" s="3"/>
      <c r="I28" s="3"/>
      <c r="J28" s="3"/>
    </row>
    <row r="29" spans="1:10" ht="15.75" thickBot="1" x14ac:dyDescent="0.3">
      <c r="A29" s="15"/>
      <c r="B29" s="2"/>
      <c r="C29" s="2"/>
      <c r="D29" s="3" t="s">
        <v>336</v>
      </c>
      <c r="E29" s="3"/>
      <c r="F29" s="3"/>
      <c r="G29" s="3"/>
      <c r="H29" s="3"/>
      <c r="I29" s="3"/>
      <c r="J29" s="3"/>
    </row>
    <row r="30" spans="1:10" ht="113.25" thickBot="1" x14ac:dyDescent="0.3">
      <c r="A30" s="15"/>
      <c r="B30" s="2"/>
      <c r="C30" s="2"/>
      <c r="D30" s="3" t="s">
        <v>342</v>
      </c>
      <c r="E30" s="3"/>
      <c r="F30" s="3"/>
      <c r="G30" s="3"/>
      <c r="H30" s="3"/>
      <c r="I30" s="3"/>
      <c r="J30" s="3"/>
    </row>
    <row r="31" spans="1:10" ht="23.25" thickBot="1" x14ac:dyDescent="0.3">
      <c r="A31" s="15"/>
      <c r="B31" s="2"/>
      <c r="C31" s="2"/>
      <c r="D31" s="3" t="s">
        <v>340</v>
      </c>
      <c r="E31" s="3"/>
      <c r="F31" s="3"/>
      <c r="G31" s="3"/>
      <c r="H31" s="3"/>
      <c r="I31" s="3"/>
      <c r="J31" s="3"/>
    </row>
    <row r="32" spans="1:10" ht="23.25" thickBot="1" x14ac:dyDescent="0.3">
      <c r="A32" s="15"/>
      <c r="B32" s="2"/>
      <c r="C32" s="2"/>
      <c r="D32" s="3" t="s">
        <v>340</v>
      </c>
      <c r="E32" s="3"/>
      <c r="F32" s="3"/>
      <c r="G32" s="3"/>
      <c r="H32" s="3"/>
      <c r="I32" s="3"/>
      <c r="J32" s="3"/>
    </row>
    <row r="33" spans="1:10" ht="15.75" thickBot="1" x14ac:dyDescent="0.3">
      <c r="A33" s="15"/>
      <c r="B33" s="2"/>
      <c r="C33" s="2"/>
      <c r="D33" s="3" t="s">
        <v>336</v>
      </c>
      <c r="E33" s="3"/>
      <c r="F33" s="3"/>
      <c r="G33" s="3"/>
      <c r="H33" s="3"/>
      <c r="I33" s="3"/>
      <c r="J33" s="3"/>
    </row>
    <row r="34" spans="1:10" ht="203.25" thickBot="1" x14ac:dyDescent="0.3">
      <c r="A34" s="15"/>
      <c r="B34" s="2"/>
      <c r="C34" s="2"/>
      <c r="D34" s="3" t="s">
        <v>343</v>
      </c>
      <c r="E34" s="3"/>
      <c r="F34" s="3"/>
      <c r="G34" s="3"/>
      <c r="H34" s="3"/>
      <c r="I34" s="3"/>
      <c r="J34" s="3"/>
    </row>
    <row r="35" spans="1:10" ht="23.25" thickBot="1" x14ac:dyDescent="0.3">
      <c r="A35" s="15"/>
      <c r="B35" s="2"/>
      <c r="C35" s="2"/>
      <c r="D35" s="3" t="s">
        <v>340</v>
      </c>
      <c r="E35" s="3"/>
      <c r="F35" s="3"/>
      <c r="G35" s="3"/>
      <c r="H35" s="3"/>
      <c r="I35" s="3"/>
      <c r="J35" s="3"/>
    </row>
    <row r="36" spans="1:10" ht="23.25" thickBot="1" x14ac:dyDescent="0.3">
      <c r="A36" s="15"/>
      <c r="B36" s="2"/>
      <c r="C36" s="2"/>
      <c r="D36" s="3" t="s">
        <v>340</v>
      </c>
      <c r="E36" s="3"/>
      <c r="F36" s="3"/>
      <c r="G36" s="3"/>
      <c r="H36" s="3"/>
      <c r="I36" s="3"/>
      <c r="J36" s="3"/>
    </row>
    <row r="37" spans="1:10" ht="15.75" thickBot="1" x14ac:dyDescent="0.3">
      <c r="A37" s="15"/>
      <c r="B37" s="2"/>
      <c r="C37" s="2"/>
      <c r="D37" s="3" t="s">
        <v>336</v>
      </c>
      <c r="E37" s="3"/>
      <c r="F37" s="3"/>
      <c r="G37" s="3"/>
      <c r="H37" s="3"/>
      <c r="I37" s="3"/>
      <c r="J37" s="3"/>
    </row>
    <row r="38" spans="1:10" ht="34.5" thickBot="1" x14ac:dyDescent="0.3">
      <c r="A38" s="15"/>
      <c r="B38" s="2"/>
      <c r="C38" s="2">
        <v>2</v>
      </c>
      <c r="D38" s="3" t="s">
        <v>344</v>
      </c>
      <c r="E38" s="3"/>
      <c r="F38" s="3"/>
      <c r="G38" s="3"/>
      <c r="H38" s="3"/>
      <c r="I38" s="3"/>
      <c r="J38" s="3"/>
    </row>
    <row r="39" spans="1:10" ht="68.25" thickBot="1" x14ac:dyDescent="0.3">
      <c r="A39" s="15"/>
      <c r="B39" s="2"/>
      <c r="C39" s="2"/>
      <c r="D39" s="3" t="s">
        <v>339</v>
      </c>
      <c r="E39" s="3"/>
      <c r="F39" s="3"/>
      <c r="G39" s="3"/>
      <c r="H39" s="3"/>
      <c r="I39" s="3"/>
      <c r="J39" s="3"/>
    </row>
    <row r="40" spans="1:10" ht="23.25" thickBot="1" x14ac:dyDescent="0.3">
      <c r="A40" s="15"/>
      <c r="B40" s="2"/>
      <c r="C40" s="2"/>
      <c r="D40" s="3" t="s">
        <v>340</v>
      </c>
      <c r="E40" s="3"/>
      <c r="F40" s="3"/>
      <c r="G40" s="3"/>
      <c r="H40" s="3"/>
      <c r="I40" s="3"/>
      <c r="J40" s="3"/>
    </row>
    <row r="41" spans="1:10" ht="23.25" thickBot="1" x14ac:dyDescent="0.3">
      <c r="A41" s="15"/>
      <c r="B41" s="2"/>
      <c r="C41" s="2"/>
      <c r="D41" s="3" t="s">
        <v>340</v>
      </c>
      <c r="E41" s="3"/>
      <c r="F41" s="3"/>
      <c r="G41" s="3"/>
      <c r="H41" s="3"/>
      <c r="I41" s="3"/>
      <c r="J41" s="3"/>
    </row>
    <row r="42" spans="1:10" ht="15.75" thickBot="1" x14ac:dyDescent="0.3">
      <c r="A42" s="15"/>
      <c r="B42" s="2"/>
      <c r="C42" s="2"/>
      <c r="D42" s="3" t="s">
        <v>336</v>
      </c>
      <c r="E42" s="3"/>
      <c r="F42" s="3"/>
      <c r="G42" s="3"/>
      <c r="H42" s="3"/>
      <c r="I42" s="3"/>
      <c r="J42" s="3"/>
    </row>
    <row r="43" spans="1:10" ht="113.25" thickBot="1" x14ac:dyDescent="0.3">
      <c r="A43" s="15"/>
      <c r="B43" s="2"/>
      <c r="C43" s="2"/>
      <c r="D43" s="3" t="s">
        <v>341</v>
      </c>
      <c r="E43" s="3"/>
      <c r="F43" s="3"/>
      <c r="G43" s="3"/>
      <c r="H43" s="3"/>
      <c r="I43" s="3"/>
      <c r="J43" s="3"/>
    </row>
    <row r="44" spans="1:10" ht="23.25" thickBot="1" x14ac:dyDescent="0.3">
      <c r="A44" s="15"/>
      <c r="B44" s="2"/>
      <c r="C44" s="2"/>
      <c r="D44" s="3" t="s">
        <v>340</v>
      </c>
      <c r="E44" s="3"/>
      <c r="F44" s="3"/>
      <c r="G44" s="3"/>
      <c r="H44" s="3"/>
      <c r="I44" s="3"/>
      <c r="J44" s="3"/>
    </row>
    <row r="45" spans="1:10" ht="23.25" thickBot="1" x14ac:dyDescent="0.3">
      <c r="A45" s="15"/>
      <c r="B45" s="2"/>
      <c r="C45" s="2"/>
      <c r="D45" s="3" t="s">
        <v>340</v>
      </c>
      <c r="E45" s="3"/>
      <c r="F45" s="3"/>
      <c r="G45" s="3"/>
      <c r="H45" s="3"/>
      <c r="I45" s="3"/>
      <c r="J45" s="3"/>
    </row>
    <row r="46" spans="1:10" ht="15.75" thickBot="1" x14ac:dyDescent="0.3">
      <c r="A46" s="15"/>
      <c r="B46" s="2"/>
      <c r="C46" s="2"/>
      <c r="D46" s="3" t="s">
        <v>336</v>
      </c>
      <c r="E46" s="3"/>
      <c r="F46" s="3"/>
      <c r="G46" s="3"/>
      <c r="H46" s="3"/>
      <c r="I46" s="3"/>
      <c r="J46" s="3"/>
    </row>
    <row r="47" spans="1:10" ht="113.25" thickBot="1" x14ac:dyDescent="0.3">
      <c r="A47" s="15"/>
      <c r="B47" s="2"/>
      <c r="C47" s="2"/>
      <c r="D47" s="3" t="s">
        <v>342</v>
      </c>
      <c r="E47" s="3"/>
      <c r="F47" s="3"/>
      <c r="G47" s="3"/>
      <c r="H47" s="3"/>
      <c r="I47" s="3"/>
      <c r="J47" s="3"/>
    </row>
    <row r="48" spans="1:10" ht="23.25" thickBot="1" x14ac:dyDescent="0.3">
      <c r="A48" s="15"/>
      <c r="B48" s="2"/>
      <c r="C48" s="2"/>
      <c r="D48" s="3" t="s">
        <v>340</v>
      </c>
      <c r="E48" s="3"/>
      <c r="F48" s="3"/>
      <c r="G48" s="3"/>
      <c r="H48" s="3"/>
      <c r="I48" s="3"/>
      <c r="J48" s="3"/>
    </row>
    <row r="49" spans="1:10" ht="23.25" thickBot="1" x14ac:dyDescent="0.3">
      <c r="A49" s="15"/>
      <c r="B49" s="2"/>
      <c r="C49" s="2"/>
      <c r="D49" s="3" t="s">
        <v>340</v>
      </c>
      <c r="E49" s="3"/>
      <c r="F49" s="3"/>
      <c r="G49" s="3"/>
      <c r="H49" s="3"/>
      <c r="I49" s="3"/>
      <c r="J49" s="3"/>
    </row>
    <row r="50" spans="1:10" ht="15.75" thickBot="1" x14ac:dyDescent="0.3">
      <c r="A50" s="15"/>
      <c r="B50" s="2"/>
      <c r="C50" s="2"/>
      <c r="D50" s="3" t="s">
        <v>336</v>
      </c>
      <c r="E50" s="3"/>
      <c r="F50" s="3"/>
      <c r="G50" s="3"/>
      <c r="H50" s="3"/>
      <c r="I50" s="3"/>
      <c r="J50" s="3"/>
    </row>
    <row r="51" spans="1:10" ht="203.25" thickBot="1" x14ac:dyDescent="0.3">
      <c r="A51" s="15"/>
      <c r="B51" s="2"/>
      <c r="C51" s="2"/>
      <c r="D51" s="3" t="s">
        <v>343</v>
      </c>
      <c r="E51" s="3"/>
      <c r="F51" s="3"/>
      <c r="G51" s="3"/>
      <c r="H51" s="3"/>
      <c r="I51" s="3"/>
      <c r="J51" s="3"/>
    </row>
    <row r="52" spans="1:10" ht="23.25" thickBot="1" x14ac:dyDescent="0.3">
      <c r="A52" s="15"/>
      <c r="B52" s="2"/>
      <c r="C52" s="2"/>
      <c r="D52" s="3" t="s">
        <v>340</v>
      </c>
      <c r="E52" s="3"/>
      <c r="F52" s="3"/>
      <c r="G52" s="3"/>
      <c r="H52" s="3"/>
      <c r="I52" s="3"/>
      <c r="J52" s="3"/>
    </row>
    <row r="53" spans="1:10" ht="23.25" thickBot="1" x14ac:dyDescent="0.3">
      <c r="A53" s="15"/>
      <c r="B53" s="2"/>
      <c r="C53" s="2"/>
      <c r="D53" s="3" t="s">
        <v>340</v>
      </c>
      <c r="E53" s="3"/>
      <c r="F53" s="3"/>
      <c r="G53" s="3"/>
      <c r="H53" s="3"/>
      <c r="I53" s="3"/>
      <c r="J53" s="3"/>
    </row>
    <row r="54" spans="1:10" ht="15.75" thickBot="1" x14ac:dyDescent="0.3">
      <c r="A54" s="15"/>
      <c r="B54" s="2"/>
      <c r="C54" s="2"/>
      <c r="D54" s="3" t="s">
        <v>336</v>
      </c>
      <c r="E54" s="3"/>
      <c r="F54" s="3"/>
      <c r="G54" s="3"/>
      <c r="H54" s="3"/>
      <c r="I54" s="3"/>
      <c r="J54" s="3"/>
    </row>
    <row r="55" spans="1:10" ht="79.5" thickBot="1" x14ac:dyDescent="0.3">
      <c r="A55" s="15"/>
      <c r="B55" s="2"/>
      <c r="C55" s="2">
        <v>3</v>
      </c>
      <c r="D55" s="3" t="s">
        <v>345</v>
      </c>
      <c r="E55" s="3"/>
      <c r="F55" s="3"/>
      <c r="G55" s="3"/>
      <c r="H55" s="3"/>
      <c r="I55" s="3"/>
      <c r="J55" s="3"/>
    </row>
    <row r="56" spans="1:10" ht="68.25" thickBot="1" x14ac:dyDescent="0.3">
      <c r="A56" s="15"/>
      <c r="B56" s="2"/>
      <c r="C56" s="2"/>
      <c r="D56" s="3" t="s">
        <v>339</v>
      </c>
      <c r="E56" s="3"/>
      <c r="F56" s="3"/>
      <c r="G56" s="3"/>
      <c r="H56" s="3"/>
      <c r="I56" s="3"/>
      <c r="J56" s="3"/>
    </row>
    <row r="57" spans="1:10" ht="23.25" thickBot="1" x14ac:dyDescent="0.3">
      <c r="A57" s="15"/>
      <c r="B57" s="2"/>
      <c r="C57" s="2"/>
      <c r="D57" s="3" t="s">
        <v>340</v>
      </c>
      <c r="E57" s="3"/>
      <c r="F57" s="3"/>
      <c r="G57" s="3"/>
      <c r="H57" s="3"/>
      <c r="I57" s="3"/>
      <c r="J57" s="3"/>
    </row>
    <row r="58" spans="1:10" ht="23.25" thickBot="1" x14ac:dyDescent="0.3">
      <c r="A58" s="15"/>
      <c r="B58" s="2"/>
      <c r="C58" s="2"/>
      <c r="D58" s="3" t="s">
        <v>340</v>
      </c>
      <c r="E58" s="3"/>
      <c r="F58" s="3"/>
      <c r="G58" s="3"/>
      <c r="H58" s="3"/>
      <c r="I58" s="3"/>
      <c r="J58" s="3"/>
    </row>
    <row r="59" spans="1:10" ht="15.75" thickBot="1" x14ac:dyDescent="0.3">
      <c r="A59" s="15"/>
      <c r="B59" s="2"/>
      <c r="C59" s="2"/>
      <c r="D59" s="3" t="s">
        <v>336</v>
      </c>
      <c r="E59" s="3"/>
      <c r="F59" s="3"/>
      <c r="G59" s="3"/>
      <c r="H59" s="3"/>
      <c r="I59" s="3"/>
      <c r="J59" s="3"/>
    </row>
    <row r="60" spans="1:10" ht="113.25" thickBot="1" x14ac:dyDescent="0.3">
      <c r="A60" s="15"/>
      <c r="B60" s="2"/>
      <c r="C60" s="2"/>
      <c r="D60" s="3" t="s">
        <v>341</v>
      </c>
      <c r="E60" s="3"/>
      <c r="F60" s="3"/>
      <c r="G60" s="3"/>
      <c r="H60" s="3"/>
      <c r="I60" s="3"/>
      <c r="J60" s="3"/>
    </row>
    <row r="61" spans="1:10" ht="23.25" thickBot="1" x14ac:dyDescent="0.3">
      <c r="A61" s="15"/>
      <c r="B61" s="2"/>
      <c r="C61" s="2"/>
      <c r="D61" s="3" t="s">
        <v>340</v>
      </c>
      <c r="E61" s="3"/>
      <c r="F61" s="3"/>
      <c r="G61" s="3"/>
      <c r="H61" s="3"/>
      <c r="I61" s="3"/>
      <c r="J61" s="3"/>
    </row>
    <row r="62" spans="1:10" ht="23.25" thickBot="1" x14ac:dyDescent="0.3">
      <c r="A62" s="15"/>
      <c r="B62" s="2"/>
      <c r="C62" s="2"/>
      <c r="D62" s="3" t="s">
        <v>340</v>
      </c>
      <c r="E62" s="3"/>
      <c r="F62" s="3"/>
      <c r="G62" s="3"/>
      <c r="H62" s="3"/>
      <c r="I62" s="3"/>
      <c r="J62" s="3"/>
    </row>
    <row r="63" spans="1:10" ht="15.75" thickBot="1" x14ac:dyDescent="0.3">
      <c r="A63" s="15"/>
      <c r="B63" s="2"/>
      <c r="C63" s="2"/>
      <c r="D63" s="3" t="s">
        <v>336</v>
      </c>
      <c r="E63" s="3"/>
      <c r="F63" s="3"/>
      <c r="G63" s="3"/>
      <c r="H63" s="3"/>
      <c r="I63" s="3"/>
      <c r="J63" s="3"/>
    </row>
    <row r="64" spans="1:10" ht="113.25" thickBot="1" x14ac:dyDescent="0.3">
      <c r="A64" s="15"/>
      <c r="B64" s="2"/>
      <c r="C64" s="2"/>
      <c r="D64" s="3" t="s">
        <v>342</v>
      </c>
      <c r="E64" s="3"/>
      <c r="F64" s="3"/>
      <c r="G64" s="3"/>
      <c r="H64" s="3"/>
      <c r="I64" s="3"/>
      <c r="J64" s="3"/>
    </row>
    <row r="65" spans="1:10" ht="23.25" thickBot="1" x14ac:dyDescent="0.3">
      <c r="A65" s="15"/>
      <c r="B65" s="2"/>
      <c r="C65" s="2"/>
      <c r="D65" s="3" t="s">
        <v>340</v>
      </c>
      <c r="E65" s="3"/>
      <c r="F65" s="3"/>
      <c r="G65" s="3"/>
      <c r="H65" s="3"/>
      <c r="I65" s="3"/>
      <c r="J65" s="3"/>
    </row>
    <row r="66" spans="1:10" ht="23.25" thickBot="1" x14ac:dyDescent="0.3">
      <c r="A66" s="15"/>
      <c r="B66" s="2"/>
      <c r="C66" s="2"/>
      <c r="D66" s="3" t="s">
        <v>340</v>
      </c>
      <c r="E66" s="3"/>
      <c r="F66" s="3"/>
      <c r="G66" s="3"/>
      <c r="H66" s="3"/>
      <c r="I66" s="3"/>
      <c r="J66" s="3"/>
    </row>
    <row r="67" spans="1:10" ht="15.75" thickBot="1" x14ac:dyDescent="0.3">
      <c r="A67" s="15"/>
      <c r="B67" s="2"/>
      <c r="C67" s="2"/>
      <c r="D67" s="3" t="s">
        <v>336</v>
      </c>
      <c r="E67" s="3"/>
      <c r="F67" s="3"/>
      <c r="G67" s="3"/>
      <c r="H67" s="3"/>
      <c r="I67" s="3"/>
      <c r="J67" s="3"/>
    </row>
    <row r="68" spans="1:10" ht="203.25" thickBot="1" x14ac:dyDescent="0.3">
      <c r="A68" s="15"/>
      <c r="B68" s="2"/>
      <c r="C68" s="2"/>
      <c r="D68" s="3" t="s">
        <v>343</v>
      </c>
      <c r="E68" s="3"/>
      <c r="F68" s="3"/>
      <c r="G68" s="3"/>
      <c r="H68" s="3"/>
      <c r="I68" s="3"/>
      <c r="J68" s="3"/>
    </row>
    <row r="69" spans="1:10" ht="23.25" thickBot="1" x14ac:dyDescent="0.3">
      <c r="A69" s="15"/>
      <c r="B69" s="2"/>
      <c r="C69" s="2"/>
      <c r="D69" s="3" t="s">
        <v>340</v>
      </c>
      <c r="E69" s="3"/>
      <c r="F69" s="3"/>
      <c r="G69" s="3"/>
      <c r="H69" s="3"/>
      <c r="I69" s="3"/>
      <c r="J69" s="3"/>
    </row>
    <row r="70" spans="1:10" ht="23.25" thickBot="1" x14ac:dyDescent="0.3">
      <c r="A70" s="15"/>
      <c r="B70" s="2"/>
      <c r="C70" s="2"/>
      <c r="D70" s="3" t="s">
        <v>340</v>
      </c>
      <c r="E70" s="3"/>
      <c r="F70" s="3"/>
      <c r="G70" s="3"/>
      <c r="H70" s="3"/>
      <c r="I70" s="3"/>
      <c r="J70" s="3"/>
    </row>
    <row r="71" spans="1:10" ht="15.75" thickBot="1" x14ac:dyDescent="0.3">
      <c r="A71" s="15"/>
      <c r="B71" s="2"/>
      <c r="C71" s="2"/>
      <c r="D71" s="3" t="s">
        <v>336</v>
      </c>
      <c r="E71" s="3"/>
      <c r="F71" s="3"/>
      <c r="G71" s="3"/>
      <c r="H71" s="3"/>
      <c r="I71" s="3"/>
      <c r="J71" s="3"/>
    </row>
    <row r="72" spans="1:10" ht="45.75" thickBot="1" x14ac:dyDescent="0.3">
      <c r="A72" s="15"/>
      <c r="B72" s="2"/>
      <c r="C72" s="2">
        <v>4</v>
      </c>
      <c r="D72" s="3" t="s">
        <v>346</v>
      </c>
      <c r="E72" s="3"/>
      <c r="F72" s="3"/>
      <c r="G72" s="3"/>
      <c r="H72" s="3"/>
      <c r="I72" s="3"/>
      <c r="J72" s="3"/>
    </row>
    <row r="73" spans="1:10" ht="79.5" thickBot="1" x14ac:dyDescent="0.3">
      <c r="A73" s="15"/>
      <c r="B73" s="2"/>
      <c r="C73" s="2">
        <v>5</v>
      </c>
      <c r="D73" s="3" t="s">
        <v>347</v>
      </c>
      <c r="E73" s="3"/>
      <c r="F73" s="3"/>
      <c r="G73" s="3"/>
      <c r="H73" s="3"/>
      <c r="I73" s="3"/>
      <c r="J73" s="3"/>
    </row>
    <row r="74" spans="1:10" ht="15.75" thickBot="1" x14ac:dyDescent="0.3">
      <c r="A74" s="15"/>
      <c r="B74" s="2"/>
      <c r="C74" s="2"/>
      <c r="D74" s="3" t="s">
        <v>332</v>
      </c>
      <c r="E74" s="3"/>
      <c r="F74" s="3"/>
      <c r="G74" s="3"/>
      <c r="H74" s="3"/>
      <c r="I74" s="3"/>
      <c r="J74" s="3"/>
    </row>
    <row r="75" spans="1:10" ht="15.75" thickBot="1" x14ac:dyDescent="0.3">
      <c r="A75" s="15"/>
      <c r="B75" s="2"/>
      <c r="C75" s="2"/>
      <c r="D75" s="3" t="s">
        <v>333</v>
      </c>
      <c r="E75" s="3"/>
      <c r="F75" s="3"/>
      <c r="G75" s="3"/>
      <c r="H75" s="3"/>
      <c r="I75" s="3"/>
      <c r="J75" s="3"/>
    </row>
    <row r="76" spans="1:10" x14ac:dyDescent="0.25">
      <c r="A76" s="15"/>
      <c r="B76" s="15"/>
      <c r="C76" s="15"/>
    </row>
    <row r="77" spans="1:10" x14ac:dyDescent="0.25">
      <c r="A77" s="126"/>
      <c r="B77" s="127"/>
      <c r="C77" s="26" t="s">
        <v>305</v>
      </c>
      <c r="D77" s="26"/>
      <c r="F77" s="27"/>
      <c r="H77" s="26" t="s">
        <v>96</v>
      </c>
    </row>
    <row r="78" spans="1:10" x14ac:dyDescent="0.25">
      <c r="A78" s="126"/>
      <c r="B78" s="127"/>
      <c r="C78" s="14"/>
      <c r="D78" s="26"/>
      <c r="F78" s="27"/>
      <c r="H78" s="26" t="s">
        <v>97</v>
      </c>
    </row>
    <row r="79" spans="1:10" x14ac:dyDescent="0.25">
      <c r="A79" s="126"/>
      <c r="B79" s="127"/>
      <c r="C79" s="14"/>
      <c r="D79" s="26"/>
      <c r="F79" s="27"/>
      <c r="H79" s="27"/>
    </row>
  </sheetData>
  <mergeCells count="10">
    <mergeCell ref="A77:A79"/>
    <mergeCell ref="B77:B79"/>
    <mergeCell ref="F4:G4"/>
    <mergeCell ref="H4:J4"/>
    <mergeCell ref="B5:B6"/>
    <mergeCell ref="C5:C6"/>
    <mergeCell ref="D5:D6"/>
    <mergeCell ref="E5:E6"/>
    <mergeCell ref="F5:G5"/>
    <mergeCell ref="H5:J5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A2" sqref="A2"/>
    </sheetView>
  </sheetViews>
  <sheetFormatPr defaultRowHeight="15" x14ac:dyDescent="0.25"/>
  <cols>
    <col min="3" max="3" width="12.42578125" customWidth="1"/>
  </cols>
  <sheetData>
    <row r="1" spans="1:12" x14ac:dyDescent="0.25">
      <c r="A1" s="30" t="s">
        <v>319</v>
      </c>
    </row>
    <row r="2" spans="1:12" x14ac:dyDescent="0.25">
      <c r="A2" s="33"/>
      <c r="E2" s="33" t="s">
        <v>349</v>
      </c>
    </row>
    <row r="3" spans="1:12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.75" thickBot="1" x14ac:dyDescent="0.3">
      <c r="A4" s="15"/>
      <c r="B4" s="18"/>
      <c r="C4" s="18"/>
      <c r="D4" s="18"/>
      <c r="E4" s="96"/>
      <c r="F4" s="96"/>
      <c r="G4" s="96"/>
      <c r="H4" s="96"/>
      <c r="I4" s="96"/>
      <c r="J4" s="96"/>
      <c r="K4" s="96" t="s">
        <v>308</v>
      </c>
      <c r="L4" s="96"/>
    </row>
    <row r="5" spans="1:12" ht="15.75" thickBot="1" x14ac:dyDescent="0.3">
      <c r="A5" s="15"/>
      <c r="B5" s="103" t="s">
        <v>309</v>
      </c>
      <c r="C5" s="103" t="s">
        <v>350</v>
      </c>
      <c r="D5" s="103" t="s">
        <v>351</v>
      </c>
      <c r="E5" s="105" t="s">
        <v>322</v>
      </c>
      <c r="F5" s="106"/>
      <c r="G5" s="105" t="s">
        <v>325</v>
      </c>
      <c r="H5" s="106"/>
      <c r="I5" s="105" t="s">
        <v>326</v>
      </c>
      <c r="J5" s="106"/>
      <c r="K5" s="105" t="s">
        <v>327</v>
      </c>
      <c r="L5" s="106"/>
    </row>
    <row r="6" spans="1:12" ht="15.75" thickBot="1" x14ac:dyDescent="0.3">
      <c r="A6" s="15"/>
      <c r="B6" s="172"/>
      <c r="C6" s="172"/>
      <c r="D6" s="172"/>
      <c r="E6" s="105" t="s">
        <v>352</v>
      </c>
      <c r="F6" s="106"/>
      <c r="G6" s="105" t="s">
        <v>353</v>
      </c>
      <c r="H6" s="106"/>
      <c r="I6" s="105" t="s">
        <v>353</v>
      </c>
      <c r="J6" s="106"/>
      <c r="K6" s="105" t="s">
        <v>353</v>
      </c>
      <c r="L6" s="106"/>
    </row>
    <row r="7" spans="1:12" ht="23.25" thickBot="1" x14ac:dyDescent="0.3">
      <c r="A7" s="15"/>
      <c r="B7" s="104"/>
      <c r="C7" s="104"/>
      <c r="D7" s="104"/>
      <c r="E7" s="1" t="s">
        <v>354</v>
      </c>
      <c r="F7" s="1" t="s">
        <v>94</v>
      </c>
      <c r="G7" s="1" t="s">
        <v>355</v>
      </c>
      <c r="H7" s="1" t="s">
        <v>94</v>
      </c>
      <c r="I7" s="1" t="s">
        <v>355</v>
      </c>
      <c r="J7" s="1" t="s">
        <v>94</v>
      </c>
      <c r="K7" s="1" t="s">
        <v>355</v>
      </c>
      <c r="L7" s="1" t="s">
        <v>94</v>
      </c>
    </row>
    <row r="8" spans="1:12" ht="15.75" thickBot="1" x14ac:dyDescent="0.3">
      <c r="A8" s="15"/>
      <c r="B8" s="1">
        <v>0</v>
      </c>
      <c r="C8" s="1">
        <v>1</v>
      </c>
      <c r="D8" s="1">
        <v>2</v>
      </c>
      <c r="E8" s="1">
        <v>3</v>
      </c>
      <c r="F8" s="1">
        <v>4</v>
      </c>
      <c r="G8" s="1">
        <v>5</v>
      </c>
      <c r="H8" s="1">
        <v>6</v>
      </c>
      <c r="I8" s="1">
        <v>7</v>
      </c>
      <c r="J8" s="1">
        <v>8</v>
      </c>
      <c r="K8" s="1">
        <v>9</v>
      </c>
      <c r="L8" s="1">
        <v>10</v>
      </c>
    </row>
    <row r="9" spans="1:12" ht="57" thickBot="1" x14ac:dyDescent="0.3">
      <c r="A9" s="15"/>
      <c r="B9" s="2" t="s">
        <v>356</v>
      </c>
      <c r="C9" s="3" t="s">
        <v>349</v>
      </c>
      <c r="D9" s="3"/>
      <c r="E9" s="3"/>
      <c r="F9" s="3"/>
      <c r="G9" s="3"/>
      <c r="H9" s="3"/>
      <c r="I9" s="3"/>
      <c r="J9" s="3"/>
      <c r="K9" s="3"/>
      <c r="L9" s="3"/>
    </row>
    <row r="10" spans="1:12" ht="34.5" thickBot="1" x14ac:dyDescent="0.3">
      <c r="A10" s="15"/>
      <c r="B10" s="35">
        <v>1</v>
      </c>
      <c r="C10" s="3" t="s">
        <v>357</v>
      </c>
      <c r="D10" s="3"/>
      <c r="E10" s="2" t="s">
        <v>85</v>
      </c>
      <c r="F10" s="2" t="s">
        <v>85</v>
      </c>
      <c r="G10" s="3"/>
      <c r="H10" s="3"/>
      <c r="I10" s="3"/>
      <c r="J10" s="3"/>
      <c r="K10" s="3"/>
      <c r="L10" s="3"/>
    </row>
    <row r="11" spans="1:12" ht="34.5" thickBot="1" x14ac:dyDescent="0.3">
      <c r="A11" s="15"/>
      <c r="B11" s="35">
        <v>2</v>
      </c>
      <c r="C11" s="3" t="s">
        <v>358</v>
      </c>
      <c r="D11" s="3"/>
      <c r="E11" s="2" t="s">
        <v>85</v>
      </c>
      <c r="F11" s="2" t="s">
        <v>85</v>
      </c>
      <c r="G11" s="3"/>
      <c r="H11" s="3"/>
      <c r="I11" s="3"/>
      <c r="J11" s="3"/>
      <c r="K11" s="3"/>
      <c r="L11" s="3"/>
    </row>
    <row r="12" spans="1:12" ht="23.25" thickBot="1" x14ac:dyDescent="0.3">
      <c r="A12" s="15"/>
      <c r="B12" s="6"/>
      <c r="C12" s="3" t="s">
        <v>360</v>
      </c>
      <c r="D12" s="3"/>
      <c r="E12" s="2" t="s">
        <v>85</v>
      </c>
      <c r="F12" s="2" t="s">
        <v>85</v>
      </c>
      <c r="G12" s="3"/>
      <c r="H12" s="3"/>
      <c r="I12" s="3"/>
      <c r="J12" s="3"/>
      <c r="K12" s="3"/>
      <c r="L12" s="3"/>
    </row>
    <row r="13" spans="1:12" ht="15.75" thickBot="1" x14ac:dyDescent="0.3">
      <c r="A13" s="15"/>
      <c r="B13" s="6"/>
      <c r="C13" s="3" t="s">
        <v>361</v>
      </c>
      <c r="D13" s="3"/>
      <c r="E13" s="2" t="s">
        <v>85</v>
      </c>
      <c r="F13" s="2" t="s">
        <v>85</v>
      </c>
      <c r="G13" s="3"/>
      <c r="H13" s="3"/>
      <c r="I13" s="3"/>
      <c r="J13" s="3"/>
      <c r="K13" s="3"/>
      <c r="L13" s="3"/>
    </row>
    <row r="14" spans="1:12" ht="68.25" thickBot="1" x14ac:dyDescent="0.3">
      <c r="A14" s="15"/>
      <c r="B14" s="2" t="s">
        <v>362</v>
      </c>
      <c r="C14" s="3" t="s">
        <v>363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ht="23.25" thickBot="1" x14ac:dyDescent="0.3">
      <c r="A15" s="15"/>
      <c r="B15" s="35">
        <v>1</v>
      </c>
      <c r="C15" s="3" t="s">
        <v>364</v>
      </c>
      <c r="D15" s="3"/>
      <c r="E15" s="2" t="s">
        <v>85</v>
      </c>
      <c r="F15" s="2" t="s">
        <v>85</v>
      </c>
      <c r="G15" s="3"/>
      <c r="H15" s="3"/>
      <c r="I15" s="3"/>
      <c r="J15" s="3"/>
      <c r="K15" s="3"/>
      <c r="L15" s="3"/>
    </row>
    <row r="16" spans="1:12" ht="23.25" thickBot="1" x14ac:dyDescent="0.3">
      <c r="A16" s="15"/>
      <c r="B16" s="35">
        <v>2</v>
      </c>
      <c r="C16" s="3" t="s">
        <v>365</v>
      </c>
      <c r="D16" s="3"/>
      <c r="E16" s="2" t="s">
        <v>85</v>
      </c>
      <c r="F16" s="2" t="s">
        <v>85</v>
      </c>
      <c r="G16" s="3"/>
      <c r="H16" s="3"/>
      <c r="I16" s="3"/>
      <c r="J16" s="3"/>
      <c r="K16" s="3"/>
      <c r="L16" s="3"/>
    </row>
    <row r="17" spans="1:12" ht="15.75" thickBot="1" x14ac:dyDescent="0.3">
      <c r="A17" s="15"/>
      <c r="B17" s="6"/>
      <c r="C17" s="3" t="s">
        <v>359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ht="23.25" thickBot="1" x14ac:dyDescent="0.3">
      <c r="A18" s="15"/>
      <c r="B18" s="6"/>
      <c r="C18" s="3" t="s">
        <v>366</v>
      </c>
      <c r="D18" s="3"/>
      <c r="E18" s="2" t="s">
        <v>85</v>
      </c>
      <c r="F18" s="2" t="s">
        <v>85</v>
      </c>
      <c r="G18" s="3"/>
      <c r="H18" s="3"/>
      <c r="I18" s="3"/>
      <c r="J18" s="3"/>
      <c r="K18" s="3"/>
      <c r="L18" s="3"/>
    </row>
    <row r="19" spans="1:12" ht="15.75" thickBot="1" x14ac:dyDescent="0.3">
      <c r="A19" s="15"/>
      <c r="B19" s="6"/>
      <c r="C19" s="3" t="s">
        <v>367</v>
      </c>
      <c r="D19" s="3"/>
      <c r="E19" s="2" t="s">
        <v>85</v>
      </c>
      <c r="F19" s="2" t="s">
        <v>85</v>
      </c>
      <c r="G19" s="3"/>
      <c r="H19" s="3"/>
      <c r="I19" s="3"/>
      <c r="J19" s="3"/>
      <c r="K19" s="3"/>
      <c r="L19" s="3"/>
    </row>
    <row r="20" spans="1:12" ht="23.25" thickBot="1" x14ac:dyDescent="0.3">
      <c r="A20" s="15"/>
      <c r="B20" s="2" t="s">
        <v>368</v>
      </c>
      <c r="C20" s="3" t="s">
        <v>369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5"/>
      <c r="B21" s="15"/>
      <c r="C21" s="15"/>
    </row>
    <row r="22" spans="1:12" x14ac:dyDescent="0.25">
      <c r="A22" s="126"/>
      <c r="B22" s="14"/>
      <c r="C22" s="14"/>
      <c r="D22" s="27" t="s">
        <v>305</v>
      </c>
      <c r="I22" s="27" t="s">
        <v>348</v>
      </c>
    </row>
    <row r="23" spans="1:12" x14ac:dyDescent="0.25">
      <c r="A23" s="126"/>
      <c r="B23" s="14"/>
      <c r="C23" s="14"/>
      <c r="D23" s="14"/>
      <c r="I23" s="14"/>
    </row>
  </sheetData>
  <mergeCells count="16">
    <mergeCell ref="A22:A23"/>
    <mergeCell ref="E4:F4"/>
    <mergeCell ref="G4:H4"/>
    <mergeCell ref="I4:J4"/>
    <mergeCell ref="K4:L4"/>
    <mergeCell ref="B5:B7"/>
    <mergeCell ref="C5:C7"/>
    <mergeCell ref="D5:D7"/>
    <mergeCell ref="E5:F5"/>
    <mergeCell ref="G5:H5"/>
    <mergeCell ref="I5:J5"/>
    <mergeCell ref="K5:L5"/>
    <mergeCell ref="E6:F6"/>
    <mergeCell ref="G6:H6"/>
    <mergeCell ref="I6:J6"/>
    <mergeCell ref="K6:L6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Anexa 1</vt:lpstr>
      <vt:lpstr>Anexa 2</vt:lpstr>
      <vt:lpstr>Anexa 3</vt:lpstr>
      <vt:lpstr>Anexa 4</vt:lpstr>
      <vt:lpstr>Anexa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</dc:creator>
  <cp:lastModifiedBy>vs2aj6</cp:lastModifiedBy>
  <cp:lastPrinted>2026-05-22T09:33:10Z</cp:lastPrinted>
  <dcterms:created xsi:type="dcterms:W3CDTF">2015-11-27T02:59:18Z</dcterms:created>
  <dcterms:modified xsi:type="dcterms:W3CDTF">2026-05-22T09:33:19Z</dcterms:modified>
</cp:coreProperties>
</file>