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tate\Documents\BUGET LOCAL\BUGET 2024\BUGET INITIAL 2024\"/>
    </mc:Choice>
  </mc:AlternateContent>
  <xr:revisionPtr revIDLastSave="0" documentId="13_ncr:1_{7AED47AE-6900-480F-A662-791D330BC81D}" xr6:coauthVersionLast="47" xr6:coauthVersionMax="47" xr10:uidLastSave="{00000000-0000-0000-0000-000000000000}"/>
  <bookViews>
    <workbookView xWindow="-120" yWindow="-120" windowWidth="29040" windowHeight="15840" tabRatio="500" firstSheet="2" activeTab="9" xr2:uid="{00000000-000D-0000-FFFF-FFFF00000000}"/>
  </bookViews>
  <sheets>
    <sheet name="DETALIERI 51, 61, 65, 66" sheetId="1" r:id="rId1"/>
    <sheet name="detalieri scoala" sheetId="2" r:id="rId2"/>
    <sheet name="detalieri 67" sheetId="3" r:id="rId3"/>
    <sheet name="detalieri 70" sheetId="4" r:id="rId4"/>
    <sheet name="detalieri 74" sheetId="5" r:id="rId5"/>
    <sheet name="detalieri 83" sheetId="6" r:id="rId6"/>
    <sheet name="detalieri 84" sheetId="7" r:id="rId7"/>
    <sheet name="DETALIERI 68" sheetId="8" r:id="rId8"/>
    <sheet name="TOTALURI" sheetId="9" r:id="rId9"/>
    <sheet name="anexa 2" sheetId="10" r:id="rId10"/>
    <sheet name="TOTAL PE ARTICOLE" sheetId="11" r:id="rId11"/>
    <sheet name="Sheet1" sheetId="12" r:id="rId12"/>
  </sheets>
  <definedNames>
    <definedName name="_xlnm.Print_Area" localSheetId="0">'DETALIERI 51, 61, 65, 66'!$A$6:$J$124</definedName>
    <definedName name="_xlnm.Print_Area" localSheetId="2">'detalieri 67'!$A$1:$J$107</definedName>
    <definedName name="_xlnm.Print_Area" localSheetId="7">'DETALIERI 68'!$A$1:$J$39</definedName>
    <definedName name="_xlnm.Print_Area" localSheetId="1">'detalieri scoala'!$A$1:$J$92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6" i="9" l="1"/>
  <c r="D93" i="3"/>
  <c r="E93" i="3"/>
  <c r="F93" i="3"/>
  <c r="G93" i="3"/>
  <c r="K2" i="2"/>
  <c r="K87" i="2"/>
  <c r="K88" i="2"/>
  <c r="K89" i="2"/>
  <c r="K90" i="2"/>
  <c r="H48" i="11"/>
  <c r="I48" i="11"/>
  <c r="G48" i="11"/>
  <c r="I30" i="8"/>
  <c r="I29" i="8" s="1"/>
  <c r="J30" i="8"/>
  <c r="J29" i="8" s="1"/>
  <c r="H30" i="8"/>
  <c r="H29" i="8" s="1"/>
  <c r="K31" i="8"/>
  <c r="I37" i="8"/>
  <c r="J37" i="8"/>
  <c r="H37" i="8"/>
  <c r="I38" i="8"/>
  <c r="J38" i="8"/>
  <c r="H38" i="8"/>
  <c r="K39" i="8"/>
  <c r="C15" i="1"/>
  <c r="E15" i="1"/>
  <c r="D8" i="1"/>
  <c r="E8" i="1"/>
  <c r="F8" i="1"/>
  <c r="G8" i="1"/>
  <c r="C8" i="1"/>
  <c r="G155" i="10"/>
  <c r="H155" i="10"/>
  <c r="F155" i="10"/>
  <c r="C165" i="10"/>
  <c r="D165" i="10"/>
  <c r="C166" i="10"/>
  <c r="D166" i="10"/>
  <c r="G145" i="10"/>
  <c r="H145" i="10"/>
  <c r="F145" i="10"/>
  <c r="G112" i="10"/>
  <c r="H112" i="10"/>
  <c r="F112" i="10"/>
  <c r="G49" i="10"/>
  <c r="H49" i="10"/>
  <c r="F49" i="10"/>
  <c r="G12" i="10"/>
  <c r="H12" i="10"/>
  <c r="F12" i="10"/>
  <c r="D155" i="10"/>
  <c r="I14" i="8"/>
  <c r="J14" i="8"/>
  <c r="H14" i="8"/>
  <c r="I18" i="1"/>
  <c r="J18" i="1"/>
  <c r="H18" i="1"/>
  <c r="I80" i="1"/>
  <c r="J80" i="1"/>
  <c r="I81" i="1"/>
  <c r="J81" i="1"/>
  <c r="H81" i="1"/>
  <c r="H2" i="2"/>
  <c r="H10" i="1"/>
  <c r="I10" i="1"/>
  <c r="J10" i="1"/>
  <c r="C171" i="10"/>
  <c r="D171" i="10"/>
  <c r="D119" i="10"/>
  <c r="C105" i="3"/>
  <c r="D105" i="3"/>
  <c r="E105" i="3"/>
  <c r="C119" i="10"/>
  <c r="E118" i="10"/>
  <c r="E119" i="10"/>
  <c r="E186" i="10"/>
  <c r="E172" i="10"/>
  <c r="E171" i="10"/>
  <c r="C5" i="12"/>
  <c r="C25" i="12" s="1"/>
  <c r="B5" i="12"/>
  <c r="B25" i="12" s="1"/>
  <c r="A5" i="12"/>
  <c r="A25" i="12" s="1"/>
  <c r="J54" i="11"/>
  <c r="I52" i="11"/>
  <c r="H52" i="11"/>
  <c r="G52" i="11"/>
  <c r="D52" i="11"/>
  <c r="J50" i="11"/>
  <c r="I49" i="11"/>
  <c r="H49" i="11"/>
  <c r="G49" i="11"/>
  <c r="J46" i="11"/>
  <c r="J45" i="11"/>
  <c r="F43" i="11"/>
  <c r="E43" i="11"/>
  <c r="D43" i="11"/>
  <c r="C43" i="11"/>
  <c r="J43" i="11" s="1"/>
  <c r="F42" i="11"/>
  <c r="E42" i="11"/>
  <c r="D42" i="11"/>
  <c r="C42" i="11"/>
  <c r="J42" i="11" s="1"/>
  <c r="I41" i="11"/>
  <c r="H41" i="11"/>
  <c r="G41" i="11"/>
  <c r="I35" i="11"/>
  <c r="H35" i="11"/>
  <c r="G35" i="11"/>
  <c r="D34" i="11"/>
  <c r="C34" i="11"/>
  <c r="F33" i="11"/>
  <c r="E33" i="11"/>
  <c r="D33" i="11"/>
  <c r="C33" i="11"/>
  <c r="F26" i="11"/>
  <c r="E26" i="11"/>
  <c r="D26" i="11"/>
  <c r="C26" i="11"/>
  <c r="J26" i="11" s="1"/>
  <c r="I21" i="11"/>
  <c r="H21" i="11"/>
  <c r="G21" i="11"/>
  <c r="F18" i="11"/>
  <c r="E18" i="11"/>
  <c r="D18" i="11"/>
  <c r="C18" i="11"/>
  <c r="J18" i="11" s="1"/>
  <c r="B18" i="11"/>
  <c r="F17" i="11"/>
  <c r="E17" i="11"/>
  <c r="D17" i="11"/>
  <c r="C17" i="11"/>
  <c r="J17" i="11" s="1"/>
  <c r="B17" i="11"/>
  <c r="F16" i="11"/>
  <c r="E16" i="11"/>
  <c r="D16" i="11"/>
  <c r="C16" i="11"/>
  <c r="J16" i="11" s="1"/>
  <c r="B16" i="11"/>
  <c r="F15" i="11"/>
  <c r="E15" i="11"/>
  <c r="D15" i="11"/>
  <c r="C15" i="11"/>
  <c r="J15" i="11" s="1"/>
  <c r="B15" i="11"/>
  <c r="F14" i="11"/>
  <c r="E14" i="11"/>
  <c r="D14" i="11"/>
  <c r="C14" i="11"/>
  <c r="J14" i="11" s="1"/>
  <c r="B14" i="11"/>
  <c r="I13" i="11"/>
  <c r="H13" i="11"/>
  <c r="G13" i="11"/>
  <c r="F12" i="11"/>
  <c r="E12" i="11"/>
  <c r="D12" i="11"/>
  <c r="C12" i="11"/>
  <c r="J12" i="11" s="1"/>
  <c r="F11" i="11"/>
  <c r="E11" i="11"/>
  <c r="D11" i="11"/>
  <c r="C11" i="11"/>
  <c r="J11" i="11" s="1"/>
  <c r="F10" i="11"/>
  <c r="E10" i="11"/>
  <c r="D10" i="11"/>
  <c r="C10" i="11"/>
  <c r="J10" i="11" s="1"/>
  <c r="F8" i="11"/>
  <c r="E8" i="11"/>
  <c r="D8" i="11"/>
  <c r="C8" i="11"/>
  <c r="J8" i="11" s="1"/>
  <c r="F7" i="11"/>
  <c r="E7" i="11"/>
  <c r="D7" i="11"/>
  <c r="C7" i="11"/>
  <c r="F6" i="11"/>
  <c r="E6" i="11"/>
  <c r="D6" i="11"/>
  <c r="C6" i="11"/>
  <c r="I4" i="11"/>
  <c r="H4" i="11"/>
  <c r="G4" i="11"/>
  <c r="H213" i="10"/>
  <c r="G213" i="10"/>
  <c r="F213" i="10"/>
  <c r="D213" i="10"/>
  <c r="H212" i="10"/>
  <c r="G212" i="10"/>
  <c r="F212" i="10"/>
  <c r="D212" i="10"/>
  <c r="H211" i="10"/>
  <c r="G211" i="10"/>
  <c r="F211" i="10"/>
  <c r="D211" i="10"/>
  <c r="E208" i="10"/>
  <c r="E207" i="10"/>
  <c r="D202" i="10"/>
  <c r="D201" i="10"/>
  <c r="D200" i="10"/>
  <c r="H197" i="10"/>
  <c r="G197" i="10"/>
  <c r="F197" i="10"/>
  <c r="H196" i="10"/>
  <c r="G196" i="10"/>
  <c r="F196" i="10"/>
  <c r="E196" i="10"/>
  <c r="H193" i="10"/>
  <c r="G193" i="10"/>
  <c r="F193" i="10"/>
  <c r="E193" i="10"/>
  <c r="H192" i="10"/>
  <c r="G192" i="10"/>
  <c r="F192" i="10"/>
  <c r="E192" i="10"/>
  <c r="H191" i="10"/>
  <c r="G191" i="10"/>
  <c r="F191" i="10"/>
  <c r="E191" i="10"/>
  <c r="C185" i="10"/>
  <c r="H182" i="10"/>
  <c r="G182" i="10"/>
  <c r="F182" i="10"/>
  <c r="E182" i="10"/>
  <c r="H175" i="10"/>
  <c r="G175" i="10"/>
  <c r="F175" i="10"/>
  <c r="E175" i="10"/>
  <c r="H174" i="10"/>
  <c r="G174" i="10"/>
  <c r="F174" i="10"/>
  <c r="E174" i="10"/>
  <c r="H173" i="10"/>
  <c r="G173" i="10"/>
  <c r="F173" i="10"/>
  <c r="E173" i="10"/>
  <c r="H172" i="10"/>
  <c r="G172" i="10"/>
  <c r="F172" i="10"/>
  <c r="H171" i="10"/>
  <c r="G171" i="10"/>
  <c r="F171" i="10"/>
  <c r="H170" i="10"/>
  <c r="G170" i="10"/>
  <c r="F170" i="10"/>
  <c r="H169" i="10"/>
  <c r="G169" i="10"/>
  <c r="F169" i="10"/>
  <c r="H168" i="10"/>
  <c r="G168" i="10"/>
  <c r="E168" i="10"/>
  <c r="E167" i="10"/>
  <c r="H158" i="10"/>
  <c r="G158" i="10"/>
  <c r="F158" i="10"/>
  <c r="E158" i="10"/>
  <c r="H157" i="10"/>
  <c r="G157" i="10"/>
  <c r="F157" i="10"/>
  <c r="E157" i="10"/>
  <c r="E156" i="10"/>
  <c r="E152" i="10"/>
  <c r="H149" i="10"/>
  <c r="G149" i="10"/>
  <c r="F149" i="10"/>
  <c r="D149" i="10"/>
  <c r="H148" i="10"/>
  <c r="G148" i="10"/>
  <c r="F148" i="10"/>
  <c r="D148" i="10"/>
  <c r="H147" i="10"/>
  <c r="G147" i="10"/>
  <c r="F147" i="10"/>
  <c r="D147" i="10"/>
  <c r="H143" i="10"/>
  <c r="G143" i="10"/>
  <c r="F143" i="10"/>
  <c r="E143" i="10"/>
  <c r="H130" i="10"/>
  <c r="G130" i="10"/>
  <c r="F130" i="10"/>
  <c r="E130" i="10"/>
  <c r="E129" i="10"/>
  <c r="H122" i="10"/>
  <c r="G122" i="10"/>
  <c r="F122" i="10"/>
  <c r="E122" i="10"/>
  <c r="E121" i="10"/>
  <c r="E120" i="10"/>
  <c r="H118" i="10"/>
  <c r="G118" i="10"/>
  <c r="F118" i="10"/>
  <c r="H117" i="10"/>
  <c r="G117" i="10"/>
  <c r="F117" i="10"/>
  <c r="H116" i="10"/>
  <c r="G116" i="10"/>
  <c r="F116" i="10"/>
  <c r="H103" i="10"/>
  <c r="G103" i="10"/>
  <c r="F103" i="10"/>
  <c r="E103" i="10"/>
  <c r="H102" i="10"/>
  <c r="H101" i="10" s="1"/>
  <c r="G102" i="10"/>
  <c r="G101" i="10" s="1"/>
  <c r="F102" i="10"/>
  <c r="F101" i="10" s="1"/>
  <c r="E102" i="10"/>
  <c r="E101" i="10"/>
  <c r="H100" i="10"/>
  <c r="G100" i="10"/>
  <c r="F100" i="10"/>
  <c r="E100" i="10"/>
  <c r="H99" i="10"/>
  <c r="G99" i="10"/>
  <c r="F99" i="10"/>
  <c r="H97" i="10"/>
  <c r="G97" i="10"/>
  <c r="F97" i="10"/>
  <c r="H93" i="10"/>
  <c r="G93" i="10"/>
  <c r="F93" i="10"/>
  <c r="H92" i="10"/>
  <c r="G92" i="10"/>
  <c r="F92" i="10"/>
  <c r="H90" i="10"/>
  <c r="G90" i="10"/>
  <c r="F90" i="10"/>
  <c r="H89" i="10"/>
  <c r="G89" i="10"/>
  <c r="F89" i="10"/>
  <c r="D89" i="10"/>
  <c r="C89" i="10"/>
  <c r="H88" i="10"/>
  <c r="G88" i="10"/>
  <c r="F88" i="10"/>
  <c r="H86" i="10"/>
  <c r="G86" i="10"/>
  <c r="F86" i="10"/>
  <c r="H84" i="10"/>
  <c r="G84" i="10"/>
  <c r="F84" i="10"/>
  <c r="H83" i="10"/>
  <c r="G83" i="10"/>
  <c r="F83" i="10"/>
  <c r="H82" i="10"/>
  <c r="G82" i="10"/>
  <c r="F82" i="10"/>
  <c r="H81" i="10"/>
  <c r="G81" i="10"/>
  <c r="F81" i="10"/>
  <c r="H80" i="10"/>
  <c r="G80" i="10"/>
  <c r="F80" i="10"/>
  <c r="H79" i="10"/>
  <c r="G79" i="10"/>
  <c r="F79" i="10"/>
  <c r="H78" i="10"/>
  <c r="G78" i="10"/>
  <c r="F78" i="10"/>
  <c r="E77" i="10"/>
  <c r="E76" i="10"/>
  <c r="E75" i="10"/>
  <c r="H74" i="10"/>
  <c r="G74" i="10"/>
  <c r="F74" i="10"/>
  <c r="H67" i="10"/>
  <c r="G67" i="10"/>
  <c r="F67" i="10"/>
  <c r="E67" i="10"/>
  <c r="H63" i="10"/>
  <c r="G63" i="10"/>
  <c r="F63" i="10"/>
  <c r="E63" i="10"/>
  <c r="H62" i="10"/>
  <c r="G62" i="10"/>
  <c r="F62" i="10"/>
  <c r="E62" i="10"/>
  <c r="H61" i="10"/>
  <c r="G61" i="10"/>
  <c r="F61" i="10"/>
  <c r="E61" i="10"/>
  <c r="H60" i="10"/>
  <c r="G60" i="10"/>
  <c r="F60" i="10"/>
  <c r="E60" i="10"/>
  <c r="E59" i="10"/>
  <c r="E58" i="10"/>
  <c r="E56" i="10"/>
  <c r="C56" i="10"/>
  <c r="H53" i="10"/>
  <c r="G53" i="10"/>
  <c r="F53" i="10"/>
  <c r="H52" i="10"/>
  <c r="G52" i="10"/>
  <c r="F52" i="10"/>
  <c r="H51" i="10"/>
  <c r="G51" i="10"/>
  <c r="F51" i="10"/>
  <c r="D50" i="10"/>
  <c r="H45" i="10"/>
  <c r="G45" i="10"/>
  <c r="F45" i="10"/>
  <c r="E45" i="10"/>
  <c r="H42" i="10"/>
  <c r="G42" i="10"/>
  <c r="F42" i="10"/>
  <c r="E42" i="10"/>
  <c r="H40" i="10"/>
  <c r="G40" i="10"/>
  <c r="F40" i="10"/>
  <c r="E40" i="10"/>
  <c r="H28" i="10"/>
  <c r="G28" i="10"/>
  <c r="F28" i="10"/>
  <c r="E28" i="10"/>
  <c r="H27" i="10"/>
  <c r="H11" i="10" s="1"/>
  <c r="G27" i="10"/>
  <c r="G11" i="10" s="1"/>
  <c r="F27" i="10"/>
  <c r="F11" i="10" s="1"/>
  <c r="D25" i="10"/>
  <c r="C25" i="10"/>
  <c r="D24" i="10"/>
  <c r="C24" i="10"/>
  <c r="D23" i="10"/>
  <c r="C23" i="10"/>
  <c r="D22" i="10"/>
  <c r="C22" i="10"/>
  <c r="D21" i="10"/>
  <c r="C21" i="10"/>
  <c r="H20" i="10"/>
  <c r="G20" i="10"/>
  <c r="F20" i="10"/>
  <c r="E20" i="10"/>
  <c r="H13" i="10"/>
  <c r="G13" i="10"/>
  <c r="F13" i="10"/>
  <c r="E13" i="10"/>
  <c r="E11" i="10"/>
  <c r="H10" i="10"/>
  <c r="G10" i="10"/>
  <c r="F10" i="10"/>
  <c r="H9" i="10"/>
  <c r="G9" i="10"/>
  <c r="F9" i="10"/>
  <c r="J21" i="9"/>
  <c r="I20" i="9"/>
  <c r="H20" i="9"/>
  <c r="G20" i="9"/>
  <c r="F20" i="9"/>
  <c r="E20" i="9"/>
  <c r="D20" i="9"/>
  <c r="C20" i="9"/>
  <c r="J20" i="9" s="1"/>
  <c r="J19" i="9"/>
  <c r="B19" i="9"/>
  <c r="J18" i="9"/>
  <c r="B18" i="9"/>
  <c r="J17" i="9"/>
  <c r="B17" i="9"/>
  <c r="B16" i="9"/>
  <c r="B20" i="9" s="1"/>
  <c r="J15" i="9"/>
  <c r="J14" i="9"/>
  <c r="I11" i="9"/>
  <c r="H11" i="9"/>
  <c r="G11" i="9"/>
  <c r="C39" i="8"/>
  <c r="G38" i="8"/>
  <c r="F38" i="8"/>
  <c r="E38" i="8"/>
  <c r="D38" i="8"/>
  <c r="K38" i="8" s="1"/>
  <c r="C38" i="8"/>
  <c r="G37" i="8"/>
  <c r="F37" i="8"/>
  <c r="E37" i="8"/>
  <c r="D37" i="8"/>
  <c r="K37" i="8" s="1"/>
  <c r="C37" i="8"/>
  <c r="K36" i="8"/>
  <c r="C155" i="10"/>
  <c r="K35" i="8"/>
  <c r="C35" i="8"/>
  <c r="J34" i="8"/>
  <c r="I34" i="8"/>
  <c r="H34" i="8"/>
  <c r="G34" i="8"/>
  <c r="F34" i="8"/>
  <c r="E34" i="8"/>
  <c r="D34" i="8"/>
  <c r="K34" i="8" s="1"/>
  <c r="C34" i="8"/>
  <c r="J33" i="8"/>
  <c r="I33" i="8"/>
  <c r="H33" i="8"/>
  <c r="G33" i="8"/>
  <c r="F33" i="8"/>
  <c r="E33" i="8"/>
  <c r="D33" i="8"/>
  <c r="K33" i="8" s="1"/>
  <c r="C33" i="8"/>
  <c r="J32" i="8"/>
  <c r="H154" i="10" s="1"/>
  <c r="I32" i="8"/>
  <c r="G154" i="10" s="1"/>
  <c r="H32" i="8"/>
  <c r="F154" i="10" s="1"/>
  <c r="G32" i="8"/>
  <c r="F32" i="8"/>
  <c r="E32" i="8"/>
  <c r="D32" i="8"/>
  <c r="K32" i="8" s="1"/>
  <c r="C32" i="8"/>
  <c r="D154" i="10" s="1"/>
  <c r="C154" i="10" s="1"/>
  <c r="C31" i="8"/>
  <c r="F168" i="10"/>
  <c r="G30" i="8"/>
  <c r="F30" i="8"/>
  <c r="E30" i="8"/>
  <c r="D30" i="8"/>
  <c r="K30" i="8" s="1"/>
  <c r="C30" i="8"/>
  <c r="H167" i="10"/>
  <c r="H156" i="10" s="1"/>
  <c r="G167" i="10"/>
  <c r="G156" i="10" s="1"/>
  <c r="F167" i="10"/>
  <c r="F156" i="10" s="1"/>
  <c r="G29" i="8"/>
  <c r="F29" i="8"/>
  <c r="E29" i="8"/>
  <c r="D29" i="8"/>
  <c r="K29" i="8" s="1"/>
  <c r="C29" i="8"/>
  <c r="K28" i="8"/>
  <c r="C28" i="8"/>
  <c r="G27" i="8"/>
  <c r="F27" i="8"/>
  <c r="E27" i="8"/>
  <c r="D27" i="8"/>
  <c r="K27" i="8" s="1"/>
  <c r="C27" i="8"/>
  <c r="K26" i="8"/>
  <c r="C26" i="8"/>
  <c r="D164" i="10" s="1"/>
  <c r="G25" i="8"/>
  <c r="F25" i="8"/>
  <c r="E25" i="8"/>
  <c r="D25" i="8"/>
  <c r="K25" i="8" s="1"/>
  <c r="C25" i="8"/>
  <c r="K24" i="8"/>
  <c r="C24" i="8"/>
  <c r="D162" i="10" s="1"/>
  <c r="G23" i="8"/>
  <c r="F23" i="8"/>
  <c r="E23" i="8"/>
  <c r="D23" i="8"/>
  <c r="K23" i="8" s="1"/>
  <c r="C23" i="8"/>
  <c r="K22" i="8"/>
  <c r="C22" i="8"/>
  <c r="K21" i="8"/>
  <c r="C21" i="8"/>
  <c r="G20" i="8"/>
  <c r="F20" i="8"/>
  <c r="E20" i="8"/>
  <c r="D20" i="8"/>
  <c r="K20" i="8" s="1"/>
  <c r="C20" i="8"/>
  <c r="G19" i="8"/>
  <c r="F19" i="8"/>
  <c r="E19" i="8"/>
  <c r="D19" i="8"/>
  <c r="K19" i="8" s="1"/>
  <c r="C19" i="8"/>
  <c r="J18" i="8"/>
  <c r="I18" i="8"/>
  <c r="H18" i="8"/>
  <c r="G18" i="8"/>
  <c r="F18" i="8"/>
  <c r="E18" i="8"/>
  <c r="D18" i="8"/>
  <c r="K18" i="8" s="1"/>
  <c r="C18" i="8"/>
  <c r="J17" i="8"/>
  <c r="I17" i="8"/>
  <c r="H17" i="8"/>
  <c r="F153" i="10" s="1"/>
  <c r="F152" i="10" s="1"/>
  <c r="G17" i="8"/>
  <c r="F17" i="8"/>
  <c r="E17" i="8"/>
  <c r="D17" i="8"/>
  <c r="K17" i="8" s="1"/>
  <c r="C17" i="8"/>
  <c r="D153" i="10" s="1"/>
  <c r="J16" i="8"/>
  <c r="I16" i="8"/>
  <c r="H16" i="8"/>
  <c r="G16" i="8"/>
  <c r="F16" i="8"/>
  <c r="E16" i="8"/>
  <c r="D16" i="8"/>
  <c r="K16" i="8" s="1"/>
  <c r="C16" i="8"/>
  <c r="D169" i="10" s="1"/>
  <c r="J15" i="8"/>
  <c r="I15" i="8"/>
  <c r="H15" i="8"/>
  <c r="G15" i="8"/>
  <c r="F15" i="8"/>
  <c r="E15" i="8"/>
  <c r="D15" i="8"/>
  <c r="K15" i="8" s="1"/>
  <c r="C15" i="8"/>
  <c r="G14" i="8"/>
  <c r="F14" i="8"/>
  <c r="E14" i="8"/>
  <c r="D14" i="8"/>
  <c r="K14" i="8" s="1"/>
  <c r="C14" i="8"/>
  <c r="G13" i="8"/>
  <c r="F13" i="8"/>
  <c r="E13" i="8"/>
  <c r="D13" i="8"/>
  <c r="C13" i="8"/>
  <c r="J12" i="8"/>
  <c r="I12" i="8"/>
  <c r="H12" i="8"/>
  <c r="G12" i="8"/>
  <c r="F12" i="8"/>
  <c r="E12" i="8"/>
  <c r="D12" i="8"/>
  <c r="K12" i="8" s="1"/>
  <c r="C12" i="8"/>
  <c r="G11" i="8"/>
  <c r="F11" i="8"/>
  <c r="E11" i="8"/>
  <c r="D11" i="8"/>
  <c r="K11" i="8" s="1"/>
  <c r="C11" i="8"/>
  <c r="G10" i="8"/>
  <c r="F10" i="8"/>
  <c r="E10" i="8"/>
  <c r="D10" i="8"/>
  <c r="K10" i="8" s="1"/>
  <c r="C10" i="8"/>
  <c r="G9" i="8"/>
  <c r="F9" i="8"/>
  <c r="E9" i="8"/>
  <c r="D9" i="8"/>
  <c r="K9" i="8" s="1"/>
  <c r="G8" i="8"/>
  <c r="F8" i="8"/>
  <c r="E8" i="8"/>
  <c r="D8" i="8"/>
  <c r="K8" i="8" s="1"/>
  <c r="G7" i="8"/>
  <c r="F9" i="11" s="1"/>
  <c r="F7" i="8"/>
  <c r="E9" i="11" s="1"/>
  <c r="E7" i="8"/>
  <c r="D9" i="11" s="1"/>
  <c r="D7" i="8"/>
  <c r="C7" i="8"/>
  <c r="D160" i="10" s="1"/>
  <c r="C160" i="10" s="1"/>
  <c r="G6" i="8"/>
  <c r="F6" i="8"/>
  <c r="E6" i="8"/>
  <c r="D6" i="8"/>
  <c r="K6" i="8" s="1"/>
  <c r="C6" i="8"/>
  <c r="D159" i="10" s="1"/>
  <c r="G5" i="8"/>
  <c r="F5" i="8"/>
  <c r="E5" i="8"/>
  <c r="D5" i="8"/>
  <c r="K5" i="8" s="1"/>
  <c r="C5" i="8"/>
  <c r="J4" i="8"/>
  <c r="I4" i="8"/>
  <c r="H4" i="8"/>
  <c r="G4" i="8"/>
  <c r="F4" i="8"/>
  <c r="E4" i="8"/>
  <c r="D4" i="8"/>
  <c r="K4" i="8" s="1"/>
  <c r="C4" i="8"/>
  <c r="J3" i="8"/>
  <c r="I3" i="8"/>
  <c r="H3" i="8"/>
  <c r="G3" i="8"/>
  <c r="F3" i="8"/>
  <c r="E3" i="8"/>
  <c r="D3" i="8"/>
  <c r="K3" i="8" s="1"/>
  <c r="C3" i="8"/>
  <c r="G2" i="8"/>
  <c r="F8" i="9" s="1"/>
  <c r="F2" i="8"/>
  <c r="E8" i="9" s="1"/>
  <c r="E2" i="8"/>
  <c r="D8" i="9" s="1"/>
  <c r="D2" i="8"/>
  <c r="C2" i="8"/>
  <c r="B8" i="9" s="1"/>
  <c r="K9" i="7"/>
  <c r="C9" i="7"/>
  <c r="E215" i="10" s="1"/>
  <c r="C215" i="10" s="1"/>
  <c r="K8" i="7"/>
  <c r="C8" i="7"/>
  <c r="E214" i="10" s="1"/>
  <c r="C214" i="10" s="1"/>
  <c r="C213" i="10" s="1"/>
  <c r="C212" i="10" s="1"/>
  <c r="C211" i="10" s="1"/>
  <c r="J7" i="7"/>
  <c r="I7" i="7"/>
  <c r="H7" i="7"/>
  <c r="G7" i="7"/>
  <c r="F7" i="7"/>
  <c r="E7" i="7"/>
  <c r="D7" i="7"/>
  <c r="K7" i="7" s="1"/>
  <c r="C7" i="7"/>
  <c r="E213" i="10" s="1"/>
  <c r="E212" i="10" s="1"/>
  <c r="J6" i="7"/>
  <c r="I6" i="7"/>
  <c r="H6" i="7"/>
  <c r="G6" i="7"/>
  <c r="F6" i="7"/>
  <c r="E6" i="7"/>
  <c r="D6" i="7"/>
  <c r="K6" i="7" s="1"/>
  <c r="C6" i="7"/>
  <c r="E206" i="10" s="1"/>
  <c r="E205" i="10" s="1"/>
  <c r="C5" i="7"/>
  <c r="D210" i="10" s="1"/>
  <c r="C210" i="10" s="1"/>
  <c r="C4" i="7"/>
  <c r="D209" i="10" s="1"/>
  <c r="G3" i="7"/>
  <c r="F3" i="7"/>
  <c r="E3" i="7"/>
  <c r="D3" i="7"/>
  <c r="K3" i="7" s="1"/>
  <c r="C3" i="7"/>
  <c r="K2" i="7"/>
  <c r="J2" i="7"/>
  <c r="I2" i="7"/>
  <c r="H2" i="7"/>
  <c r="G2" i="7"/>
  <c r="F12" i="9" s="1"/>
  <c r="F2" i="7"/>
  <c r="E12" i="9" s="1"/>
  <c r="E2" i="7"/>
  <c r="D12" i="9" s="1"/>
  <c r="D2" i="7"/>
  <c r="C12" i="9" s="1"/>
  <c r="J12" i="9" s="1"/>
  <c r="C2" i="7"/>
  <c r="B12" i="9" s="1"/>
  <c r="K8" i="6"/>
  <c r="G7" i="6"/>
  <c r="F7" i="6"/>
  <c r="E7" i="6"/>
  <c r="D7" i="6"/>
  <c r="K7" i="6" s="1"/>
  <c r="C7" i="6"/>
  <c r="G6" i="6"/>
  <c r="F6" i="6"/>
  <c r="E6" i="6"/>
  <c r="D6" i="6"/>
  <c r="K6" i="6" s="1"/>
  <c r="C6" i="6"/>
  <c r="K5" i="6"/>
  <c r="G4" i="6"/>
  <c r="F4" i="6"/>
  <c r="E4" i="6"/>
  <c r="D4" i="6"/>
  <c r="K4" i="6" s="1"/>
  <c r="C4" i="6"/>
  <c r="G3" i="6"/>
  <c r="F3" i="6"/>
  <c r="E3" i="6"/>
  <c r="D3" i="6"/>
  <c r="K3" i="6" s="1"/>
  <c r="C3" i="6"/>
  <c r="G2" i="6"/>
  <c r="F11" i="9" s="1"/>
  <c r="F2" i="6"/>
  <c r="E11" i="9" s="1"/>
  <c r="E2" i="6"/>
  <c r="D11" i="9" s="1"/>
  <c r="D2" i="6"/>
  <c r="C2" i="6"/>
  <c r="B11" i="9" s="1"/>
  <c r="K16" i="5"/>
  <c r="K15" i="5"/>
  <c r="K14" i="5"/>
  <c r="C14" i="5"/>
  <c r="E204" i="10" s="1"/>
  <c r="C204" i="10" s="1"/>
  <c r="K13" i="5"/>
  <c r="C13" i="5"/>
  <c r="E203" i="10" s="1"/>
  <c r="C203" i="10" s="1"/>
  <c r="C202" i="10" s="1"/>
  <c r="C201" i="10" s="1"/>
  <c r="C200" i="10" s="1"/>
  <c r="J12" i="5"/>
  <c r="H202" i="10" s="1"/>
  <c r="H201" i="10" s="1"/>
  <c r="H200" i="10" s="1"/>
  <c r="I12" i="5"/>
  <c r="G202" i="10" s="1"/>
  <c r="G201" i="10" s="1"/>
  <c r="G200" i="10" s="1"/>
  <c r="H12" i="5"/>
  <c r="F202" i="10" s="1"/>
  <c r="F201" i="10" s="1"/>
  <c r="F200" i="10" s="1"/>
  <c r="G12" i="5"/>
  <c r="F12" i="5"/>
  <c r="E12" i="5"/>
  <c r="D12" i="5"/>
  <c r="K12" i="5" s="1"/>
  <c r="C12" i="5"/>
  <c r="E202" i="10" s="1"/>
  <c r="E201" i="10" s="1"/>
  <c r="E200" i="10" s="1"/>
  <c r="K11" i="5"/>
  <c r="C11" i="5"/>
  <c r="G10" i="5"/>
  <c r="F10" i="5"/>
  <c r="E10" i="5"/>
  <c r="D10" i="5"/>
  <c r="K10" i="5" s="1"/>
  <c r="C10" i="5"/>
  <c r="J9" i="5"/>
  <c r="H190" i="10" s="1"/>
  <c r="I9" i="5"/>
  <c r="G190" i="10" s="1"/>
  <c r="H9" i="5"/>
  <c r="F190" i="10" s="1"/>
  <c r="G9" i="5"/>
  <c r="F9" i="5"/>
  <c r="E9" i="5"/>
  <c r="D9" i="5"/>
  <c r="K9" i="5" s="1"/>
  <c r="C9" i="5"/>
  <c r="E190" i="10" s="1"/>
  <c r="K8" i="5"/>
  <c r="C8" i="5"/>
  <c r="D197" i="10" s="1"/>
  <c r="K7" i="5"/>
  <c r="C7" i="5"/>
  <c r="D195" i="10" s="1"/>
  <c r="C195" i="10" s="1"/>
  <c r="K6" i="5"/>
  <c r="C6" i="5"/>
  <c r="D194" i="10" s="1"/>
  <c r="C194" i="10" s="1"/>
  <c r="C193" i="10" s="1"/>
  <c r="G5" i="5"/>
  <c r="F5" i="5"/>
  <c r="E5" i="5"/>
  <c r="D5" i="5"/>
  <c r="K5" i="5" s="1"/>
  <c r="C5" i="5"/>
  <c r="D193" i="10" s="1"/>
  <c r="G4" i="5"/>
  <c r="F4" i="5"/>
  <c r="E4" i="5"/>
  <c r="D4" i="5"/>
  <c r="K4" i="5" s="1"/>
  <c r="C4" i="5"/>
  <c r="D192" i="10" s="1"/>
  <c r="J3" i="5"/>
  <c r="H189" i="10" s="1"/>
  <c r="H188" i="10" s="1"/>
  <c r="I3" i="5"/>
  <c r="G189" i="10" s="1"/>
  <c r="G188" i="10" s="1"/>
  <c r="H3" i="5"/>
  <c r="G3" i="5"/>
  <c r="F3" i="5"/>
  <c r="E3" i="5"/>
  <c r="D3" i="5"/>
  <c r="K3" i="5" s="1"/>
  <c r="C3" i="5"/>
  <c r="D189" i="10" s="1"/>
  <c r="J2" i="5"/>
  <c r="I10" i="9" s="1"/>
  <c r="I2" i="5"/>
  <c r="H10" i="9" s="1"/>
  <c r="H2" i="5"/>
  <c r="G2" i="5"/>
  <c r="F10" i="9" s="1"/>
  <c r="F2" i="5"/>
  <c r="E10" i="9" s="1"/>
  <c r="E2" i="5"/>
  <c r="D10" i="9" s="1"/>
  <c r="D2" i="5"/>
  <c r="C2" i="5"/>
  <c r="B10" i="9" s="1"/>
  <c r="K26" i="4"/>
  <c r="C26" i="4"/>
  <c r="E187" i="10" s="1"/>
  <c r="C187" i="10" s="1"/>
  <c r="K25" i="4"/>
  <c r="C25" i="4"/>
  <c r="K24" i="4"/>
  <c r="C24" i="4"/>
  <c r="G23" i="4"/>
  <c r="F23" i="4"/>
  <c r="E23" i="4"/>
  <c r="D23" i="4"/>
  <c r="K23" i="4" s="1"/>
  <c r="C23" i="4"/>
  <c r="C186" i="10" s="1"/>
  <c r="G22" i="4"/>
  <c r="F22" i="4"/>
  <c r="E22" i="4"/>
  <c r="D22" i="4"/>
  <c r="K22" i="4" s="1"/>
  <c r="C22" i="4"/>
  <c r="K21" i="4"/>
  <c r="C21" i="4"/>
  <c r="G20" i="4"/>
  <c r="F20" i="4"/>
  <c r="E20" i="4"/>
  <c r="D20" i="4"/>
  <c r="K20" i="4" s="1"/>
  <c r="C20" i="4"/>
  <c r="K19" i="4"/>
  <c r="C19" i="4"/>
  <c r="D181" i="10" s="1"/>
  <c r="C181" i="10" s="1"/>
  <c r="K18" i="4"/>
  <c r="G18" i="4"/>
  <c r="F18" i="4"/>
  <c r="E18" i="4"/>
  <c r="D18" i="4"/>
  <c r="C18" i="4"/>
  <c r="K17" i="4"/>
  <c r="C17" i="4"/>
  <c r="K16" i="4"/>
  <c r="C16" i="4"/>
  <c r="D179" i="10" s="1"/>
  <c r="C179" i="10" s="1"/>
  <c r="K15" i="4"/>
  <c r="C15" i="4"/>
  <c r="D178" i="10" s="1"/>
  <c r="C178" i="10" s="1"/>
  <c r="K14" i="4"/>
  <c r="C14" i="4"/>
  <c r="D177" i="10" s="1"/>
  <c r="C177" i="10" s="1"/>
  <c r="G13" i="4"/>
  <c r="F13" i="4"/>
  <c r="E13" i="4"/>
  <c r="D13" i="4"/>
  <c r="K13" i="4" s="1"/>
  <c r="C13" i="4"/>
  <c r="G12" i="4"/>
  <c r="F12" i="4"/>
  <c r="E12" i="4"/>
  <c r="D12" i="4"/>
  <c r="K12" i="4" s="1"/>
  <c r="C12" i="4"/>
  <c r="D172" i="10" s="1"/>
  <c r="J11" i="4"/>
  <c r="I11" i="4"/>
  <c r="H11" i="4"/>
  <c r="G11" i="4"/>
  <c r="F11" i="4"/>
  <c r="E11" i="4"/>
  <c r="D11" i="4"/>
  <c r="K11" i="4" s="1"/>
  <c r="C11" i="4"/>
  <c r="C10" i="4"/>
  <c r="G9" i="4"/>
  <c r="F9" i="4"/>
  <c r="E9" i="4"/>
  <c r="D9" i="4"/>
  <c r="C9" i="4"/>
  <c r="G8" i="4"/>
  <c r="F8" i="4"/>
  <c r="E8" i="4"/>
  <c r="D8" i="4"/>
  <c r="C8" i="4"/>
  <c r="K7" i="4"/>
  <c r="C7" i="4"/>
  <c r="D183" i="10" s="1"/>
  <c r="K6" i="4"/>
  <c r="C6" i="4"/>
  <c r="D180" i="10" s="1"/>
  <c r="C180" i="10" s="1"/>
  <c r="K5" i="4"/>
  <c r="C5" i="4"/>
  <c r="D176" i="10" s="1"/>
  <c r="G4" i="4"/>
  <c r="F4" i="4"/>
  <c r="E4" i="4"/>
  <c r="D4" i="4"/>
  <c r="K4" i="4" s="1"/>
  <c r="C4" i="4"/>
  <c r="G3" i="4"/>
  <c r="F3" i="4"/>
  <c r="E3" i="4"/>
  <c r="D3" i="4"/>
  <c r="K3" i="4" s="1"/>
  <c r="C3" i="4"/>
  <c r="J2" i="4"/>
  <c r="I9" i="9" s="1"/>
  <c r="I2" i="4"/>
  <c r="H9" i="9" s="1"/>
  <c r="H2" i="4"/>
  <c r="G9" i="9" s="1"/>
  <c r="G2" i="4"/>
  <c r="F9" i="9" s="1"/>
  <c r="F2" i="4"/>
  <c r="E9" i="9" s="1"/>
  <c r="E2" i="4"/>
  <c r="D9" i="9" s="1"/>
  <c r="D2" i="4"/>
  <c r="C2" i="4"/>
  <c r="B9" i="9" s="1"/>
  <c r="C112" i="3"/>
  <c r="C111" i="3"/>
  <c r="G110" i="3"/>
  <c r="F110" i="3"/>
  <c r="E110" i="3"/>
  <c r="D110" i="3"/>
  <c r="C110" i="3"/>
  <c r="G109" i="3"/>
  <c r="F109" i="3"/>
  <c r="E109" i="3"/>
  <c r="D109" i="3"/>
  <c r="C109" i="3"/>
  <c r="G108" i="3"/>
  <c r="F108" i="3"/>
  <c r="E108" i="3"/>
  <c r="D108" i="3"/>
  <c r="C108" i="3"/>
  <c r="K107" i="3"/>
  <c r="G106" i="3"/>
  <c r="F106" i="3"/>
  <c r="E106" i="3"/>
  <c r="D106" i="3"/>
  <c r="K106" i="3" s="1"/>
  <c r="C106" i="3"/>
  <c r="G105" i="3"/>
  <c r="F105" i="3"/>
  <c r="K105" i="3"/>
  <c r="K104" i="3"/>
  <c r="C104" i="3"/>
  <c r="C103" i="3"/>
  <c r="G102" i="3"/>
  <c r="F102" i="3"/>
  <c r="E102" i="3"/>
  <c r="D102" i="3"/>
  <c r="C102" i="3"/>
  <c r="G101" i="3"/>
  <c r="F101" i="3"/>
  <c r="E101" i="3"/>
  <c r="D101" i="3"/>
  <c r="C101" i="3"/>
  <c r="G100" i="3"/>
  <c r="F100" i="3"/>
  <c r="E100" i="3"/>
  <c r="D100" i="3"/>
  <c r="C100" i="3"/>
  <c r="C99" i="3"/>
  <c r="G98" i="3"/>
  <c r="F98" i="3"/>
  <c r="E98" i="3"/>
  <c r="D98" i="3"/>
  <c r="K98" i="3" s="1"/>
  <c r="C98" i="3"/>
  <c r="K97" i="3"/>
  <c r="K96" i="3"/>
  <c r="C96" i="3"/>
  <c r="K95" i="3"/>
  <c r="C95" i="3"/>
  <c r="G94" i="3"/>
  <c r="F94" i="3"/>
  <c r="E94" i="3"/>
  <c r="D94" i="3"/>
  <c r="K94" i="3" s="1"/>
  <c r="C94" i="3"/>
  <c r="K93" i="3"/>
  <c r="C93" i="3"/>
  <c r="C118" i="10" s="1"/>
  <c r="G92" i="3"/>
  <c r="F92" i="3"/>
  <c r="E92" i="3"/>
  <c r="D92" i="3"/>
  <c r="C92" i="3"/>
  <c r="G91" i="3"/>
  <c r="F91" i="3"/>
  <c r="E91" i="3"/>
  <c r="D91" i="3"/>
  <c r="C91" i="3"/>
  <c r="G90" i="3"/>
  <c r="F90" i="3"/>
  <c r="E90" i="3"/>
  <c r="D90" i="3"/>
  <c r="C90" i="3"/>
  <c r="G89" i="3"/>
  <c r="F89" i="3"/>
  <c r="E89" i="3"/>
  <c r="D89" i="3"/>
  <c r="C89" i="3"/>
  <c r="G88" i="3"/>
  <c r="F88" i="3"/>
  <c r="E88" i="3"/>
  <c r="D88" i="3"/>
  <c r="C88" i="3"/>
  <c r="D87" i="3"/>
  <c r="K87" i="3" s="1"/>
  <c r="C87" i="3"/>
  <c r="G86" i="3"/>
  <c r="F86" i="3"/>
  <c r="E86" i="3"/>
  <c r="D86" i="3"/>
  <c r="K86" i="3" s="1"/>
  <c r="C86" i="3"/>
  <c r="G85" i="3"/>
  <c r="K85" i="3" s="1"/>
  <c r="C85" i="3"/>
  <c r="E84" i="3"/>
  <c r="K84" i="3" s="1"/>
  <c r="C84" i="3"/>
  <c r="D135" i="10" s="1"/>
  <c r="C135" i="10" s="1"/>
  <c r="K83" i="3"/>
  <c r="C83" i="3"/>
  <c r="G82" i="3"/>
  <c r="F82" i="3"/>
  <c r="E82" i="3"/>
  <c r="D82" i="3"/>
  <c r="K82" i="3" s="1"/>
  <c r="C82" i="3"/>
  <c r="D118" i="10" s="1"/>
  <c r="J81" i="3"/>
  <c r="I81" i="3"/>
  <c r="H81" i="3"/>
  <c r="G81" i="3"/>
  <c r="F81" i="3"/>
  <c r="E81" i="3"/>
  <c r="D81" i="3"/>
  <c r="K81" i="3" s="1"/>
  <c r="C81" i="3"/>
  <c r="C80" i="3"/>
  <c r="C79" i="3"/>
  <c r="G78" i="3"/>
  <c r="F78" i="3"/>
  <c r="E78" i="3"/>
  <c r="D78" i="3"/>
  <c r="C78" i="3"/>
  <c r="G77" i="3"/>
  <c r="F77" i="3"/>
  <c r="E77" i="3"/>
  <c r="D77" i="3"/>
  <c r="C77" i="3"/>
  <c r="G76" i="3"/>
  <c r="F76" i="3"/>
  <c r="E76" i="3"/>
  <c r="D76" i="3"/>
  <c r="C76" i="3"/>
  <c r="E117" i="10" s="1"/>
  <c r="K75" i="3"/>
  <c r="C75" i="3"/>
  <c r="D144" i="10" s="1"/>
  <c r="G74" i="3"/>
  <c r="F74" i="3"/>
  <c r="E74" i="3"/>
  <c r="D74" i="3"/>
  <c r="K74" i="3" s="1"/>
  <c r="C74" i="3"/>
  <c r="K73" i="3"/>
  <c r="C73" i="3"/>
  <c r="K72" i="3"/>
  <c r="G72" i="3"/>
  <c r="F72" i="3"/>
  <c r="E72" i="3"/>
  <c r="D72" i="3"/>
  <c r="C72" i="3"/>
  <c r="K71" i="3"/>
  <c r="C71" i="3"/>
  <c r="K70" i="3"/>
  <c r="C70" i="3"/>
  <c r="G69" i="3"/>
  <c r="F69" i="3"/>
  <c r="E69" i="3"/>
  <c r="D69" i="3"/>
  <c r="K69" i="3" s="1"/>
  <c r="C69" i="3"/>
  <c r="D117" i="10" s="1"/>
  <c r="G68" i="3"/>
  <c r="F68" i="3"/>
  <c r="E68" i="3"/>
  <c r="D68" i="3"/>
  <c r="K68" i="3" s="1"/>
  <c r="C68" i="3"/>
  <c r="C117" i="10" s="1"/>
  <c r="K67" i="3"/>
  <c r="K66" i="3"/>
  <c r="G65" i="3"/>
  <c r="F65" i="3"/>
  <c r="D65" i="3"/>
  <c r="K65" i="3" s="1"/>
  <c r="C65" i="3"/>
  <c r="G64" i="3"/>
  <c r="F64" i="3"/>
  <c r="D64" i="3"/>
  <c r="K64" i="3" s="1"/>
  <c r="C64" i="3"/>
  <c r="G63" i="3"/>
  <c r="F63" i="3"/>
  <c r="D63" i="3"/>
  <c r="K63" i="3" s="1"/>
  <c r="C63" i="3"/>
  <c r="K62" i="3"/>
  <c r="C62" i="3"/>
  <c r="K61" i="3"/>
  <c r="C61" i="3"/>
  <c r="K60" i="3"/>
  <c r="C60" i="3"/>
  <c r="G59" i="3"/>
  <c r="F59" i="3"/>
  <c r="E59" i="3"/>
  <c r="D59" i="3"/>
  <c r="K59" i="3" s="1"/>
  <c r="C59" i="3"/>
  <c r="G58" i="3"/>
  <c r="F58" i="3"/>
  <c r="E58" i="3"/>
  <c r="D58" i="3"/>
  <c r="K58" i="3" s="1"/>
  <c r="C58" i="3"/>
  <c r="K57" i="3"/>
  <c r="C57" i="3"/>
  <c r="K56" i="3"/>
  <c r="C56" i="3"/>
  <c r="K55" i="3"/>
  <c r="C55" i="3"/>
  <c r="D54" i="3"/>
  <c r="K54" i="3" s="1"/>
  <c r="C54" i="3"/>
  <c r="K53" i="3"/>
  <c r="C53" i="3"/>
  <c r="K52" i="3"/>
  <c r="C52" i="3"/>
  <c r="G51" i="3"/>
  <c r="F51" i="3"/>
  <c r="E51" i="3"/>
  <c r="D51" i="3"/>
  <c r="K51" i="3" s="1"/>
  <c r="C51" i="3"/>
  <c r="G50" i="3"/>
  <c r="F50" i="3"/>
  <c r="E50" i="3"/>
  <c r="D50" i="3"/>
  <c r="K50" i="3" s="1"/>
  <c r="C50" i="3"/>
  <c r="K49" i="3"/>
  <c r="C49" i="3"/>
  <c r="G48" i="3"/>
  <c r="F48" i="3"/>
  <c r="E48" i="3"/>
  <c r="D48" i="3"/>
  <c r="K48" i="3" s="1"/>
  <c r="C48" i="3"/>
  <c r="K47" i="3"/>
  <c r="C47" i="3"/>
  <c r="G46" i="3"/>
  <c r="F46" i="3"/>
  <c r="E46" i="3"/>
  <c r="D46" i="3"/>
  <c r="K46" i="3" s="1"/>
  <c r="C46" i="3"/>
  <c r="D126" i="10" s="1"/>
  <c r="K45" i="3"/>
  <c r="C45" i="3"/>
  <c r="K44" i="3"/>
  <c r="C44" i="3"/>
  <c r="G43" i="3"/>
  <c r="F43" i="3"/>
  <c r="E43" i="3"/>
  <c r="D43" i="3"/>
  <c r="K43" i="3" s="1"/>
  <c r="C43" i="3"/>
  <c r="G42" i="3"/>
  <c r="F42" i="3"/>
  <c r="E42" i="3"/>
  <c r="D42" i="3"/>
  <c r="K42" i="3" s="1"/>
  <c r="C42" i="3"/>
  <c r="J41" i="3"/>
  <c r="I41" i="3"/>
  <c r="H41" i="3"/>
  <c r="G41" i="3"/>
  <c r="F41" i="3"/>
  <c r="E41" i="3"/>
  <c r="D41" i="3"/>
  <c r="K41" i="3" s="1"/>
  <c r="C41" i="3"/>
  <c r="J40" i="3"/>
  <c r="H115" i="10" s="1"/>
  <c r="I40" i="3"/>
  <c r="G115" i="10" s="1"/>
  <c r="H40" i="3"/>
  <c r="F115" i="10" s="1"/>
  <c r="G40" i="3"/>
  <c r="F40" i="3"/>
  <c r="E40" i="3"/>
  <c r="D40" i="3"/>
  <c r="K40" i="3" s="1"/>
  <c r="C40" i="3"/>
  <c r="G39" i="3"/>
  <c r="F39" i="3"/>
  <c r="E39" i="3"/>
  <c r="D39" i="3"/>
  <c r="K39" i="3" s="1"/>
  <c r="C39" i="3"/>
  <c r="E151" i="10" s="1"/>
  <c r="C151" i="10" s="1"/>
  <c r="G38" i="3"/>
  <c r="F38" i="3"/>
  <c r="E38" i="3"/>
  <c r="D38" i="3"/>
  <c r="K38" i="3" s="1"/>
  <c r="C38" i="3"/>
  <c r="E150" i="10" s="1"/>
  <c r="C150" i="10" s="1"/>
  <c r="G37" i="3"/>
  <c r="F37" i="3"/>
  <c r="E37" i="3"/>
  <c r="D37" i="3"/>
  <c r="K37" i="3" s="1"/>
  <c r="C37" i="3"/>
  <c r="E149" i="10" s="1"/>
  <c r="C149" i="10" s="1"/>
  <c r="G36" i="3"/>
  <c r="F36" i="3"/>
  <c r="E36" i="3"/>
  <c r="D36" i="3"/>
  <c r="K36" i="3" s="1"/>
  <c r="C36" i="3"/>
  <c r="E148" i="10" s="1"/>
  <c r="C148" i="10" s="1"/>
  <c r="G35" i="3"/>
  <c r="F35" i="3"/>
  <c r="E35" i="3"/>
  <c r="D35" i="3"/>
  <c r="K35" i="3" s="1"/>
  <c r="C35" i="3"/>
  <c r="E147" i="10" s="1"/>
  <c r="G34" i="3"/>
  <c r="F53" i="11" s="1"/>
  <c r="F34" i="3"/>
  <c r="E53" i="11" s="1"/>
  <c r="E34" i="3"/>
  <c r="D53" i="11" s="1"/>
  <c r="D51" i="11" s="1"/>
  <c r="D59" i="11" s="1"/>
  <c r="D34" i="3"/>
  <c r="C34" i="3"/>
  <c r="G33" i="3"/>
  <c r="F33" i="3"/>
  <c r="E33" i="3"/>
  <c r="D33" i="3"/>
  <c r="K33" i="3" s="1"/>
  <c r="C33" i="3"/>
  <c r="G32" i="3"/>
  <c r="F44" i="11" s="1"/>
  <c r="F41" i="11" s="1"/>
  <c r="F32" i="3"/>
  <c r="E44" i="11" s="1"/>
  <c r="E41" i="11" s="1"/>
  <c r="E32" i="3"/>
  <c r="D44" i="11" s="1"/>
  <c r="D41" i="11" s="1"/>
  <c r="D32" i="3"/>
  <c r="C32" i="3"/>
  <c r="K31" i="3"/>
  <c r="K30" i="3"/>
  <c r="G29" i="3"/>
  <c r="F29" i="3"/>
  <c r="E29" i="3"/>
  <c r="D29" i="3"/>
  <c r="K29" i="3" s="1"/>
  <c r="C29" i="3"/>
  <c r="G28" i="3"/>
  <c r="F28" i="3"/>
  <c r="E28" i="3"/>
  <c r="D28" i="3"/>
  <c r="K28" i="3" s="1"/>
  <c r="C28" i="3"/>
  <c r="D142" i="10" s="1"/>
  <c r="C142" i="10" s="1"/>
  <c r="G27" i="3"/>
  <c r="F27" i="3"/>
  <c r="E27" i="3"/>
  <c r="D27" i="3"/>
  <c r="K27" i="3" s="1"/>
  <c r="C27" i="3"/>
  <c r="G26" i="3"/>
  <c r="F26" i="3"/>
  <c r="E26" i="3"/>
  <c r="D26" i="3"/>
  <c r="K26" i="3" s="1"/>
  <c r="C26" i="3"/>
  <c r="D140" i="10" s="1"/>
  <c r="G25" i="3"/>
  <c r="F25" i="3"/>
  <c r="E25" i="3"/>
  <c r="D25" i="3"/>
  <c r="K25" i="3" s="1"/>
  <c r="C25" i="3"/>
  <c r="G24" i="3"/>
  <c r="F24" i="3"/>
  <c r="E24" i="3"/>
  <c r="D24" i="3"/>
  <c r="K24" i="3" s="1"/>
  <c r="C24" i="3"/>
  <c r="D138" i="10" s="1"/>
  <c r="G23" i="3"/>
  <c r="F23" i="3"/>
  <c r="E23" i="3"/>
  <c r="D23" i="3"/>
  <c r="K23" i="3" s="1"/>
  <c r="C23" i="3"/>
  <c r="G22" i="3"/>
  <c r="F22" i="3"/>
  <c r="E22" i="3"/>
  <c r="D22" i="3"/>
  <c r="K22" i="3" s="1"/>
  <c r="C22" i="3"/>
  <c r="D136" i="10" s="1"/>
  <c r="C136" i="10" s="1"/>
  <c r="G21" i="3"/>
  <c r="F21" i="3"/>
  <c r="E21" i="3"/>
  <c r="D21" i="3"/>
  <c r="K21" i="3" s="1"/>
  <c r="C21" i="3"/>
  <c r="G20" i="3"/>
  <c r="F20" i="3"/>
  <c r="E20" i="3"/>
  <c r="D20" i="3"/>
  <c r="K20" i="3" s="1"/>
  <c r="C20" i="3"/>
  <c r="D134" i="10" s="1"/>
  <c r="C134" i="10" s="1"/>
  <c r="K19" i="3"/>
  <c r="K18" i="3"/>
  <c r="K17" i="3"/>
  <c r="G16" i="3"/>
  <c r="F16" i="3"/>
  <c r="E16" i="3"/>
  <c r="D16" i="3"/>
  <c r="K16" i="3" s="1"/>
  <c r="C16" i="3"/>
  <c r="D133" i="10" s="1"/>
  <c r="C133" i="10" s="1"/>
  <c r="F15" i="3"/>
  <c r="E15" i="3"/>
  <c r="D15" i="3"/>
  <c r="K15" i="3" s="1"/>
  <c r="C15" i="3"/>
  <c r="D132" i="10" s="1"/>
  <c r="C132" i="10" s="1"/>
  <c r="G14" i="3"/>
  <c r="F14" i="3"/>
  <c r="E14" i="3"/>
  <c r="D14" i="3"/>
  <c r="K14" i="3" s="1"/>
  <c r="C14" i="3"/>
  <c r="D131" i="10" s="1"/>
  <c r="G13" i="3"/>
  <c r="F13" i="3"/>
  <c r="E13" i="3"/>
  <c r="D13" i="3"/>
  <c r="K13" i="3" s="1"/>
  <c r="C13" i="3"/>
  <c r="J12" i="3"/>
  <c r="H129" i="10" s="1"/>
  <c r="I12" i="3"/>
  <c r="G129" i="10" s="1"/>
  <c r="H12" i="3"/>
  <c r="F129" i="10" s="1"/>
  <c r="G12" i="3"/>
  <c r="F12" i="3"/>
  <c r="E12" i="3"/>
  <c r="D12" i="3"/>
  <c r="K12" i="3" s="1"/>
  <c r="C12" i="3"/>
  <c r="G11" i="3"/>
  <c r="F19" i="11" s="1"/>
  <c r="F13" i="11" s="1"/>
  <c r="F11" i="3"/>
  <c r="E19" i="11" s="1"/>
  <c r="E13" i="11" s="1"/>
  <c r="E11" i="3"/>
  <c r="D19" i="11" s="1"/>
  <c r="D13" i="11" s="1"/>
  <c r="D11" i="3"/>
  <c r="C11" i="3"/>
  <c r="D128" i="10" s="1"/>
  <c r="G10" i="3"/>
  <c r="F10" i="3"/>
  <c r="E10" i="3"/>
  <c r="D10" i="3"/>
  <c r="K10" i="3" s="1"/>
  <c r="C10" i="3"/>
  <c r="G9" i="3"/>
  <c r="F9" i="3"/>
  <c r="E9" i="3"/>
  <c r="D9" i="3"/>
  <c r="C9" i="3"/>
  <c r="G8" i="3"/>
  <c r="F8" i="3"/>
  <c r="E8" i="3"/>
  <c r="D8" i="3"/>
  <c r="C8" i="3"/>
  <c r="G7" i="3"/>
  <c r="F7" i="3"/>
  <c r="E7" i="3"/>
  <c r="D7" i="3"/>
  <c r="K7" i="3" s="1"/>
  <c r="C7" i="3"/>
  <c r="D124" i="10" s="1"/>
  <c r="C124" i="10" s="1"/>
  <c r="G6" i="3"/>
  <c r="F5" i="11" s="1"/>
  <c r="F4" i="11" s="1"/>
  <c r="F3" i="11" s="1"/>
  <c r="F6" i="3"/>
  <c r="E5" i="11" s="1"/>
  <c r="E4" i="11" s="1"/>
  <c r="E3" i="11" s="1"/>
  <c r="E6" i="3"/>
  <c r="D5" i="11" s="1"/>
  <c r="D4" i="11" s="1"/>
  <c r="D3" i="11" s="1"/>
  <c r="D6" i="3"/>
  <c r="C6" i="3"/>
  <c r="D123" i="10" s="1"/>
  <c r="G5" i="3"/>
  <c r="F5" i="3"/>
  <c r="E5" i="3"/>
  <c r="D5" i="3"/>
  <c r="K5" i="3" s="1"/>
  <c r="C5" i="3"/>
  <c r="J4" i="3"/>
  <c r="I4" i="3"/>
  <c r="H4" i="3"/>
  <c r="G4" i="3"/>
  <c r="F4" i="3"/>
  <c r="E4" i="3"/>
  <c r="D4" i="3"/>
  <c r="K4" i="3" s="1"/>
  <c r="C4" i="3"/>
  <c r="G3" i="3"/>
  <c r="F3" i="3"/>
  <c r="E3" i="3"/>
  <c r="D3" i="3"/>
  <c r="K3" i="3" s="1"/>
  <c r="C3" i="3"/>
  <c r="G2" i="3"/>
  <c r="F7" i="9" s="1"/>
  <c r="F2" i="3"/>
  <c r="E7" i="9" s="1"/>
  <c r="E2" i="3"/>
  <c r="D7" i="9" s="1"/>
  <c r="D2" i="3"/>
  <c r="C2" i="3"/>
  <c r="B7" i="9" s="1"/>
  <c r="K92" i="2"/>
  <c r="C92" i="2"/>
  <c r="J91" i="2"/>
  <c r="I91" i="2"/>
  <c r="H91" i="2"/>
  <c r="G91" i="2"/>
  <c r="F91" i="2"/>
  <c r="E91" i="2"/>
  <c r="D91" i="2"/>
  <c r="K91" i="2" s="1"/>
  <c r="C91" i="2"/>
  <c r="C90" i="2"/>
  <c r="G89" i="2"/>
  <c r="F89" i="2"/>
  <c r="E89" i="2"/>
  <c r="D89" i="2"/>
  <c r="C89" i="2"/>
  <c r="G88" i="2"/>
  <c r="F88" i="2"/>
  <c r="E88" i="2"/>
  <c r="D88" i="2"/>
  <c r="C88" i="2"/>
  <c r="G87" i="2"/>
  <c r="F87" i="2"/>
  <c r="E87" i="2"/>
  <c r="D87" i="2"/>
  <c r="C87" i="2"/>
  <c r="E73" i="10" s="1"/>
  <c r="C73" i="10" s="1"/>
  <c r="K85" i="2"/>
  <c r="K84" i="2"/>
  <c r="J83" i="2"/>
  <c r="I83" i="2"/>
  <c r="H83" i="2"/>
  <c r="G83" i="2"/>
  <c r="F83" i="2"/>
  <c r="E83" i="2"/>
  <c r="D83" i="2"/>
  <c r="K83" i="2" s="1"/>
  <c r="C83" i="2"/>
  <c r="J82" i="2"/>
  <c r="I82" i="2"/>
  <c r="H82" i="2"/>
  <c r="G82" i="2"/>
  <c r="F82" i="2"/>
  <c r="E82" i="2"/>
  <c r="D82" i="2"/>
  <c r="K82" i="2" s="1"/>
  <c r="C82" i="2"/>
  <c r="J81" i="2"/>
  <c r="I81" i="2"/>
  <c r="H81" i="2"/>
  <c r="G81" i="2"/>
  <c r="F81" i="2"/>
  <c r="E81" i="2"/>
  <c r="D81" i="2"/>
  <c r="K81" i="2" s="1"/>
  <c r="C81" i="2"/>
  <c r="K80" i="2"/>
  <c r="C80" i="2"/>
  <c r="K79" i="2"/>
  <c r="C79" i="2"/>
  <c r="K78" i="2"/>
  <c r="C78" i="2"/>
  <c r="K77" i="2"/>
  <c r="C77" i="2"/>
  <c r="K76" i="2"/>
  <c r="J76" i="2"/>
  <c r="I76" i="2"/>
  <c r="H76" i="2"/>
  <c r="C76" i="2"/>
  <c r="K75" i="2"/>
  <c r="C75" i="2"/>
  <c r="J74" i="2"/>
  <c r="I74" i="2"/>
  <c r="H74" i="2"/>
  <c r="E74" i="2"/>
  <c r="D74" i="2"/>
  <c r="K74" i="2" s="1"/>
  <c r="C74" i="2"/>
  <c r="K73" i="2"/>
  <c r="C73" i="2"/>
  <c r="K72" i="2"/>
  <c r="C72" i="2"/>
  <c r="K71" i="2"/>
  <c r="C71" i="2"/>
  <c r="K70" i="2"/>
  <c r="C70" i="2"/>
  <c r="K69" i="2"/>
  <c r="C69" i="2"/>
  <c r="K68" i="2"/>
  <c r="C68" i="2"/>
  <c r="K67" i="2"/>
  <c r="C67" i="2"/>
  <c r="K66" i="2"/>
  <c r="C66" i="2"/>
  <c r="K65" i="2"/>
  <c r="C65" i="2"/>
  <c r="K64" i="2"/>
  <c r="C64" i="2"/>
  <c r="J63" i="2"/>
  <c r="I63" i="2"/>
  <c r="H63" i="2"/>
  <c r="G63" i="2"/>
  <c r="F63" i="2"/>
  <c r="E63" i="2"/>
  <c r="D63" i="2"/>
  <c r="K63" i="2" s="1"/>
  <c r="C63" i="2"/>
  <c r="G62" i="2"/>
  <c r="F62" i="2"/>
  <c r="E62" i="2"/>
  <c r="D62" i="2"/>
  <c r="K62" i="2" s="1"/>
  <c r="C62" i="2"/>
  <c r="J61" i="2"/>
  <c r="I61" i="2"/>
  <c r="H61" i="2"/>
  <c r="G61" i="2"/>
  <c r="F61" i="2"/>
  <c r="E61" i="2"/>
  <c r="D61" i="2"/>
  <c r="K61" i="2" s="1"/>
  <c r="C61" i="2"/>
  <c r="J60" i="2"/>
  <c r="H72" i="10" s="1"/>
  <c r="I60" i="2"/>
  <c r="G72" i="10" s="1"/>
  <c r="H60" i="2"/>
  <c r="F72" i="10" s="1"/>
  <c r="G60" i="2"/>
  <c r="F60" i="2"/>
  <c r="E60" i="2"/>
  <c r="D60" i="2"/>
  <c r="K60" i="2" s="1"/>
  <c r="C60" i="2"/>
  <c r="K59" i="2"/>
  <c r="C59" i="2"/>
  <c r="C58" i="2"/>
  <c r="E98" i="10" s="1"/>
  <c r="C98" i="10" s="1"/>
  <c r="K57" i="2"/>
  <c r="C57" i="2"/>
  <c r="J56" i="2"/>
  <c r="I56" i="2"/>
  <c r="H56" i="2"/>
  <c r="G56" i="2"/>
  <c r="F56" i="2"/>
  <c r="E56" i="2"/>
  <c r="D56" i="2"/>
  <c r="K56" i="2" s="1"/>
  <c r="C56" i="2"/>
  <c r="J55" i="2"/>
  <c r="I55" i="2"/>
  <c r="H55" i="2"/>
  <c r="G55" i="2"/>
  <c r="F55" i="2"/>
  <c r="E55" i="2"/>
  <c r="D55" i="2"/>
  <c r="K55" i="2" s="1"/>
  <c r="C55" i="2"/>
  <c r="J54" i="2"/>
  <c r="I54" i="2"/>
  <c r="H54" i="2"/>
  <c r="G54" i="2"/>
  <c r="F54" i="2"/>
  <c r="E54" i="2"/>
  <c r="D54" i="2"/>
  <c r="K54" i="2" s="1"/>
  <c r="C54" i="2"/>
  <c r="E71" i="10" s="1"/>
  <c r="C71" i="10" s="1"/>
  <c r="K53" i="2"/>
  <c r="C53" i="2"/>
  <c r="K52" i="2"/>
  <c r="C52" i="2"/>
  <c r="K51" i="2"/>
  <c r="C51" i="2"/>
  <c r="J50" i="2"/>
  <c r="I50" i="2"/>
  <c r="H50" i="2"/>
  <c r="G50" i="2"/>
  <c r="F50" i="2"/>
  <c r="E50" i="2"/>
  <c r="D50" i="2"/>
  <c r="K50" i="2" s="1"/>
  <c r="C50" i="2"/>
  <c r="J49" i="2"/>
  <c r="I49" i="2"/>
  <c r="H49" i="2"/>
  <c r="G49" i="2"/>
  <c r="F49" i="2"/>
  <c r="E49" i="2"/>
  <c r="D49" i="2"/>
  <c r="K49" i="2" s="1"/>
  <c r="C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J30" i="2"/>
  <c r="I30" i="2"/>
  <c r="H30" i="2"/>
  <c r="G30" i="2"/>
  <c r="F30" i="2"/>
  <c r="E30" i="2"/>
  <c r="D30" i="2"/>
  <c r="K30" i="2" s="1"/>
  <c r="C30" i="2"/>
  <c r="J29" i="2"/>
  <c r="H71" i="10" s="1"/>
  <c r="I29" i="2"/>
  <c r="G71" i="10" s="1"/>
  <c r="H29" i="2"/>
  <c r="F71" i="10" s="1"/>
  <c r="G29" i="2"/>
  <c r="F29" i="2"/>
  <c r="E29" i="2"/>
  <c r="D29" i="2"/>
  <c r="K29" i="2" s="1"/>
  <c r="C29" i="2"/>
  <c r="K28" i="2"/>
  <c r="C28" i="2"/>
  <c r="K27" i="2"/>
  <c r="C27" i="2"/>
  <c r="J26" i="2"/>
  <c r="I26" i="2"/>
  <c r="H26" i="2"/>
  <c r="G26" i="2"/>
  <c r="F26" i="2"/>
  <c r="E26" i="2"/>
  <c r="D26" i="2"/>
  <c r="K26" i="2" s="1"/>
  <c r="C26" i="2"/>
  <c r="J25" i="2"/>
  <c r="I25" i="2"/>
  <c r="H25" i="2"/>
  <c r="G25" i="2"/>
  <c r="F25" i="2"/>
  <c r="E25" i="2"/>
  <c r="D25" i="2"/>
  <c r="K25" i="2" s="1"/>
  <c r="C25" i="2"/>
  <c r="J24" i="2"/>
  <c r="I24" i="2"/>
  <c r="H24" i="2"/>
  <c r="G24" i="2"/>
  <c r="F24" i="2"/>
  <c r="E24" i="2"/>
  <c r="D24" i="2"/>
  <c r="K24" i="2" s="1"/>
  <c r="C24" i="2"/>
  <c r="E70" i="10" s="1"/>
  <c r="E69" i="10" s="1"/>
  <c r="K23" i="2"/>
  <c r="K22" i="2"/>
  <c r="J21" i="2"/>
  <c r="I21" i="2"/>
  <c r="H21" i="2"/>
  <c r="G21" i="2"/>
  <c r="F21" i="2"/>
  <c r="E21" i="2"/>
  <c r="D21" i="2"/>
  <c r="K21" i="2" s="1"/>
  <c r="C21" i="2"/>
  <c r="J20" i="2"/>
  <c r="I20" i="2"/>
  <c r="H20" i="2"/>
  <c r="G20" i="2"/>
  <c r="F20" i="2"/>
  <c r="E20" i="2"/>
  <c r="D20" i="2"/>
  <c r="K20" i="2" s="1"/>
  <c r="C20" i="2"/>
  <c r="K19" i="2"/>
  <c r="K18" i="2"/>
  <c r="K17" i="2"/>
  <c r="J16" i="2"/>
  <c r="I16" i="2"/>
  <c r="H16" i="2"/>
  <c r="G16" i="2"/>
  <c r="F16" i="2"/>
  <c r="E16" i="2"/>
  <c r="D16" i="2"/>
  <c r="K16" i="2" s="1"/>
  <c r="C16" i="2"/>
  <c r="K15" i="2"/>
  <c r="J14" i="2"/>
  <c r="I14" i="2"/>
  <c r="H14" i="2"/>
  <c r="G14" i="2"/>
  <c r="F14" i="2"/>
  <c r="E14" i="2"/>
  <c r="D14" i="2"/>
  <c r="K14" i="2" s="1"/>
  <c r="C14" i="2"/>
  <c r="K13" i="2"/>
  <c r="K12" i="2"/>
  <c r="C12" i="2"/>
  <c r="K11" i="2"/>
  <c r="C11" i="2"/>
  <c r="K10" i="2"/>
  <c r="C10" i="2"/>
  <c r="K9" i="2"/>
  <c r="C9" i="2"/>
  <c r="K8" i="2"/>
  <c r="C8" i="2"/>
  <c r="K7" i="2"/>
  <c r="C7" i="2"/>
  <c r="J6" i="2"/>
  <c r="I6" i="2"/>
  <c r="H6" i="2"/>
  <c r="G6" i="2"/>
  <c r="F6" i="2"/>
  <c r="E6" i="2"/>
  <c r="D6" i="2"/>
  <c r="K6" i="2" s="1"/>
  <c r="C6" i="2"/>
  <c r="G5" i="2"/>
  <c r="F5" i="2"/>
  <c r="E5" i="2"/>
  <c r="D5" i="2"/>
  <c r="K5" i="2" s="1"/>
  <c r="C5" i="2"/>
  <c r="J4" i="2"/>
  <c r="I4" i="2"/>
  <c r="H4" i="2"/>
  <c r="G4" i="2"/>
  <c r="F4" i="2"/>
  <c r="E4" i="2"/>
  <c r="D4" i="2"/>
  <c r="K4" i="2" s="1"/>
  <c r="C4" i="2"/>
  <c r="J3" i="2"/>
  <c r="H70" i="10" s="1"/>
  <c r="I3" i="2"/>
  <c r="G70" i="10" s="1"/>
  <c r="H3" i="2"/>
  <c r="F70" i="10" s="1"/>
  <c r="G3" i="2"/>
  <c r="F3" i="2"/>
  <c r="E3" i="2"/>
  <c r="D3" i="2"/>
  <c r="K3" i="2" s="1"/>
  <c r="C3" i="2"/>
  <c r="C70" i="10" s="1"/>
  <c r="J2" i="2"/>
  <c r="I2" i="2"/>
  <c r="G2" i="2"/>
  <c r="F2" i="2"/>
  <c r="E2" i="2"/>
  <c r="D2" i="2"/>
  <c r="C2" i="2"/>
  <c r="C124" i="1"/>
  <c r="C123" i="1"/>
  <c r="C122" i="1"/>
  <c r="G121" i="1"/>
  <c r="F121" i="1"/>
  <c r="E121" i="1"/>
  <c r="D121" i="1"/>
  <c r="K121" i="1" s="1"/>
  <c r="C121" i="1"/>
  <c r="K120" i="1"/>
  <c r="C120" i="1"/>
  <c r="D111" i="10" s="1"/>
  <c r="G119" i="1"/>
  <c r="F119" i="1"/>
  <c r="E119" i="1"/>
  <c r="D119" i="1"/>
  <c r="K119" i="1" s="1"/>
  <c r="C119" i="1"/>
  <c r="K118" i="1"/>
  <c r="C118" i="1"/>
  <c r="D109" i="10" s="1"/>
  <c r="K117" i="1"/>
  <c r="J117" i="1"/>
  <c r="I117" i="1"/>
  <c r="H117" i="1"/>
  <c r="G117" i="1"/>
  <c r="F117" i="1"/>
  <c r="E117" i="1"/>
  <c r="D117" i="1"/>
  <c r="C117" i="1"/>
  <c r="K116" i="1"/>
  <c r="C116" i="1"/>
  <c r="D107" i="10" s="1"/>
  <c r="C107" i="10" s="1"/>
  <c r="C115" i="1"/>
  <c r="K114" i="1"/>
  <c r="C114" i="1"/>
  <c r="K113" i="1"/>
  <c r="C113" i="1"/>
  <c r="D104" i="10" s="1"/>
  <c r="G112" i="1"/>
  <c r="F112" i="1"/>
  <c r="E112" i="1"/>
  <c r="D112" i="1"/>
  <c r="K112" i="1" s="1"/>
  <c r="C112" i="1"/>
  <c r="G111" i="1"/>
  <c r="F111" i="1"/>
  <c r="E111" i="1"/>
  <c r="D111" i="1"/>
  <c r="K111" i="1" s="1"/>
  <c r="C111" i="1"/>
  <c r="J110" i="1"/>
  <c r="I6" i="9" s="1"/>
  <c r="I110" i="1"/>
  <c r="H6" i="9" s="1"/>
  <c r="H110" i="1"/>
  <c r="G6" i="9" s="1"/>
  <c r="G110" i="1"/>
  <c r="F6" i="9" s="1"/>
  <c r="F110" i="1"/>
  <c r="E6" i="9" s="1"/>
  <c r="E110" i="1"/>
  <c r="D6" i="9" s="1"/>
  <c r="D110" i="1"/>
  <c r="C110" i="1"/>
  <c r="B6" i="9" s="1"/>
  <c r="J109" i="1"/>
  <c r="I109" i="1"/>
  <c r="H109" i="1"/>
  <c r="G109" i="1"/>
  <c r="F109" i="1"/>
  <c r="E109" i="1"/>
  <c r="D109" i="1"/>
  <c r="K109" i="1" s="1"/>
  <c r="C109" i="1"/>
  <c r="D99" i="10" s="1"/>
  <c r="G108" i="1"/>
  <c r="F108" i="1"/>
  <c r="E108" i="1"/>
  <c r="D108" i="1"/>
  <c r="K108" i="1" s="1"/>
  <c r="C108" i="1"/>
  <c r="E99" i="10" s="1"/>
  <c r="C99" i="10" s="1"/>
  <c r="G107" i="1"/>
  <c r="F107" i="1"/>
  <c r="E107" i="1"/>
  <c r="D107" i="1"/>
  <c r="C107" i="1"/>
  <c r="G106" i="1"/>
  <c r="F106" i="1"/>
  <c r="E106" i="1"/>
  <c r="D106" i="1"/>
  <c r="K106" i="1" s="1"/>
  <c r="C106" i="1"/>
  <c r="E97" i="10" s="1"/>
  <c r="C97" i="10" s="1"/>
  <c r="C96" i="10" s="1"/>
  <c r="C95" i="10" s="1"/>
  <c r="C94" i="10" s="1"/>
  <c r="J105" i="1"/>
  <c r="H96" i="10" s="1"/>
  <c r="I105" i="1"/>
  <c r="G96" i="10" s="1"/>
  <c r="H105" i="1"/>
  <c r="F96" i="10" s="1"/>
  <c r="G105" i="1"/>
  <c r="F105" i="1"/>
  <c r="E105" i="1"/>
  <c r="D105" i="1"/>
  <c r="K105" i="1" s="1"/>
  <c r="C105" i="1"/>
  <c r="E96" i="10" s="1"/>
  <c r="J104" i="1"/>
  <c r="H95" i="10" s="1"/>
  <c r="I104" i="1"/>
  <c r="G95" i="10" s="1"/>
  <c r="H104" i="1"/>
  <c r="F95" i="10" s="1"/>
  <c r="G104" i="1"/>
  <c r="F104" i="1"/>
  <c r="E104" i="1"/>
  <c r="D104" i="1"/>
  <c r="K104" i="1" s="1"/>
  <c r="C104" i="1"/>
  <c r="E95" i="10" s="1"/>
  <c r="J103" i="1"/>
  <c r="H94" i="10" s="1"/>
  <c r="I103" i="1"/>
  <c r="G94" i="10" s="1"/>
  <c r="H103" i="1"/>
  <c r="F94" i="10" s="1"/>
  <c r="G103" i="1"/>
  <c r="F103" i="1"/>
  <c r="E103" i="1"/>
  <c r="D103" i="1"/>
  <c r="K103" i="1" s="1"/>
  <c r="C103" i="1"/>
  <c r="E94" i="10" s="1"/>
  <c r="J102" i="1"/>
  <c r="I102" i="1"/>
  <c r="H102" i="1"/>
  <c r="G102" i="1"/>
  <c r="F49" i="11" s="1"/>
  <c r="F102" i="1"/>
  <c r="E49" i="11" s="1"/>
  <c r="E102" i="1"/>
  <c r="D49" i="11" s="1"/>
  <c r="D102" i="1"/>
  <c r="C102" i="1"/>
  <c r="J101" i="1"/>
  <c r="I101" i="1"/>
  <c r="H101" i="1"/>
  <c r="G101" i="1"/>
  <c r="F48" i="11" s="1"/>
  <c r="F47" i="11" s="1"/>
  <c r="F58" i="11" s="1"/>
  <c r="F101" i="1"/>
  <c r="E48" i="11" s="1"/>
  <c r="E47" i="11" s="1"/>
  <c r="E58" i="11" s="1"/>
  <c r="E101" i="1"/>
  <c r="D48" i="11" s="1"/>
  <c r="D47" i="11" s="1"/>
  <c r="D58" i="11" s="1"/>
  <c r="D101" i="1"/>
  <c r="C101" i="1"/>
  <c r="J100" i="1"/>
  <c r="I100" i="1"/>
  <c r="H100" i="1"/>
  <c r="G100" i="1"/>
  <c r="F100" i="1"/>
  <c r="E100" i="1"/>
  <c r="D100" i="1"/>
  <c r="K100" i="1" s="1"/>
  <c r="C100" i="1"/>
  <c r="J99" i="1"/>
  <c r="I99" i="1"/>
  <c r="H99" i="1"/>
  <c r="G99" i="1"/>
  <c r="F99" i="1"/>
  <c r="E99" i="1"/>
  <c r="D99" i="1"/>
  <c r="K99" i="1" s="1"/>
  <c r="C99" i="1"/>
  <c r="G98" i="1"/>
  <c r="F40" i="11" s="1"/>
  <c r="F98" i="1"/>
  <c r="E40" i="11" s="1"/>
  <c r="E98" i="1"/>
  <c r="D40" i="11" s="1"/>
  <c r="D98" i="1"/>
  <c r="C98" i="1"/>
  <c r="D90" i="10" s="1"/>
  <c r="C90" i="10" s="1"/>
  <c r="G97" i="1"/>
  <c r="F39" i="11" s="1"/>
  <c r="F97" i="1"/>
  <c r="E39" i="11" s="1"/>
  <c r="E97" i="1"/>
  <c r="D39" i="11" s="1"/>
  <c r="D97" i="1"/>
  <c r="G96" i="1"/>
  <c r="F96" i="1"/>
  <c r="E96" i="1"/>
  <c r="D96" i="1"/>
  <c r="K96" i="1" s="1"/>
  <c r="C96" i="1"/>
  <c r="D88" i="10" s="1"/>
  <c r="C88" i="10" s="1"/>
  <c r="J95" i="1"/>
  <c r="I95" i="1"/>
  <c r="H95" i="1"/>
  <c r="G95" i="1"/>
  <c r="F38" i="11" s="1"/>
  <c r="F37" i="11" s="1"/>
  <c r="F95" i="1"/>
  <c r="E38" i="11" s="1"/>
  <c r="E37" i="11" s="1"/>
  <c r="E95" i="1"/>
  <c r="D38" i="11" s="1"/>
  <c r="D37" i="11" s="1"/>
  <c r="D95" i="1"/>
  <c r="C95" i="1"/>
  <c r="D87" i="10" s="1"/>
  <c r="C87" i="10" s="1"/>
  <c r="G94" i="1"/>
  <c r="F36" i="11" s="1"/>
  <c r="F35" i="11" s="1"/>
  <c r="F94" i="1"/>
  <c r="E36" i="11" s="1"/>
  <c r="E35" i="11" s="1"/>
  <c r="E94" i="1"/>
  <c r="D36" i="11" s="1"/>
  <c r="D35" i="11" s="1"/>
  <c r="D94" i="1"/>
  <c r="C94" i="1"/>
  <c r="D86" i="10" s="1"/>
  <c r="C86" i="10" s="1"/>
  <c r="J93" i="1"/>
  <c r="H85" i="10" s="1"/>
  <c r="I93" i="1"/>
  <c r="G85" i="10" s="1"/>
  <c r="H93" i="1"/>
  <c r="F85" i="10" s="1"/>
  <c r="G93" i="1"/>
  <c r="F93" i="1"/>
  <c r="E93" i="1"/>
  <c r="D93" i="1"/>
  <c r="K93" i="1" s="1"/>
  <c r="C93" i="1"/>
  <c r="D85" i="10" s="1"/>
  <c r="C85" i="10" s="1"/>
  <c r="G92" i="1"/>
  <c r="F32" i="11" s="1"/>
  <c r="F92" i="1"/>
  <c r="E32" i="11" s="1"/>
  <c r="E92" i="1"/>
  <c r="D32" i="11" s="1"/>
  <c r="D92" i="1"/>
  <c r="C92" i="1"/>
  <c r="D84" i="10" s="1"/>
  <c r="C84" i="10" s="1"/>
  <c r="G91" i="1"/>
  <c r="F31" i="11" s="1"/>
  <c r="F91" i="1"/>
  <c r="E31" i="11" s="1"/>
  <c r="E91" i="1"/>
  <c r="D31" i="11" s="1"/>
  <c r="D91" i="1"/>
  <c r="C91" i="1"/>
  <c r="G90" i="1"/>
  <c r="F30" i="11" s="1"/>
  <c r="F90" i="1"/>
  <c r="E30" i="11" s="1"/>
  <c r="E90" i="1"/>
  <c r="D30" i="11" s="1"/>
  <c r="D90" i="1"/>
  <c r="C90" i="1"/>
  <c r="D83" i="10" s="1"/>
  <c r="C83" i="10" s="1"/>
  <c r="G89" i="1"/>
  <c r="F29" i="11" s="1"/>
  <c r="F89" i="1"/>
  <c r="E29" i="11" s="1"/>
  <c r="E89" i="1"/>
  <c r="D29" i="11" s="1"/>
  <c r="D89" i="1"/>
  <c r="C89" i="1"/>
  <c r="G88" i="1"/>
  <c r="F28" i="11" s="1"/>
  <c r="F88" i="1"/>
  <c r="E28" i="11" s="1"/>
  <c r="E88" i="1"/>
  <c r="D28" i="11" s="1"/>
  <c r="D88" i="1"/>
  <c r="C88" i="1"/>
  <c r="G87" i="1"/>
  <c r="F27" i="11" s="1"/>
  <c r="F87" i="1"/>
  <c r="E27" i="11" s="1"/>
  <c r="E87" i="1"/>
  <c r="D27" i="11" s="1"/>
  <c r="D87" i="1"/>
  <c r="C87" i="1"/>
  <c r="D81" i="10" s="1"/>
  <c r="C81" i="10" s="1"/>
  <c r="G86" i="1"/>
  <c r="F25" i="11" s="1"/>
  <c r="F86" i="1"/>
  <c r="E25" i="11" s="1"/>
  <c r="E86" i="1"/>
  <c r="D25" i="11" s="1"/>
  <c r="D86" i="1"/>
  <c r="C86" i="1"/>
  <c r="G85" i="1"/>
  <c r="F24" i="11" s="1"/>
  <c r="F85" i="1"/>
  <c r="E24" i="11" s="1"/>
  <c r="E85" i="1"/>
  <c r="D24" i="11" s="1"/>
  <c r="D85" i="1"/>
  <c r="C85" i="1"/>
  <c r="D80" i="10" s="1"/>
  <c r="C80" i="10" s="1"/>
  <c r="G84" i="1"/>
  <c r="F23" i="11" s="1"/>
  <c r="F84" i="1"/>
  <c r="E23" i="11" s="1"/>
  <c r="E84" i="1"/>
  <c r="D23" i="11" s="1"/>
  <c r="D84" i="1"/>
  <c r="C84" i="1"/>
  <c r="D79" i="10" s="1"/>
  <c r="C79" i="10" s="1"/>
  <c r="G83" i="1"/>
  <c r="F22" i="11" s="1"/>
  <c r="F21" i="11" s="1"/>
  <c r="F20" i="11" s="1"/>
  <c r="F57" i="11" s="1"/>
  <c r="F83" i="1"/>
  <c r="E22" i="11" s="1"/>
  <c r="E21" i="11" s="1"/>
  <c r="E20" i="11" s="1"/>
  <c r="E57" i="11" s="1"/>
  <c r="E83" i="1"/>
  <c r="D22" i="11" s="1"/>
  <c r="D21" i="11" s="1"/>
  <c r="D20" i="11" s="1"/>
  <c r="D57" i="11" s="1"/>
  <c r="D83" i="1"/>
  <c r="C83" i="1"/>
  <c r="D78" i="10" s="1"/>
  <c r="K82" i="1"/>
  <c r="J82" i="1"/>
  <c r="H77" i="10" s="1"/>
  <c r="I82" i="1"/>
  <c r="G77" i="10" s="1"/>
  <c r="H82" i="1"/>
  <c r="F77" i="10" s="1"/>
  <c r="C82" i="1"/>
  <c r="H76" i="10"/>
  <c r="G76" i="10"/>
  <c r="F76" i="10"/>
  <c r="G81" i="1"/>
  <c r="F81" i="1"/>
  <c r="E81" i="1"/>
  <c r="D81" i="1"/>
  <c r="K81" i="1" s="1"/>
  <c r="C81" i="1"/>
  <c r="H80" i="1"/>
  <c r="G80" i="1"/>
  <c r="F80" i="1"/>
  <c r="E80" i="1"/>
  <c r="D80" i="1"/>
  <c r="K80" i="1" s="1"/>
  <c r="C80" i="1"/>
  <c r="J79" i="1"/>
  <c r="I5" i="9" s="1"/>
  <c r="I79" i="1"/>
  <c r="H5" i="9" s="1"/>
  <c r="H79" i="1"/>
  <c r="G5" i="9" s="1"/>
  <c r="G79" i="1"/>
  <c r="F5" i="9" s="1"/>
  <c r="F79" i="1"/>
  <c r="E5" i="9" s="1"/>
  <c r="E79" i="1"/>
  <c r="D5" i="9" s="1"/>
  <c r="D79" i="1"/>
  <c r="C79" i="1"/>
  <c r="B5" i="9" s="1"/>
  <c r="K78" i="1"/>
  <c r="K77" i="1"/>
  <c r="C77" i="1"/>
  <c r="D68" i="10" s="1"/>
  <c r="G76" i="1"/>
  <c r="F76" i="1"/>
  <c r="E76" i="1"/>
  <c r="D76" i="1"/>
  <c r="K76" i="1" s="1"/>
  <c r="C76" i="1"/>
  <c r="K75" i="1"/>
  <c r="C75" i="1"/>
  <c r="D64" i="10" s="1"/>
  <c r="K74" i="1"/>
  <c r="C74" i="1"/>
  <c r="D66" i="10" s="1"/>
  <c r="C66" i="10" s="1"/>
  <c r="K73" i="1"/>
  <c r="C73" i="1"/>
  <c r="D65" i="10" s="1"/>
  <c r="C65" i="10" s="1"/>
  <c r="G72" i="1"/>
  <c r="F72" i="1"/>
  <c r="E72" i="1"/>
  <c r="D72" i="1"/>
  <c r="K72" i="1" s="1"/>
  <c r="C72" i="1"/>
  <c r="G71" i="1"/>
  <c r="F71" i="1"/>
  <c r="E71" i="1"/>
  <c r="D71" i="1"/>
  <c r="K71" i="1" s="1"/>
  <c r="C71" i="1"/>
  <c r="J70" i="1"/>
  <c r="I70" i="1"/>
  <c r="H70" i="1"/>
  <c r="G70" i="1"/>
  <c r="F70" i="1"/>
  <c r="E70" i="1"/>
  <c r="D70" i="1"/>
  <c r="K70" i="1" s="1"/>
  <c r="C70" i="1"/>
  <c r="J69" i="1"/>
  <c r="I4" i="9" s="1"/>
  <c r="I69" i="1"/>
  <c r="H4" i="9" s="1"/>
  <c r="H69" i="1"/>
  <c r="G4" i="9" s="1"/>
  <c r="G69" i="1"/>
  <c r="F4" i="9" s="1"/>
  <c r="F69" i="1"/>
  <c r="E4" i="9" s="1"/>
  <c r="E69" i="1"/>
  <c r="D4" i="9" s="1"/>
  <c r="D69" i="1"/>
  <c r="C69" i="1"/>
  <c r="B4" i="9" s="1"/>
  <c r="J68" i="1"/>
  <c r="I68" i="1"/>
  <c r="H68" i="1"/>
  <c r="G68" i="1"/>
  <c r="F68" i="1"/>
  <c r="E68" i="1"/>
  <c r="D68" i="1"/>
  <c r="K68" i="1" s="1"/>
  <c r="C68" i="1"/>
  <c r="K67" i="1"/>
  <c r="C67" i="1"/>
  <c r="D59" i="10" s="1"/>
  <c r="J66" i="1"/>
  <c r="I66" i="1"/>
  <c r="H66" i="1"/>
  <c r="G66" i="1"/>
  <c r="F66" i="1"/>
  <c r="E66" i="1"/>
  <c r="D66" i="1"/>
  <c r="K66" i="1" s="1"/>
  <c r="C66" i="1"/>
  <c r="J65" i="1"/>
  <c r="I65" i="1"/>
  <c r="H65" i="1"/>
  <c r="G65" i="1"/>
  <c r="F3" i="9" s="1"/>
  <c r="F65" i="1"/>
  <c r="E3" i="9" s="1"/>
  <c r="E65" i="1"/>
  <c r="D3" i="9" s="1"/>
  <c r="D65" i="1"/>
  <c r="C65" i="1"/>
  <c r="B3" i="9" s="1"/>
  <c r="K64" i="1"/>
  <c r="C64" i="1"/>
  <c r="E57" i="10" s="1"/>
  <c r="C57" i="10" s="1"/>
  <c r="C63" i="1"/>
  <c r="C62" i="1"/>
  <c r="E55" i="10" s="1"/>
  <c r="C55" i="10" s="1"/>
  <c r="K61" i="1"/>
  <c r="C61" i="1"/>
  <c r="E54" i="10" s="1"/>
  <c r="C54" i="10" s="1"/>
  <c r="C53" i="10" s="1"/>
  <c r="C52" i="10" s="1"/>
  <c r="C51" i="10" s="1"/>
  <c r="J60" i="1"/>
  <c r="I60" i="1"/>
  <c r="H60" i="1"/>
  <c r="G60" i="1"/>
  <c r="F60" i="1"/>
  <c r="E60" i="1"/>
  <c r="D60" i="1"/>
  <c r="K60" i="1" s="1"/>
  <c r="C60" i="1"/>
  <c r="E53" i="10" s="1"/>
  <c r="J59" i="1"/>
  <c r="I59" i="1"/>
  <c r="H59" i="1"/>
  <c r="G59" i="1"/>
  <c r="F59" i="1"/>
  <c r="E59" i="1"/>
  <c r="D59" i="1"/>
  <c r="K59" i="1" s="1"/>
  <c r="C59" i="1"/>
  <c r="E52" i="10" s="1"/>
  <c r="J58" i="1"/>
  <c r="I58" i="1"/>
  <c r="H58" i="1"/>
  <c r="G58" i="1"/>
  <c r="F58" i="1"/>
  <c r="E58" i="1"/>
  <c r="D58" i="1"/>
  <c r="K58" i="1" s="1"/>
  <c r="C58" i="1"/>
  <c r="E51" i="10" s="1"/>
  <c r="E10" i="10" s="1"/>
  <c r="E9" i="10" s="1"/>
  <c r="K57" i="1"/>
  <c r="C57" i="1"/>
  <c r="C50" i="10" s="1"/>
  <c r="G56" i="1"/>
  <c r="F56" i="1"/>
  <c r="F52" i="11" s="1"/>
  <c r="F51" i="11" s="1"/>
  <c r="F59" i="11" s="1"/>
  <c r="E56" i="1"/>
  <c r="E52" i="11" s="1"/>
  <c r="E51" i="11" s="1"/>
  <c r="E59" i="11" s="1"/>
  <c r="D56" i="1"/>
  <c r="C56" i="1"/>
  <c r="K55" i="1"/>
  <c r="C55" i="1"/>
  <c r="K54" i="1"/>
  <c r="C54" i="1"/>
  <c r="K53" i="1"/>
  <c r="C53" i="1"/>
  <c r="G52" i="1"/>
  <c r="F52" i="1"/>
  <c r="E52" i="1"/>
  <c r="D52" i="1"/>
  <c r="K52" i="1" s="1"/>
  <c r="C52" i="1"/>
  <c r="K51" i="1"/>
  <c r="C51" i="1"/>
  <c r="K50" i="1"/>
  <c r="C50" i="1"/>
  <c r="G49" i="1"/>
  <c r="F49" i="1"/>
  <c r="E49" i="1"/>
  <c r="D49" i="1"/>
  <c r="K49" i="1" s="1"/>
  <c r="C49" i="1"/>
  <c r="K48" i="1"/>
  <c r="C48" i="1"/>
  <c r="G47" i="1"/>
  <c r="F47" i="1"/>
  <c r="E47" i="1"/>
  <c r="D47" i="1"/>
  <c r="K47" i="1" s="1"/>
  <c r="C47" i="1"/>
  <c r="K46" i="1"/>
  <c r="C46" i="1"/>
  <c r="K45" i="1"/>
  <c r="C45" i="1"/>
  <c r="K44" i="1"/>
  <c r="C44" i="1"/>
  <c r="K43" i="1"/>
  <c r="C43" i="1"/>
  <c r="K42" i="1"/>
  <c r="C42" i="1"/>
  <c r="D35" i="10" s="1"/>
  <c r="K41" i="1"/>
  <c r="C41" i="1"/>
  <c r="K40" i="1"/>
  <c r="C40" i="1"/>
  <c r="K39" i="1"/>
  <c r="C39" i="1"/>
  <c r="K38" i="1"/>
  <c r="C38" i="1"/>
  <c r="K37" i="1"/>
  <c r="C37" i="1"/>
  <c r="K36" i="1"/>
  <c r="C36" i="1"/>
  <c r="G35" i="1"/>
  <c r="F35" i="1"/>
  <c r="E35" i="1"/>
  <c r="D35" i="1"/>
  <c r="K35" i="1" s="1"/>
  <c r="C35" i="1"/>
  <c r="G34" i="1"/>
  <c r="F34" i="1"/>
  <c r="E34" i="1"/>
  <c r="D34" i="1"/>
  <c r="K34" i="1" s="1"/>
  <c r="C34" i="1"/>
  <c r="K33" i="1"/>
  <c r="C33" i="1"/>
  <c r="K32" i="1"/>
  <c r="K31" i="1"/>
  <c r="K30" i="1"/>
  <c r="K29" i="1"/>
  <c r="K28" i="1"/>
  <c r="G27" i="1"/>
  <c r="F27" i="1"/>
  <c r="E27" i="1"/>
  <c r="D27" i="1"/>
  <c r="K27" i="1" s="1"/>
  <c r="C27" i="1"/>
  <c r="K26" i="1"/>
  <c r="C26" i="1"/>
  <c r="G25" i="1"/>
  <c r="F25" i="1"/>
  <c r="E25" i="1"/>
  <c r="D25" i="1"/>
  <c r="K25" i="1" s="1"/>
  <c r="C25" i="1"/>
  <c r="K24" i="1"/>
  <c r="C24" i="1"/>
  <c r="K23" i="1"/>
  <c r="C23" i="1"/>
  <c r="K22" i="1"/>
  <c r="C22" i="1"/>
  <c r="K21" i="1"/>
  <c r="C21" i="1"/>
  <c r="G20" i="1"/>
  <c r="F20" i="1"/>
  <c r="E20" i="1"/>
  <c r="D20" i="1"/>
  <c r="K20" i="1" s="1"/>
  <c r="C20" i="1"/>
  <c r="G19" i="1"/>
  <c r="F19" i="1"/>
  <c r="E19" i="1"/>
  <c r="D19" i="1"/>
  <c r="K19" i="1" s="1"/>
  <c r="C19" i="1"/>
  <c r="G18" i="1"/>
  <c r="F18" i="1"/>
  <c r="E18" i="1"/>
  <c r="D18" i="1"/>
  <c r="K18" i="1" s="1"/>
  <c r="C18" i="1"/>
  <c r="J17" i="1"/>
  <c r="I2" i="9" s="1"/>
  <c r="I17" i="1"/>
  <c r="H2" i="9" s="1"/>
  <c r="H17" i="1"/>
  <c r="G2" i="9" s="1"/>
  <c r="G17" i="1"/>
  <c r="F2" i="9" s="1"/>
  <c r="F13" i="9" s="1"/>
  <c r="F22" i="9" s="1"/>
  <c r="F17" i="1"/>
  <c r="E2" i="9" s="1"/>
  <c r="E13" i="9" s="1"/>
  <c r="E22" i="9" s="1"/>
  <c r="E17" i="1"/>
  <c r="D2" i="9" s="1"/>
  <c r="D13" i="9" s="1"/>
  <c r="D22" i="9" s="1"/>
  <c r="D17" i="1"/>
  <c r="C17" i="1"/>
  <c r="B2" i="9" s="1"/>
  <c r="B13" i="9" s="1"/>
  <c r="B22" i="9" s="1"/>
  <c r="J16" i="1"/>
  <c r="I16" i="1"/>
  <c r="H16" i="1"/>
  <c r="G16" i="1"/>
  <c r="F16" i="1"/>
  <c r="E16" i="1"/>
  <c r="D16" i="1"/>
  <c r="K16" i="1" s="1"/>
  <c r="C16" i="1"/>
  <c r="J15" i="1"/>
  <c r="I15" i="1"/>
  <c r="H15" i="1"/>
  <c r="G15" i="1"/>
  <c r="F15" i="1"/>
  <c r="D15" i="1"/>
  <c r="K15" i="1" s="1"/>
  <c r="J14" i="1"/>
  <c r="I14" i="1"/>
  <c r="H14" i="1"/>
  <c r="G14" i="1"/>
  <c r="F14" i="1"/>
  <c r="E14" i="1"/>
  <c r="D14" i="1"/>
  <c r="K14" i="1" s="1"/>
  <c r="C14" i="1"/>
  <c r="G13" i="1"/>
  <c r="F13" i="1"/>
  <c r="E13" i="1"/>
  <c r="D13" i="1"/>
  <c r="C13" i="1"/>
  <c r="J12" i="1"/>
  <c r="I12" i="1"/>
  <c r="H12" i="1"/>
  <c r="G12" i="1"/>
  <c r="F12" i="1"/>
  <c r="E12" i="1"/>
  <c r="D12" i="1"/>
  <c r="K12" i="1" s="1"/>
  <c r="C12" i="1"/>
  <c r="G11" i="1"/>
  <c r="F11" i="1"/>
  <c r="E11" i="1"/>
  <c r="D11" i="1"/>
  <c r="K11" i="1" s="1"/>
  <c r="C11" i="1"/>
  <c r="G10" i="1"/>
  <c r="F10" i="1"/>
  <c r="E10" i="1"/>
  <c r="D10" i="1"/>
  <c r="K10" i="1" s="1"/>
  <c r="C10" i="1"/>
  <c r="J9" i="1"/>
  <c r="I9" i="1"/>
  <c r="H9" i="1"/>
  <c r="G9" i="1"/>
  <c r="F9" i="1"/>
  <c r="E9" i="1"/>
  <c r="D9" i="1"/>
  <c r="K9" i="1" s="1"/>
  <c r="C9" i="1"/>
  <c r="K8" i="1"/>
  <c r="G7" i="1"/>
  <c r="F7" i="1"/>
  <c r="E7" i="1"/>
  <c r="D7" i="1"/>
  <c r="K7" i="1" s="1"/>
  <c r="C7" i="1"/>
  <c r="J2" i="8" l="1"/>
  <c r="I8" i="9" s="1"/>
  <c r="J11" i="1"/>
  <c r="J8" i="1" s="1"/>
  <c r="J7" i="1" s="1"/>
  <c r="I2" i="8"/>
  <c r="H8" i="9" s="1"/>
  <c r="I11" i="1"/>
  <c r="I8" i="1" s="1"/>
  <c r="I7" i="1" s="1"/>
  <c r="H2" i="8"/>
  <c r="G8" i="9" s="1"/>
  <c r="H11" i="1"/>
  <c r="H8" i="1" s="1"/>
  <c r="H7" i="1" s="1"/>
  <c r="G153" i="10"/>
  <c r="G152" i="10" s="1"/>
  <c r="H153" i="10"/>
  <c r="H152" i="10" s="1"/>
  <c r="C2" i="9"/>
  <c r="K17" i="1"/>
  <c r="B5" i="11"/>
  <c r="D14" i="10"/>
  <c r="B8" i="11"/>
  <c r="D15" i="10"/>
  <c r="C15" i="10" s="1"/>
  <c r="B9" i="11"/>
  <c r="D16" i="10"/>
  <c r="C16" i="10" s="1"/>
  <c r="B10" i="11"/>
  <c r="D17" i="10"/>
  <c r="C17" i="10" s="1"/>
  <c r="B12" i="11"/>
  <c r="B11" i="11" s="1"/>
  <c r="D19" i="10"/>
  <c r="B19" i="11"/>
  <c r="B13" i="11" s="1"/>
  <c r="D26" i="10"/>
  <c r="B22" i="11"/>
  <c r="D29" i="10"/>
  <c r="B23" i="11"/>
  <c r="D30" i="10"/>
  <c r="C30" i="10" s="1"/>
  <c r="B24" i="11"/>
  <c r="D31" i="10"/>
  <c r="C31" i="10" s="1"/>
  <c r="B25" i="11"/>
  <c r="D32" i="10"/>
  <c r="C32" i="10" s="1"/>
  <c r="B26" i="11"/>
  <c r="D33" i="10"/>
  <c r="C33" i="10" s="1"/>
  <c r="B27" i="11"/>
  <c r="D34" i="10"/>
  <c r="C34" i="10" s="1"/>
  <c r="B29" i="11"/>
  <c r="D36" i="10"/>
  <c r="C36" i="10" s="1"/>
  <c r="B30" i="11"/>
  <c r="D37" i="10"/>
  <c r="C37" i="10" s="1"/>
  <c r="B31" i="11"/>
  <c r="D38" i="10"/>
  <c r="C38" i="10" s="1"/>
  <c r="B32" i="11"/>
  <c r="D39" i="10"/>
  <c r="C39" i="10" s="1"/>
  <c r="B36" i="11"/>
  <c r="B35" i="11" s="1"/>
  <c r="D41" i="10"/>
  <c r="B38" i="11"/>
  <c r="B37" i="11" s="1"/>
  <c r="D43" i="10"/>
  <c r="B40" i="11"/>
  <c r="D44" i="10"/>
  <c r="C44" i="10" s="1"/>
  <c r="B42" i="11"/>
  <c r="D46" i="10"/>
  <c r="B43" i="11"/>
  <c r="D47" i="10"/>
  <c r="C47" i="10" s="1"/>
  <c r="B44" i="11"/>
  <c r="D48" i="10"/>
  <c r="C48" i="10" s="1"/>
  <c r="C52" i="11"/>
  <c r="B52" i="11"/>
  <c r="C49" i="10"/>
  <c r="D49" i="10"/>
  <c r="K56" i="1"/>
  <c r="C3" i="9"/>
  <c r="J3" i="9" s="1"/>
  <c r="K65" i="1"/>
  <c r="G20" i="11"/>
  <c r="G57" i="11" s="1"/>
  <c r="F59" i="10"/>
  <c r="F58" i="10" s="1"/>
  <c r="G3" i="9"/>
  <c r="H20" i="11"/>
  <c r="H57" i="11" s="1"/>
  <c r="G59" i="10"/>
  <c r="G58" i="10" s="1"/>
  <c r="H3" i="9"/>
  <c r="I20" i="11"/>
  <c r="I57" i="11" s="1"/>
  <c r="H59" i="10"/>
  <c r="H58" i="10" s="1"/>
  <c r="I3" i="9"/>
  <c r="C59" i="10"/>
  <c r="D58" i="10"/>
  <c r="C58" i="10" s="1"/>
  <c r="C4" i="9"/>
  <c r="J4" i="9" s="1"/>
  <c r="K69" i="1"/>
  <c r="C64" i="10"/>
  <c r="C63" i="10" s="1"/>
  <c r="D63" i="10"/>
  <c r="C68" i="10"/>
  <c r="C67" i="10" s="1"/>
  <c r="D67" i="10"/>
  <c r="C5" i="9"/>
  <c r="J5" i="9" s="1"/>
  <c r="K79" i="1"/>
  <c r="D76" i="10"/>
  <c r="C76" i="10"/>
  <c r="C78" i="10"/>
  <c r="C22" i="11"/>
  <c r="K83" i="1"/>
  <c r="C23" i="11"/>
  <c r="J23" i="11" s="1"/>
  <c r="K84" i="1"/>
  <c r="C24" i="11"/>
  <c r="J24" i="11" s="1"/>
  <c r="K85" i="1"/>
  <c r="C25" i="11"/>
  <c r="J25" i="11" s="1"/>
  <c r="K86" i="1"/>
  <c r="C27" i="11"/>
  <c r="J27" i="11" s="1"/>
  <c r="K87" i="1"/>
  <c r="B28" i="11"/>
  <c r="D82" i="10"/>
  <c r="C28" i="11"/>
  <c r="J28" i="11" s="1"/>
  <c r="K88" i="1"/>
  <c r="C29" i="11"/>
  <c r="J29" i="11" s="1"/>
  <c r="K89" i="1"/>
  <c r="C30" i="11"/>
  <c r="J30" i="11" s="1"/>
  <c r="K90" i="1"/>
  <c r="C31" i="11"/>
  <c r="J31" i="11" s="1"/>
  <c r="K91" i="1"/>
  <c r="C32" i="11"/>
  <c r="J32" i="11" s="1"/>
  <c r="K92" i="1"/>
  <c r="C36" i="11"/>
  <c r="K94" i="1"/>
  <c r="C38" i="11"/>
  <c r="K95" i="1"/>
  <c r="G38" i="11"/>
  <c r="G37" i="11" s="1"/>
  <c r="F87" i="10"/>
  <c r="H38" i="11"/>
  <c r="H37" i="11" s="1"/>
  <c r="G87" i="10"/>
  <c r="I38" i="11"/>
  <c r="I37" i="11" s="1"/>
  <c r="H87" i="10"/>
  <c r="C39" i="11"/>
  <c r="J39" i="11" s="1"/>
  <c r="K97" i="1"/>
  <c r="C40" i="11"/>
  <c r="J40" i="11" s="1"/>
  <c r="K98" i="1"/>
  <c r="G47" i="11"/>
  <c r="G58" i="11" s="1"/>
  <c r="F91" i="10"/>
  <c r="F75" i="10" s="1"/>
  <c r="F69" i="10" s="1"/>
  <c r="H47" i="11"/>
  <c r="H58" i="11" s="1"/>
  <c r="G91" i="10"/>
  <c r="G75" i="10" s="1"/>
  <c r="G69" i="10" s="1"/>
  <c r="I47" i="11"/>
  <c r="I58" i="11" s="1"/>
  <c r="H91" i="10"/>
  <c r="H75" i="10" s="1"/>
  <c r="H69" i="10" s="1"/>
  <c r="B48" i="11"/>
  <c r="D92" i="10"/>
  <c r="C48" i="11"/>
  <c r="K101" i="1"/>
  <c r="B49" i="11"/>
  <c r="D93" i="10"/>
  <c r="C49" i="11"/>
  <c r="J49" i="11" s="1"/>
  <c r="K102" i="1"/>
  <c r="C6" i="9"/>
  <c r="J6" i="9" s="1"/>
  <c r="K110" i="1"/>
  <c r="C104" i="10"/>
  <c r="B6" i="11"/>
  <c r="D105" i="10"/>
  <c r="C105" i="10"/>
  <c r="B7" i="11"/>
  <c r="D106" i="10"/>
  <c r="C106" i="10"/>
  <c r="C109" i="10"/>
  <c r="D108" i="10"/>
  <c r="C108" i="10" s="1"/>
  <c r="C111" i="10"/>
  <c r="C110" i="10" s="1"/>
  <c r="D110" i="10"/>
  <c r="D112" i="10"/>
  <c r="C112" i="10"/>
  <c r="B34" i="11"/>
  <c r="B33" i="11"/>
  <c r="D113" i="10"/>
  <c r="C113" i="10"/>
  <c r="C7" i="9"/>
  <c r="J7" i="9" s="1"/>
  <c r="K2" i="3"/>
  <c r="G3" i="11"/>
  <c r="F121" i="10"/>
  <c r="F120" i="10" s="1"/>
  <c r="H3" i="11"/>
  <c r="G121" i="10"/>
  <c r="G120" i="10" s="1"/>
  <c r="I3" i="11"/>
  <c r="H121" i="10"/>
  <c r="H120" i="10" s="1"/>
  <c r="C123" i="10"/>
  <c r="C122" i="10" s="1"/>
  <c r="D122" i="10"/>
  <c r="C5" i="11"/>
  <c r="K6" i="3"/>
  <c r="D56" i="11"/>
  <c r="D55" i="11"/>
  <c r="E56" i="11"/>
  <c r="E55" i="11"/>
  <c r="F56" i="11"/>
  <c r="F55" i="11"/>
  <c r="C128" i="10"/>
  <c r="C127" i="10" s="1"/>
  <c r="D127" i="10"/>
  <c r="C19" i="11"/>
  <c r="K11" i="3"/>
  <c r="C131" i="10"/>
  <c r="C130" i="10" s="1"/>
  <c r="D130" i="10"/>
  <c r="C138" i="10"/>
  <c r="D137" i="10"/>
  <c r="C137" i="10" s="1"/>
  <c r="C140" i="10"/>
  <c r="D139" i="10"/>
  <c r="C139" i="10" s="1"/>
  <c r="B39" i="11"/>
  <c r="D141" i="10"/>
  <c r="C141" i="10" s="1"/>
  <c r="C44" i="11"/>
  <c r="K32" i="3"/>
  <c r="B53" i="11"/>
  <c r="D146" i="10"/>
  <c r="C53" i="11"/>
  <c r="J53" i="11" s="1"/>
  <c r="K34" i="3"/>
  <c r="C147" i="10"/>
  <c r="E114" i="10"/>
  <c r="D115" i="10"/>
  <c r="C115" i="10"/>
  <c r="C126" i="10"/>
  <c r="D125" i="10"/>
  <c r="C125" i="10" s="1"/>
  <c r="D116" i="10"/>
  <c r="C116" i="10"/>
  <c r="C144" i="10"/>
  <c r="C143" i="10" s="1"/>
  <c r="D143" i="10"/>
  <c r="C9" i="9"/>
  <c r="J9" i="9" s="1"/>
  <c r="K2" i="4"/>
  <c r="D170" i="10"/>
  <c r="C176" i="10"/>
  <c r="C175" i="10" s="1"/>
  <c r="D175" i="10"/>
  <c r="C183" i="10"/>
  <c r="C182" i="10" s="1"/>
  <c r="D182" i="10"/>
  <c r="E184" i="10"/>
  <c r="C184" i="10" s="1"/>
  <c r="C10" i="9"/>
  <c r="J10" i="9" s="1"/>
  <c r="K2" i="5"/>
  <c r="F189" i="10"/>
  <c r="F188" i="10" s="1"/>
  <c r="G10" i="9"/>
  <c r="C189" i="10"/>
  <c r="D188" i="10"/>
  <c r="C192" i="10"/>
  <c r="C197" i="10"/>
  <c r="C196" i="10" s="1"/>
  <c r="D196" i="10"/>
  <c r="D191" i="10" s="1"/>
  <c r="C190" i="10"/>
  <c r="E188" i="10"/>
  <c r="E198" i="10"/>
  <c r="C198" i="10"/>
  <c r="E199" i="10"/>
  <c r="C199" i="10"/>
  <c r="C11" i="9"/>
  <c r="J11" i="9" s="1"/>
  <c r="K2" i="6"/>
  <c r="F208" i="10"/>
  <c r="G12" i="9"/>
  <c r="G208" i="10"/>
  <c r="H12" i="9"/>
  <c r="H208" i="10"/>
  <c r="I12" i="9"/>
  <c r="C209" i="10"/>
  <c r="D208" i="10"/>
  <c r="C8" i="9"/>
  <c r="J8" i="9" s="1"/>
  <c r="K2" i="8"/>
  <c r="C159" i="10"/>
  <c r="C158" i="10" s="1"/>
  <c r="D158" i="10"/>
  <c r="C9" i="11"/>
  <c r="J9" i="11" s="1"/>
  <c r="K7" i="8"/>
  <c r="C169" i="10"/>
  <c r="C168" i="10" s="1"/>
  <c r="C167" i="10" s="1"/>
  <c r="D168" i="10"/>
  <c r="D167" i="10" s="1"/>
  <c r="C153" i="10"/>
  <c r="C152" i="10" s="1"/>
  <c r="D152" i="10"/>
  <c r="C162" i="10"/>
  <c r="D161" i="10"/>
  <c r="C161" i="10" s="1"/>
  <c r="C164" i="10"/>
  <c r="C163" i="10" s="1"/>
  <c r="D163" i="10"/>
  <c r="D157" i="10" l="1"/>
  <c r="D156" i="10" s="1"/>
  <c r="C157" i="10"/>
  <c r="C156" i="10" s="1"/>
  <c r="C208" i="10"/>
  <c r="C207" i="10" s="1"/>
  <c r="C206" i="10" s="1"/>
  <c r="C205" i="10" s="1"/>
  <c r="D207" i="10"/>
  <c r="D206" i="10" s="1"/>
  <c r="D205" i="10" s="1"/>
  <c r="H207" i="10"/>
  <c r="H205" i="10"/>
  <c r="G207" i="10"/>
  <c r="G205" i="10"/>
  <c r="F207" i="10"/>
  <c r="F205" i="10"/>
  <c r="C191" i="10"/>
  <c r="C188" i="10"/>
  <c r="E170" i="10"/>
  <c r="C172" i="10"/>
  <c r="D174" i="10"/>
  <c r="D173" i="10" s="1"/>
  <c r="C174" i="10"/>
  <c r="C173" i="10" s="1"/>
  <c r="C170" i="10"/>
  <c r="G53" i="11"/>
  <c r="G51" i="11" s="1"/>
  <c r="G59" i="11" s="1"/>
  <c r="F119" i="10"/>
  <c r="F114" i="10" s="1"/>
  <c r="H3" i="3"/>
  <c r="H2" i="3" s="1"/>
  <c r="G7" i="9" s="1"/>
  <c r="H13" i="1"/>
  <c r="H53" i="11"/>
  <c r="H51" i="11" s="1"/>
  <c r="H59" i="11" s="1"/>
  <c r="G119" i="10"/>
  <c r="G114" i="10" s="1"/>
  <c r="I3" i="3"/>
  <c r="I2" i="3" s="1"/>
  <c r="H7" i="9" s="1"/>
  <c r="I13" i="1"/>
  <c r="I53" i="11"/>
  <c r="I51" i="11" s="1"/>
  <c r="I59" i="11" s="1"/>
  <c r="H119" i="10"/>
  <c r="H114" i="10" s="1"/>
  <c r="J3" i="3"/>
  <c r="J2" i="3" s="1"/>
  <c r="I7" i="9" s="1"/>
  <c r="J13" i="1"/>
  <c r="C114" i="10"/>
  <c r="D114" i="10"/>
  <c r="E8" i="10"/>
  <c r="C146" i="10"/>
  <c r="C145" i="10" s="1"/>
  <c r="D145" i="10"/>
  <c r="J44" i="11"/>
  <c r="C41" i="11"/>
  <c r="J41" i="11" s="1"/>
  <c r="D129" i="10"/>
  <c r="C129" i="10"/>
  <c r="J19" i="11"/>
  <c r="C13" i="11"/>
  <c r="J13" i="11" s="1"/>
  <c r="J5" i="11"/>
  <c r="C4" i="11"/>
  <c r="D121" i="10"/>
  <c r="D120" i="10" s="1"/>
  <c r="C121" i="10"/>
  <c r="C120" i="10" s="1"/>
  <c r="I56" i="11"/>
  <c r="I55" i="11"/>
  <c r="H56" i="11"/>
  <c r="H55" i="11"/>
  <c r="G56" i="11"/>
  <c r="G55" i="11"/>
  <c r="D103" i="10"/>
  <c r="D102" i="10" s="1"/>
  <c r="D101" i="10" s="1"/>
  <c r="D100" i="10" s="1"/>
  <c r="C103" i="10"/>
  <c r="C102" i="10" s="1"/>
  <c r="C101" i="10" s="1"/>
  <c r="C100" i="10" s="1"/>
  <c r="C93" i="10"/>
  <c r="D74" i="10"/>
  <c r="C74" i="10" s="1"/>
  <c r="J48" i="11"/>
  <c r="C47" i="11"/>
  <c r="C92" i="10"/>
  <c r="C91" i="10" s="1"/>
  <c r="D91" i="10"/>
  <c r="B47" i="11"/>
  <c r="B58" i="11" s="1"/>
  <c r="H8" i="10"/>
  <c r="G8" i="10"/>
  <c r="F8" i="10"/>
  <c r="J38" i="11"/>
  <c r="C37" i="11"/>
  <c r="J37" i="11" s="1"/>
  <c r="J36" i="11"/>
  <c r="C35" i="11"/>
  <c r="J35" i="11" s="1"/>
  <c r="C82" i="10"/>
  <c r="D77" i="10"/>
  <c r="J22" i="11"/>
  <c r="C21" i="11"/>
  <c r="C77" i="10"/>
  <c r="C75" i="10"/>
  <c r="D75" i="10"/>
  <c r="D72" i="10"/>
  <c r="D62" i="10"/>
  <c r="D61" i="10" s="1"/>
  <c r="D60" i="10" s="1"/>
  <c r="C62" i="10"/>
  <c r="C61" i="10" s="1"/>
  <c r="C60" i="10" s="1"/>
  <c r="I13" i="9"/>
  <c r="I22" i="9" s="1"/>
  <c r="H13" i="9"/>
  <c r="H22" i="9" s="1"/>
  <c r="G13" i="9"/>
  <c r="G22" i="9" s="1"/>
  <c r="B51" i="11"/>
  <c r="B59" i="11" s="1"/>
  <c r="J52" i="11"/>
  <c r="C51" i="11"/>
  <c r="C46" i="10"/>
  <c r="D45" i="10"/>
  <c r="C45" i="10" s="1"/>
  <c r="B41" i="11"/>
  <c r="C43" i="10"/>
  <c r="D42" i="10"/>
  <c r="C42" i="10" s="1"/>
  <c r="C41" i="10"/>
  <c r="D40" i="10"/>
  <c r="C40" i="10" s="1"/>
  <c r="C29" i="10"/>
  <c r="D28" i="10"/>
  <c r="B21" i="11"/>
  <c r="B20" i="11" s="1"/>
  <c r="B57" i="11" s="1"/>
  <c r="C26" i="10"/>
  <c r="D20" i="10"/>
  <c r="C20" i="10" s="1"/>
  <c r="C19" i="10"/>
  <c r="D18" i="10"/>
  <c r="C18" i="10" s="1"/>
  <c r="C14" i="10"/>
  <c r="C13" i="10" s="1"/>
  <c r="C12" i="10" s="1"/>
  <c r="D13" i="10"/>
  <c r="D12" i="10" s="1"/>
  <c r="B4" i="11"/>
  <c r="B3" i="11" s="1"/>
  <c r="C13" i="9"/>
  <c r="J2" i="9"/>
  <c r="C22" i="9" l="1"/>
  <c r="J22" i="9" s="1"/>
  <c r="J13" i="9"/>
  <c r="B56" i="11"/>
  <c r="B55" i="11"/>
  <c r="C28" i="10"/>
  <c r="D27" i="10"/>
  <c r="C59" i="11"/>
  <c r="J59" i="11" s="1"/>
  <c r="J51" i="11"/>
  <c r="C72" i="10"/>
  <c r="D69" i="10"/>
  <c r="C69" i="10" s="1"/>
  <c r="J21" i="11"/>
  <c r="C20" i="11"/>
  <c r="C58" i="11"/>
  <c r="J58" i="11" s="1"/>
  <c r="J47" i="11"/>
  <c r="J4" i="11"/>
  <c r="C3" i="11"/>
  <c r="C56" i="11" l="1"/>
  <c r="J56" i="11" s="1"/>
  <c r="C55" i="11"/>
  <c r="J55" i="11" s="1"/>
  <c r="J3" i="11"/>
  <c r="C57" i="11"/>
  <c r="J57" i="11" s="1"/>
  <c r="J20" i="11"/>
  <c r="C27" i="10"/>
  <c r="C11" i="10" s="1"/>
  <c r="C10" i="10" s="1"/>
  <c r="C9" i="10" s="1"/>
  <c r="C8" i="10" s="1"/>
  <c r="D11" i="10"/>
  <c r="D10" i="10" s="1"/>
  <c r="D9" i="10" s="1"/>
  <c r="D8" i="10" s="1"/>
</calcChain>
</file>

<file path=xl/sharedStrings.xml><?xml version="1.0" encoding="utf-8"?>
<sst xmlns="http://schemas.openxmlformats.org/spreadsheetml/2006/main" count="515" uniqueCount="367">
  <si>
    <t>JUDETUL DAMBOVITA</t>
  </si>
  <si>
    <t>COMUNA ION LUCA CARAGIALE</t>
  </si>
  <si>
    <t>Total an 2024</t>
  </si>
  <si>
    <t>Trim.I</t>
  </si>
  <si>
    <t>Trim.II</t>
  </si>
  <si>
    <t>Trim.III</t>
  </si>
  <si>
    <t>Trim.IV</t>
  </si>
  <si>
    <t>Estimat 2025</t>
  </si>
  <si>
    <t>Estimat 2026</t>
  </si>
  <si>
    <t>Estimat 2027</t>
  </si>
  <si>
    <t>59 11</t>
  </si>
  <si>
    <t>T1</t>
  </si>
  <si>
    <t>T2</t>
  </si>
  <si>
    <t>T3</t>
  </si>
  <si>
    <t>T4</t>
  </si>
  <si>
    <t xml:space="preserve"> </t>
  </si>
  <si>
    <t>TOTAL CHELT.</t>
  </si>
  <si>
    <t xml:space="preserve">TOTAL </t>
  </si>
  <si>
    <t>VENITURI functionare</t>
  </si>
  <si>
    <t xml:space="preserve">EXCEDENT </t>
  </si>
  <si>
    <t>viramente</t>
  </si>
  <si>
    <t>sume primite</t>
  </si>
  <si>
    <t>ANEXA NR.2</t>
  </si>
  <si>
    <t xml:space="preserve">PRIVIND CHELTUIELILE PE SECTIUNI ALE BUGETULUI LOCAL </t>
  </si>
  <si>
    <t>PENTRU ANUL 2024</t>
  </si>
  <si>
    <t>mii lei</t>
  </si>
  <si>
    <t>Cod</t>
  </si>
  <si>
    <t>Denumire indicator</t>
  </si>
  <si>
    <t>Program 2024</t>
  </si>
  <si>
    <t>Sectiunea functionare</t>
  </si>
  <si>
    <t>Sectiunea dezvoltare</t>
  </si>
  <si>
    <t>Estimari 2025</t>
  </si>
  <si>
    <t>Estimari 2026</t>
  </si>
  <si>
    <t>Estimari 2027</t>
  </si>
  <si>
    <t>50 02</t>
  </si>
  <si>
    <t>TOTAL CHELTUIELI BUGET LOCAL</t>
  </si>
  <si>
    <t>51 02</t>
  </si>
  <si>
    <t>AUTORITATI PUBLICE SI ACTIUNI EXTERNE</t>
  </si>
  <si>
    <t>51 02 01 03</t>
  </si>
  <si>
    <t>Autoritati executive</t>
  </si>
  <si>
    <t>51 02 01</t>
  </si>
  <si>
    <t>Cheltuieli curente</t>
  </si>
  <si>
    <t>51 02 10</t>
  </si>
  <si>
    <t>Cheltuieli de personal</t>
  </si>
  <si>
    <t>51 02 10 01</t>
  </si>
  <si>
    <t>Cheltuieli salariale in bani</t>
  </si>
  <si>
    <t>51 02 10 01 01</t>
  </si>
  <si>
    <t>Salarii de baza</t>
  </si>
  <si>
    <t>51 02 10 01 12</t>
  </si>
  <si>
    <t>Indemnizatii in afara unitatii</t>
  </si>
  <si>
    <t>51 02 10 01 17</t>
  </si>
  <si>
    <t>Indemnizatia de hrana</t>
  </si>
  <si>
    <t>51 02 10 01 30</t>
  </si>
  <si>
    <t>Hotarari judecatoresti</t>
  </si>
  <si>
    <t xml:space="preserve">51 02 10 02 </t>
  </si>
  <si>
    <t>Cheltuieli salariale in natura</t>
  </si>
  <si>
    <t>51 02 10 02 06</t>
  </si>
  <si>
    <t xml:space="preserve">Vouchere de vacanta </t>
  </si>
  <si>
    <t>51 02 10 03</t>
  </si>
  <si>
    <t>Contributii</t>
  </si>
  <si>
    <t>51 02 10 03 01</t>
  </si>
  <si>
    <t>Contributii de asigurari sociale de stat</t>
  </si>
  <si>
    <t>51 02 10 03 02</t>
  </si>
  <si>
    <t>Contributii de asigurari de somaj</t>
  </si>
  <si>
    <t>51 02 10 03 03</t>
  </si>
  <si>
    <t>Contributii de asigurari sociale de sanatate</t>
  </si>
  <si>
    <t>51 02 10 03 04</t>
  </si>
  <si>
    <t>Contributii de asigurari pt.accid.de munca si boli prof.</t>
  </si>
  <si>
    <t>51 02 10 03 06</t>
  </si>
  <si>
    <t>Contributii pt.concedii si indemnizatii</t>
  </si>
  <si>
    <t>51 02 10 03 07</t>
  </si>
  <si>
    <t>Contributia asiguratorie pentru munca</t>
  </si>
  <si>
    <t>51 02 20</t>
  </si>
  <si>
    <t>Bunuri si servicii</t>
  </si>
  <si>
    <t>51 02 20 01</t>
  </si>
  <si>
    <t>51 02 20 01 01</t>
  </si>
  <si>
    <t>Furnituri de birou</t>
  </si>
  <si>
    <t>51 02 20 01 02</t>
  </si>
  <si>
    <t>Materiale de curatenie</t>
  </si>
  <si>
    <t>51 02 20 01 03</t>
  </si>
  <si>
    <t>Incalzit, iluminat</t>
  </si>
  <si>
    <t>51 02 20 01 04</t>
  </si>
  <si>
    <t>Apa,canal</t>
  </si>
  <si>
    <t>51 02 20 01 05</t>
  </si>
  <si>
    <t>Carburanti si lubrifianti</t>
  </si>
  <si>
    <t>51 02 20 01 06</t>
  </si>
  <si>
    <t>Piese de schimb</t>
  </si>
  <si>
    <t>51 02 20 01 07</t>
  </si>
  <si>
    <t xml:space="preserve">Transport </t>
  </si>
  <si>
    <t>51 02 20 01 08</t>
  </si>
  <si>
    <t>Posta, telecomunicatii, radio, TV, internet</t>
  </si>
  <si>
    <t>51 02 20 01 09</t>
  </si>
  <si>
    <t>Materiale si prestari de servicii cu caracter functional</t>
  </si>
  <si>
    <t>51 02 20 01 30</t>
  </si>
  <si>
    <t>Alte bunuri si servicii pt.intretinere si functionare</t>
  </si>
  <si>
    <t>51 02 20 02</t>
  </si>
  <si>
    <t>Reparatii curente</t>
  </si>
  <si>
    <t>51 02 20 05</t>
  </si>
  <si>
    <t>Bunuri de natura obiectelor de inventar</t>
  </si>
  <si>
    <t>51 02 20 05 30</t>
  </si>
  <si>
    <t>Alte obiecte de inventar</t>
  </si>
  <si>
    <t>51 02 20 06</t>
  </si>
  <si>
    <t>Deplasari, detasari, transferari</t>
  </si>
  <si>
    <t>51 02 20 06 01</t>
  </si>
  <si>
    <t>Deplasari interne, detasari, transferari</t>
  </si>
  <si>
    <t>51 02 20 13</t>
  </si>
  <si>
    <t>Pregatire profesionala</t>
  </si>
  <si>
    <t>51 02 20 30</t>
  </si>
  <si>
    <t>Alte cheltuieli</t>
  </si>
  <si>
    <t>51 02 20 30 01</t>
  </si>
  <si>
    <t>Reclama si publicitate</t>
  </si>
  <si>
    <t>51 02 20 30 02</t>
  </si>
  <si>
    <t xml:space="preserve">Protocol si reprezentare </t>
  </si>
  <si>
    <t>51 02 20 30 30</t>
  </si>
  <si>
    <t>Alte cheltuieli cu bunuri si servicii</t>
  </si>
  <si>
    <t xml:space="preserve">51 02 59 </t>
  </si>
  <si>
    <t>51 02 59 11</t>
  </si>
  <si>
    <t>Asociatii si fundatii</t>
  </si>
  <si>
    <t>51 02 70</t>
  </si>
  <si>
    <t>Cheltuieli de capital</t>
  </si>
  <si>
    <t>51 02 71</t>
  </si>
  <si>
    <t>Active nefinanciare</t>
  </si>
  <si>
    <t>51 02 71 01</t>
  </si>
  <si>
    <t>Active fixe</t>
  </si>
  <si>
    <t>51 02 71 01 01</t>
  </si>
  <si>
    <t>Constructii</t>
  </si>
  <si>
    <t>51 02 71 01 02</t>
  </si>
  <si>
    <t>Masini,echipamente si mijloace de transport</t>
  </si>
  <si>
    <t>51 02 71 01 03</t>
  </si>
  <si>
    <t>Mobilier,aparatura birotica si alte active corporale</t>
  </si>
  <si>
    <t>51 02 71 01 30</t>
  </si>
  <si>
    <t>Alte active fixe</t>
  </si>
  <si>
    <t>54 02</t>
  </si>
  <si>
    <t>54 02 20 30 30</t>
  </si>
  <si>
    <t>61 02</t>
  </si>
  <si>
    <t>ORDINE PUBLICA SI SIGURANTA NATIONALA</t>
  </si>
  <si>
    <t>61 02 01</t>
  </si>
  <si>
    <t>61 02 20</t>
  </si>
  <si>
    <t>61 02 20 01</t>
  </si>
  <si>
    <t>61 02 20 01 09</t>
  </si>
  <si>
    <t>61 02 20 01 05</t>
  </si>
  <si>
    <t>61 02 20 01 06</t>
  </si>
  <si>
    <t>61 02 20 30</t>
  </si>
  <si>
    <t>61 02 20 30 30</t>
  </si>
  <si>
    <t xml:space="preserve">65 02 </t>
  </si>
  <si>
    <t>INVATAMANT</t>
  </si>
  <si>
    <t>65 02 03 01</t>
  </si>
  <si>
    <t>Invatamant prescolar</t>
  </si>
  <si>
    <t>65 02 03 02</t>
  </si>
  <si>
    <t>Invatamant primar</t>
  </si>
  <si>
    <t>65 02 04 01</t>
  </si>
  <si>
    <t>Invatamant gimnazial</t>
  </si>
  <si>
    <t>65 02 13</t>
  </si>
  <si>
    <t>Invatamant anteprescolar</t>
  </si>
  <si>
    <t>65 02 50</t>
  </si>
  <si>
    <t>Alte cheltuieli in domeniul invatamantului</t>
  </si>
  <si>
    <t>65 02 01</t>
  </si>
  <si>
    <t>65 02 20</t>
  </si>
  <si>
    <t>65 02 20 01</t>
  </si>
  <si>
    <t>65 02 20 01 01</t>
  </si>
  <si>
    <t>65 02 20 01 02</t>
  </si>
  <si>
    <t>65 02 20 01 03</t>
  </si>
  <si>
    <t>65 02 20 01 06</t>
  </si>
  <si>
    <t>65 02 20 01 07</t>
  </si>
  <si>
    <t>65 02 20 01 09</t>
  </si>
  <si>
    <t>65 02 20 02</t>
  </si>
  <si>
    <t xml:space="preserve">65 02 20 05 </t>
  </si>
  <si>
    <t>65 02 20 05 30</t>
  </si>
  <si>
    <t xml:space="preserve">65 02 20 06 </t>
  </si>
  <si>
    <t>65 02 20 06 01</t>
  </si>
  <si>
    <t>65 02 20 11</t>
  </si>
  <si>
    <t>Carti</t>
  </si>
  <si>
    <t>65 02 20 13</t>
  </si>
  <si>
    <t>65 02 57</t>
  </si>
  <si>
    <t>Asistenta sociala</t>
  </si>
  <si>
    <t>65 02 57 02 01</t>
  </si>
  <si>
    <t>Ajutoare sociale in numerar</t>
  </si>
  <si>
    <t>65 02 57 02 03</t>
  </si>
  <si>
    <t>Tichete de cresa si tichete sociale pentru grădiniță</t>
  </si>
  <si>
    <t>65 02 70</t>
  </si>
  <si>
    <t>65 02 71</t>
  </si>
  <si>
    <t>65 02 71 01</t>
  </si>
  <si>
    <t>65 02 71 01 01</t>
  </si>
  <si>
    <t>65 02 71 01 03</t>
  </si>
  <si>
    <t>65 02 71 01 30</t>
  </si>
  <si>
    <t>66 02</t>
  </si>
  <si>
    <t>SANATATE</t>
  </si>
  <si>
    <t>66 02 01</t>
  </si>
  <si>
    <t xml:space="preserve">66 02 10 </t>
  </si>
  <si>
    <t>66 02 10 01</t>
  </si>
  <si>
    <t>66 02 10 01 01</t>
  </si>
  <si>
    <t>66 02 10 01 05</t>
  </si>
  <si>
    <t>66 02 10 01 06</t>
  </si>
  <si>
    <t>66 02 10 01 17</t>
  </si>
  <si>
    <t>Indemnizatii de hrana</t>
  </si>
  <si>
    <t>66 02 10 02</t>
  </si>
  <si>
    <t>66 02 10 02 06</t>
  </si>
  <si>
    <t>66 02 10 03</t>
  </si>
  <si>
    <t>66 02 10 03 07</t>
  </si>
  <si>
    <t>66 02 20</t>
  </si>
  <si>
    <t>66 02 20 04 02</t>
  </si>
  <si>
    <t>67 02</t>
  </si>
  <si>
    <t>CULTURA</t>
  </si>
  <si>
    <t>67 02 03 02</t>
  </si>
  <si>
    <t>Biblioteci publice comunale</t>
  </si>
  <si>
    <t>67 02 03 03</t>
  </si>
  <si>
    <t>Muzee</t>
  </si>
  <si>
    <t>67 02 03 07</t>
  </si>
  <si>
    <t>Camin cultural</t>
  </si>
  <si>
    <t>67 02  05 01</t>
  </si>
  <si>
    <t>Sport</t>
  </si>
  <si>
    <t>67 02 06</t>
  </si>
  <si>
    <t>Servicii religioase</t>
  </si>
  <si>
    <t>67 02 01</t>
  </si>
  <si>
    <t>67 02 10</t>
  </si>
  <si>
    <t xml:space="preserve"> 67 02 10 01</t>
  </si>
  <si>
    <t>67 02 10 01 01</t>
  </si>
  <si>
    <t>67 02 10 01 17</t>
  </si>
  <si>
    <t>Indemnizatii de vacanta (vouchere de vacanta)</t>
  </si>
  <si>
    <t>67 02 10 02</t>
  </si>
  <si>
    <t>67 02 10 02 06</t>
  </si>
  <si>
    <t>67 02 10 03</t>
  </si>
  <si>
    <t>67 02 10 03 07</t>
  </si>
  <si>
    <t>67 02 20</t>
  </si>
  <si>
    <t>67 02 20 01</t>
  </si>
  <si>
    <t>67 02 20 01 01</t>
  </si>
  <si>
    <t>67 02 20 01 02</t>
  </si>
  <si>
    <t>67 02 20 01 03</t>
  </si>
  <si>
    <t>67 02 20 01 09</t>
  </si>
  <si>
    <t>67 02 20 01 30</t>
  </si>
  <si>
    <t>67 02 20 02</t>
  </si>
  <si>
    <t>67 02 20 05</t>
  </si>
  <si>
    <t>67 02 20 05 30</t>
  </si>
  <si>
    <t>Alte  obiecte de inventar</t>
  </si>
  <si>
    <t>Deplasari,detasari,transferari</t>
  </si>
  <si>
    <t>67 02 06 01</t>
  </si>
  <si>
    <t>Deplasari interne,detasari,transferari</t>
  </si>
  <si>
    <t>67 02 20 11</t>
  </si>
  <si>
    <t>Carti publicatii si materiale documentare</t>
  </si>
  <si>
    <t>67 02 20 13</t>
  </si>
  <si>
    <t xml:space="preserve">67 02 20 30 </t>
  </si>
  <si>
    <t>67 02 20 30 30</t>
  </si>
  <si>
    <t>67 02 59</t>
  </si>
  <si>
    <t>Sprijin finaciar unitati de cult</t>
  </si>
  <si>
    <t>67 02 59 12</t>
  </si>
  <si>
    <t>67 02 70</t>
  </si>
  <si>
    <t xml:space="preserve">67 02 71 </t>
  </si>
  <si>
    <t>67 02 71 01</t>
  </si>
  <si>
    <t>67 02 71 01 01</t>
  </si>
  <si>
    <t>67 02 710 01 30</t>
  </si>
  <si>
    <t>68 02</t>
  </si>
  <si>
    <t>ASISTENTA SOCIALA</t>
  </si>
  <si>
    <t>68 02 05 02</t>
  </si>
  <si>
    <t>Asistenta sociala in caz de boli si invaliditati</t>
  </si>
  <si>
    <t>68 02 15</t>
  </si>
  <si>
    <t>Ajutor social incalzire cu lemne</t>
  </si>
  <si>
    <t>68 02 50</t>
  </si>
  <si>
    <t>Alte chelt in dom.asist.soc.(ajutoare de urgenta)</t>
  </si>
  <si>
    <t>68 02 01</t>
  </si>
  <si>
    <t>68 02 10</t>
  </si>
  <si>
    <t>68 02 10 01</t>
  </si>
  <si>
    <t>68 02 10 01 01</t>
  </si>
  <si>
    <t>68 02 10 01 17</t>
  </si>
  <si>
    <t>68 02 10 02</t>
  </si>
  <si>
    <t>68 02 10 02 06</t>
  </si>
  <si>
    <t>68 02 10 03</t>
  </si>
  <si>
    <t>68 02 10 03 07</t>
  </si>
  <si>
    <t>68 02 57</t>
  </si>
  <si>
    <t xml:space="preserve">68 02 57 02 </t>
  </si>
  <si>
    <t>Ajutoare sociale</t>
  </si>
  <si>
    <t>68 02 57 02 01</t>
  </si>
  <si>
    <t>70 02</t>
  </si>
  <si>
    <t>Locuinte, servicii si dezvoltare publica</t>
  </si>
  <si>
    <t>70 02 06</t>
  </si>
  <si>
    <t xml:space="preserve">Iluminat public si electrificari </t>
  </si>
  <si>
    <t>70 02 50</t>
  </si>
  <si>
    <t xml:space="preserve">Alte servicii în domeniile locuintelor, serviciilor si dezvoltarii comunale </t>
  </si>
  <si>
    <t>70 02 01</t>
  </si>
  <si>
    <t>70 02 20</t>
  </si>
  <si>
    <t>70 02 20 01</t>
  </si>
  <si>
    <t>70 02 20 01 03</t>
  </si>
  <si>
    <t>70 02 20 01 05</t>
  </si>
  <si>
    <t>70 02 20 01 06</t>
  </si>
  <si>
    <t>70 02 20 01 09</t>
  </si>
  <si>
    <t>70 02 20 02</t>
  </si>
  <si>
    <t>70 02 20 05 30</t>
  </si>
  <si>
    <t>70 02 20 30</t>
  </si>
  <si>
    <t xml:space="preserve">70 02 20 30 30 </t>
  </si>
  <si>
    <t>70 02 70</t>
  </si>
  <si>
    <t>70 02 71</t>
  </si>
  <si>
    <t>70 02 71 01 30</t>
  </si>
  <si>
    <t>74 02</t>
  </si>
  <si>
    <t>PROTECTIA MEDIULUI</t>
  </si>
  <si>
    <t>74 02 05</t>
  </si>
  <si>
    <t>Salubritate si gestiunea deseurilor</t>
  </si>
  <si>
    <t>74 02 06</t>
  </si>
  <si>
    <t>Canalizarea si tratarea apelor reziduale</t>
  </si>
  <si>
    <t>74 02 01</t>
  </si>
  <si>
    <t>74 02 20</t>
  </si>
  <si>
    <t>74 02 20 01</t>
  </si>
  <si>
    <t>74 02 20 01 09</t>
  </si>
  <si>
    <t>74 02 20 30 30</t>
  </si>
  <si>
    <t>74 02 59</t>
  </si>
  <si>
    <t>74 02 59 11</t>
  </si>
  <si>
    <t>74 02 58</t>
  </si>
  <si>
    <t xml:space="preserve">Proiecte cu finantare din fonduri externe nerambursabile </t>
  </si>
  <si>
    <t>74 02 580402</t>
  </si>
  <si>
    <t>Finantare externa nerambursabila</t>
  </si>
  <si>
    <t>74 02 70</t>
  </si>
  <si>
    <t>74 02 71</t>
  </si>
  <si>
    <t>74 02 71 01</t>
  </si>
  <si>
    <t>74 02 71 01 01</t>
  </si>
  <si>
    <t>74 02 71 01 30</t>
  </si>
  <si>
    <t>84 02</t>
  </si>
  <si>
    <t>DRUMURI</t>
  </si>
  <si>
    <t>84 02 03 03</t>
  </si>
  <si>
    <t>Strazi</t>
  </si>
  <si>
    <t>84 02 01</t>
  </si>
  <si>
    <t>84 02 20</t>
  </si>
  <si>
    <t>84 02 20 02</t>
  </si>
  <si>
    <t>84 02 20 30 30</t>
  </si>
  <si>
    <t>84 02 70</t>
  </si>
  <si>
    <t>84 02 71</t>
  </si>
  <si>
    <t>84 02 71 01</t>
  </si>
  <si>
    <t>84 02 71 01 01</t>
  </si>
  <si>
    <t>84 02 71 01 30</t>
  </si>
  <si>
    <t>PRESEDINTE DE SEDINTA,</t>
  </si>
  <si>
    <t>SECRETAR,</t>
  </si>
  <si>
    <t>NICOLETA MIHALCEA</t>
  </si>
  <si>
    <t>TOTAL</t>
  </si>
  <si>
    <t>I</t>
  </si>
  <si>
    <t>II</t>
  </si>
  <si>
    <t>III</t>
  </si>
  <si>
    <t>IV</t>
  </si>
  <si>
    <t>TRIM. I</t>
  </si>
  <si>
    <t>TRIM. II</t>
  </si>
  <si>
    <t>TRIM. III</t>
  </si>
  <si>
    <t>TRIM. IV</t>
  </si>
  <si>
    <t>ESTIMAT 2025</t>
  </si>
  <si>
    <t>ESTIMAT 2026</t>
  </si>
  <si>
    <t>ESTIMAT 2027</t>
  </si>
  <si>
    <t>10 TOTAL</t>
  </si>
  <si>
    <t>10 01</t>
  </si>
  <si>
    <t>10 01  01</t>
  </si>
  <si>
    <t>10 01 05</t>
  </si>
  <si>
    <t>10 01 06</t>
  </si>
  <si>
    <t>10 01 12</t>
  </si>
  <si>
    <t>10 01 17</t>
  </si>
  <si>
    <t>10 01 30</t>
  </si>
  <si>
    <t>10 02</t>
  </si>
  <si>
    <t>10 02 06</t>
  </si>
  <si>
    <t>10 03</t>
  </si>
  <si>
    <t>10 03 01</t>
  </si>
  <si>
    <t xml:space="preserve"> 10 03 02</t>
  </si>
  <si>
    <t xml:space="preserve">10 03 03 </t>
  </si>
  <si>
    <t xml:space="preserve">10 03 04 </t>
  </si>
  <si>
    <t>10 03 06</t>
  </si>
  <si>
    <t>10 03 07</t>
  </si>
  <si>
    <t>20 04</t>
  </si>
  <si>
    <t>20 04 02</t>
  </si>
  <si>
    <t>57 02 01</t>
  </si>
  <si>
    <t>57 02 03</t>
  </si>
  <si>
    <t>59 12</t>
  </si>
  <si>
    <t>TOTAL FUNCTIONARE</t>
  </si>
  <si>
    <t>70 02 71 01 01</t>
  </si>
  <si>
    <t>68 02 20</t>
  </si>
  <si>
    <t>68 02 20 01 09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</si>
</sst>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1"/>
    </font>
    <font>
      <b/>
      <sz val="10"/>
      <name val="Arial"/>
      <family val="2"/>
      <charset val="238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6" fillId="0" borderId="0" xfId="0" applyFont="1"/>
    <xf numFmtId="0" fontId="2" fillId="0" borderId="0" xfId="0" applyFont="1"/>
    <xf numFmtId="0" fontId="0" fillId="0" borderId="2" xfId="0" applyBorder="1"/>
    <xf numFmtId="0" fontId="8" fillId="0" borderId="1" xfId="0" applyFont="1" applyBorder="1"/>
    <xf numFmtId="0" fontId="2" fillId="0" borderId="2" xfId="0" applyFont="1" applyBorder="1"/>
    <xf numFmtId="0" fontId="9" fillId="0" borderId="1" xfId="0" applyFont="1" applyBorder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49" fontId="11" fillId="0" borderId="1" xfId="1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left"/>
    </xf>
    <xf numFmtId="0" fontId="11" fillId="0" borderId="1" xfId="1" applyFont="1" applyBorder="1"/>
    <xf numFmtId="0" fontId="10" fillId="0" borderId="1" xfId="0" applyFont="1" applyBorder="1"/>
    <xf numFmtId="0" fontId="10" fillId="0" borderId="0" xfId="0" applyFont="1"/>
    <xf numFmtId="0" fontId="12" fillId="0" borderId="1" xfId="1" applyFont="1" applyBorder="1"/>
    <xf numFmtId="0" fontId="11" fillId="0" borderId="1" xfId="1" applyFont="1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11" fillId="0" borderId="6" xfId="1" applyFont="1" applyBorder="1" applyAlignment="1">
      <alignment horizontal="left" vertical="center"/>
    </xf>
    <xf numFmtId="0" fontId="10" fillId="0" borderId="5" xfId="0" applyFont="1" applyBorder="1" applyAlignment="1">
      <alignment horizontal="left"/>
    </xf>
    <xf numFmtId="0" fontId="0" fillId="0" borderId="7" xfId="0" applyBorder="1"/>
    <xf numFmtId="49" fontId="12" fillId="0" borderId="1" xfId="1" applyNumberFormat="1" applyFont="1" applyBorder="1" applyAlignment="1">
      <alignment horizontal="left" vertical="top"/>
    </xf>
    <xf numFmtId="0" fontId="2" fillId="0" borderId="5" xfId="0" applyFont="1" applyBorder="1"/>
    <xf numFmtId="0" fontId="10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  <xf numFmtId="0" fontId="1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/>
    </xf>
    <xf numFmtId="49" fontId="14" fillId="0" borderId="1" xfId="1" applyNumberFormat="1" applyFont="1" applyBorder="1" applyAlignment="1">
      <alignment horizontal="left" vertical="top"/>
    </xf>
    <xf numFmtId="0" fontId="8" fillId="0" borderId="0" xfId="0" applyFont="1"/>
    <xf numFmtId="0" fontId="1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/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6" xfId="0" applyFont="1" applyBorder="1"/>
    <xf numFmtId="0" fontId="2" fillId="0" borderId="17" xfId="0" applyFont="1" applyBorder="1"/>
    <xf numFmtId="0" fontId="0" fillId="0" borderId="16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14" fillId="0" borderId="1" xfId="0" applyFont="1" applyBorder="1"/>
    <xf numFmtId="0" fontId="0" fillId="0" borderId="18" xfId="0" applyBorder="1" applyAlignment="1">
      <alignment horizontal="left"/>
    </xf>
    <xf numFmtId="0" fontId="2" fillId="0" borderId="10" xfId="0" applyFont="1" applyBorder="1"/>
    <xf numFmtId="0" fontId="0" fillId="0" borderId="11" xfId="0" applyBorder="1"/>
    <xf numFmtId="0" fontId="2" fillId="0" borderId="21" xfId="0" applyFont="1" applyBorder="1" applyAlignment="1">
      <alignment wrapText="1"/>
    </xf>
    <xf numFmtId="0" fontId="16" fillId="0" borderId="1" xfId="0" applyFont="1" applyBorder="1"/>
    <xf numFmtId="0" fontId="17" fillId="0" borderId="1" xfId="0" applyFont="1" applyBorder="1"/>
  </cellXfs>
  <cellStyles count="2">
    <cellStyle name="Normal" xfId="0" builtinId="0"/>
    <cellStyle name="Normal_Anexa F 140 146 10.07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4"/>
  <sheetViews>
    <sheetView topLeftCell="A25" zoomScaleNormal="100" workbookViewId="0">
      <selection activeCell="I72" sqref="I72"/>
    </sheetView>
  </sheetViews>
  <sheetFormatPr defaultColWidth="8.42578125" defaultRowHeight="15" x14ac:dyDescent="0.25"/>
  <cols>
    <col min="1" max="1" width="10.140625" customWidth="1"/>
    <col min="2" max="2" width="9.28515625" customWidth="1"/>
    <col min="3" max="3" width="11.85546875" customWidth="1"/>
    <col min="4" max="11" width="9.2851562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6" spans="1:11" ht="30" x14ac:dyDescent="0.25">
      <c r="A6" s="1"/>
      <c r="B6" s="1"/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</row>
    <row r="7" spans="1:11" ht="12.75" customHeight="1" x14ac:dyDescent="0.25">
      <c r="A7" s="3">
        <v>5002</v>
      </c>
      <c r="B7" s="1"/>
      <c r="C7" s="4">
        <f t="shared" ref="C7:J7" si="0">C8+C14+C12</f>
        <v>15924</v>
      </c>
      <c r="D7" s="4">
        <f t="shared" si="0"/>
        <v>6157</v>
      </c>
      <c r="E7" s="4">
        <f t="shared" si="0"/>
        <v>5432</v>
      </c>
      <c r="F7" s="4">
        <f t="shared" si="0"/>
        <v>2131</v>
      </c>
      <c r="G7" s="4">
        <f t="shared" si="0"/>
        <v>2204</v>
      </c>
      <c r="H7" s="4">
        <f t="shared" si="0"/>
        <v>11631</v>
      </c>
      <c r="I7" s="4">
        <f t="shared" si="0"/>
        <v>12007</v>
      </c>
      <c r="J7" s="4">
        <f t="shared" si="0"/>
        <v>12517</v>
      </c>
      <c r="K7">
        <f t="shared" ref="K7:K12" si="1">SUM(D7:G7)</f>
        <v>15924</v>
      </c>
    </row>
    <row r="8" spans="1:11" ht="13.5" customHeight="1" x14ac:dyDescent="0.25">
      <c r="A8" s="5"/>
      <c r="B8" s="6">
        <v>1</v>
      </c>
      <c r="C8" s="6">
        <f>C9+C10+C11+C12+C13</f>
        <v>11451</v>
      </c>
      <c r="D8" s="6">
        <f t="shared" ref="D8:G8" si="2">D9+D10+D11+D12+D13</f>
        <v>3694</v>
      </c>
      <c r="E8" s="6">
        <f t="shared" si="2"/>
        <v>3422</v>
      </c>
      <c r="F8" s="6">
        <f t="shared" si="2"/>
        <v>2131</v>
      </c>
      <c r="G8" s="6">
        <f t="shared" si="2"/>
        <v>2204</v>
      </c>
      <c r="H8" s="6">
        <f>H9+H10+H11+H13</f>
        <v>11631</v>
      </c>
      <c r="I8" s="6">
        <f t="shared" ref="I8:J8" si="3">I9+I10+I11+I13</f>
        <v>12007</v>
      </c>
      <c r="J8" s="6">
        <f t="shared" si="3"/>
        <v>12517</v>
      </c>
      <c r="K8" s="7">
        <f t="shared" si="1"/>
        <v>11451</v>
      </c>
    </row>
    <row r="9" spans="1:11" ht="13.5" customHeight="1" x14ac:dyDescent="0.25">
      <c r="A9" s="5"/>
      <c r="B9" s="6">
        <v>10</v>
      </c>
      <c r="C9" s="6">
        <f>C19+C111+'detalieri 67'!C4+'DETALIERI 68'!C19</f>
        <v>6400</v>
      </c>
      <c r="D9" s="6">
        <f>D19+D111+'detalieri 67'!D4+'DETALIERI 68'!D19</f>
        <v>1449.5</v>
      </c>
      <c r="E9" s="6">
        <f>E19+E111+'detalieri 67'!E4+'DETALIERI 68'!E19</f>
        <v>1784.5</v>
      </c>
      <c r="F9" s="6">
        <f>F19+F111+'detalieri 67'!F4+'DETALIERI 68'!F19</f>
        <v>1596</v>
      </c>
      <c r="G9" s="6">
        <f>G19+G111+'detalieri 67'!G4+'DETALIERI 68'!G19</f>
        <v>1570</v>
      </c>
      <c r="H9" s="6">
        <f>H19+H111+'detalieri 67'!H4+'DETALIERI 68'!H19</f>
        <v>6655</v>
      </c>
      <c r="I9" s="6">
        <f>I19+I111+'detalieri 67'!I4+'DETALIERI 68'!I19</f>
        <v>6862</v>
      </c>
      <c r="J9" s="6">
        <f>J19+J111+'detalieri 67'!J4+'DETALIERI 68'!J19</f>
        <v>7069</v>
      </c>
      <c r="K9" s="7">
        <f t="shared" si="1"/>
        <v>6400</v>
      </c>
    </row>
    <row r="10" spans="1:11" ht="17.25" customHeight="1" x14ac:dyDescent="0.25">
      <c r="A10" s="5"/>
      <c r="B10" s="6">
        <v>20</v>
      </c>
      <c r="C10" s="6">
        <f>C34+C66+C71+C81+C121+'detalieri 67'!C12+'detalieri 70'!C4+'detalieri 70'!C6+'detalieri 70'!C7+'detalieri 70'!C12+'detalieri 74'!C5+'detalieri 74'!C7+'detalieri 84'!C3+'DETALIERI 68'!C12</f>
        <v>2614</v>
      </c>
      <c r="D10" s="6">
        <f>D34+D66+D71+D81+D121+D66+'detalieri 67'!D12+'detalieri 70'!D4+'detalieri 70'!D6+'detalieri 70'!D7+'detalieri 70'!D12+'detalieri 74'!D5+'detalieri 74'!D7+'detalieri 84'!D3+'DETALIERI 68'!D12</f>
        <v>1325.5</v>
      </c>
      <c r="E10" s="6">
        <f>E34+E66+E71+E81+E121+'detalieri 67'!E12+'detalieri 70'!E4+'detalieri 70'!E6+'detalieri 70'!E7+'detalieri 70'!E12+'detalieri 74'!E5+'detalieri 74'!E7+'detalieri 84'!E3+'DETALIERI 68'!E13</f>
        <v>867.5</v>
      </c>
      <c r="F10" s="6">
        <f>F34+F66+F71+F81+F121+'detalieri 67'!F12+'detalieri 70'!F4+'detalieri 70'!F6+'detalieri 70'!F7+'detalieri 70'!F12+'detalieri 74'!F5+'detalieri 74'!F7+'detalieri 84'!F3+'DETALIERI 68'!F13</f>
        <v>234</v>
      </c>
      <c r="G10" s="6">
        <f>G34+G66+G71+G81+G121+'detalieri 67'!G12+'detalieri 70'!G4+'detalieri 70'!G6+'detalieri 70'!G7+'detalieri 70'!G12+'detalieri 74'!G5+'detalieri 74'!G7+'detalieri 84'!G3+'DETALIERI 68'!G13</f>
        <v>187</v>
      </c>
      <c r="H10" s="6">
        <f>H34+H66+H71+H81+H121+'detalieri 67'!H12+'detalieri 70'!H4+'detalieri 70'!H6+'detalieri 70'!H7+'detalieri 70'!H12+'detalieri 74'!H5+'detalieri 74'!H7+'detalieri 84'!H3+'DETALIERI 68'!H13</f>
        <v>2377</v>
      </c>
      <c r="I10" s="6">
        <f>I34+I66+I71+I81+I121+'detalieri 67'!I12+'detalieri 70'!I4+'detalieri 70'!I6+'detalieri 70'!I7+'detalieri 70'!I12+'detalieri 74'!I5+'detalieri 74'!I7+'detalieri 84'!I3+'DETALIERI 68'!I13</f>
        <v>2434</v>
      </c>
      <c r="J10" s="6">
        <f>J34+J66+J71+J81+J121+'detalieri 67'!J12+'detalieri 70'!J4+'detalieri 70'!J6+'detalieri 70'!J7+'detalieri 70'!J12+'detalieri 74'!J5+'detalieri 74'!J7+'detalieri 84'!J3+'DETALIERI 68'!J13</f>
        <v>2525</v>
      </c>
      <c r="K10" s="7">
        <f t="shared" si="1"/>
        <v>2614</v>
      </c>
    </row>
    <row r="11" spans="1:11" ht="18.75" customHeight="1" x14ac:dyDescent="0.25">
      <c r="A11" s="5"/>
      <c r="B11" s="6">
        <v>57</v>
      </c>
      <c r="C11" s="6">
        <f>C99+'DETALIERI 68'!C14</f>
        <v>2127</v>
      </c>
      <c r="D11" s="6">
        <f>D99+'DETALIERI 68'!D14</f>
        <v>704</v>
      </c>
      <c r="E11" s="6">
        <f>E99+'DETALIERI 68'!E14</f>
        <v>705</v>
      </c>
      <c r="F11" s="6">
        <f>F99+'DETALIERI 68'!F14</f>
        <v>286</v>
      </c>
      <c r="G11" s="6">
        <f>G99+'DETALIERI 68'!G14</f>
        <v>432</v>
      </c>
      <c r="H11" s="6">
        <f>H99+'DETALIERI 68'!H14</f>
        <v>2289</v>
      </c>
      <c r="I11" s="6">
        <f>I99+'DETALIERI 68'!I14</f>
        <v>2401</v>
      </c>
      <c r="J11" s="6">
        <f>J99+'DETALIERI 68'!J14</f>
        <v>2613</v>
      </c>
      <c r="K11" s="7">
        <f t="shared" si="1"/>
        <v>2127</v>
      </c>
    </row>
    <row r="12" spans="1:11" ht="18" customHeight="1" x14ac:dyDescent="0.25">
      <c r="A12" s="5"/>
      <c r="B12" s="6">
        <v>58</v>
      </c>
      <c r="C12" s="6">
        <f>'detalieri 74'!C10</f>
        <v>0</v>
      </c>
      <c r="D12" s="6">
        <f>'detalieri 74'!D10</f>
        <v>0</v>
      </c>
      <c r="E12" s="6">
        <f>'detalieri 74'!E10</f>
        <v>0</v>
      </c>
      <c r="F12" s="6">
        <f>'detalieri 74'!F10</f>
        <v>0</v>
      </c>
      <c r="G12" s="6">
        <f>'detalieri 74'!G10</f>
        <v>0</v>
      </c>
      <c r="H12" s="6">
        <f>'detalieri 74'!H10</f>
        <v>0</v>
      </c>
      <c r="I12" s="6">
        <f>'detalieri 74'!I10</f>
        <v>0</v>
      </c>
      <c r="J12" s="6">
        <f>'detalieri 74'!J10</f>
        <v>0</v>
      </c>
      <c r="K12" s="7">
        <f t="shared" si="1"/>
        <v>0</v>
      </c>
    </row>
    <row r="13" spans="1:11" ht="19.5" customHeight="1" x14ac:dyDescent="0.25">
      <c r="A13" s="5"/>
      <c r="B13" s="6">
        <v>59</v>
      </c>
      <c r="C13" s="6">
        <f>C56+'detalieri 67'!C107+'detalieri 74'!C8</f>
        <v>310</v>
      </c>
      <c r="D13" s="6">
        <f>D56+'detalieri 67'!D107+'detalieri 74'!D8</f>
        <v>215</v>
      </c>
      <c r="E13" s="6">
        <f>'detalieri 67'!E107+'detalieri 74'!E8</f>
        <v>65</v>
      </c>
      <c r="F13" s="6">
        <f>F57+'detalieri 67'!F107+'detalieri 74'!F8</f>
        <v>15</v>
      </c>
      <c r="G13" s="6">
        <f>G57+'detalieri 67'!G107+'detalieri 74'!G8</f>
        <v>15</v>
      </c>
      <c r="H13" s="6">
        <f>H56+'detalieri 67'!H105+'detalieri 74'!H8</f>
        <v>310</v>
      </c>
      <c r="I13" s="6">
        <f>I56+'detalieri 67'!I105+'detalieri 74'!I8</f>
        <v>310</v>
      </c>
      <c r="J13" s="6">
        <f>J56+'detalieri 67'!J105+'detalieri 74'!J8</f>
        <v>310</v>
      </c>
      <c r="K13" s="7"/>
    </row>
    <row r="14" spans="1:11" ht="15.75" x14ac:dyDescent="0.25">
      <c r="A14" s="5"/>
      <c r="B14" s="6">
        <v>70</v>
      </c>
      <c r="C14" s="6">
        <f t="shared" ref="C14:J14" si="4">C15</f>
        <v>4473</v>
      </c>
      <c r="D14" s="6">
        <f t="shared" si="4"/>
        <v>2463</v>
      </c>
      <c r="E14" s="6">
        <f t="shared" si="4"/>
        <v>2010</v>
      </c>
      <c r="F14" s="6">
        <f t="shared" si="4"/>
        <v>0</v>
      </c>
      <c r="G14" s="6">
        <f t="shared" si="4"/>
        <v>0</v>
      </c>
      <c r="H14" s="6">
        <f t="shared" si="4"/>
        <v>0</v>
      </c>
      <c r="I14" s="6">
        <f t="shared" si="4"/>
        <v>0</v>
      </c>
      <c r="J14" s="6">
        <f t="shared" si="4"/>
        <v>0</v>
      </c>
      <c r="K14" s="7">
        <f t="shared" ref="K14:K55" si="5">SUM(D14:G14)</f>
        <v>4473</v>
      </c>
    </row>
    <row r="15" spans="1:11" ht="15.75" x14ac:dyDescent="0.25">
      <c r="A15" s="5"/>
      <c r="B15" s="6">
        <v>71</v>
      </c>
      <c r="C15" s="6">
        <f>C59+C104+'detalieri 67'!C36+'detalieri 74'!C12+'detalieri 83'!C6+'detalieri 84'!C6+'detalieri 70'!C22+'detalieri 70'!E8</f>
        <v>4473</v>
      </c>
      <c r="D15" s="6">
        <f>D59+D104+'detalieri 67'!D36+'detalieri 74'!D12+'detalieri 83'!D6+'detalieri 84'!D6+'detalieri 70'!D22</f>
        <v>2463</v>
      </c>
      <c r="E15" s="6">
        <f>E59+E104+'detalieri 67'!E36+'detalieri 74'!E12+'detalieri 83'!E6+'detalieri 84'!E6+'detalieri 70'!E22+'detalieri 70'!E8</f>
        <v>2010</v>
      </c>
      <c r="F15" s="6">
        <f>F59+F104+'detalieri 67'!F36+'detalieri 74'!F12+'detalieri 83'!F6+'detalieri 84'!F6+'detalieri 70'!F22</f>
        <v>0</v>
      </c>
      <c r="G15" s="6">
        <f>G59+G104+'detalieri 67'!G36+'detalieri 74'!G12+'detalieri 83'!G6+'detalieri 84'!G6+'detalieri 70'!G22</f>
        <v>0</v>
      </c>
      <c r="H15" s="6">
        <f>H59+H104+'detalieri 67'!H36+'detalieri 74'!H12+'detalieri 83'!H6+'detalieri 84'!H6+'detalieri 70'!H22</f>
        <v>0</v>
      </c>
      <c r="I15" s="6">
        <f>I59+I104+'detalieri 67'!I36+'detalieri 74'!I12+'detalieri 83'!I6+'detalieri 84'!I6+'detalieri 70'!I22</f>
        <v>0</v>
      </c>
      <c r="J15" s="6">
        <f>J59+J104+'detalieri 67'!J36+'detalieri 74'!J12+'detalieri 83'!J6+'detalieri 84'!J6+'detalieri 70'!J22</f>
        <v>0</v>
      </c>
      <c r="K15" s="7">
        <f t="shared" si="5"/>
        <v>4473</v>
      </c>
    </row>
    <row r="16" spans="1:11" ht="13.5" customHeight="1" x14ac:dyDescent="0.25">
      <c r="A16" s="3">
        <v>510002</v>
      </c>
      <c r="B16" s="6"/>
      <c r="C16" s="8">
        <f t="shared" ref="C16:J16" si="6">C17</f>
        <v>5206</v>
      </c>
      <c r="D16" s="8">
        <f t="shared" si="6"/>
        <v>1511</v>
      </c>
      <c r="E16" s="8">
        <f t="shared" si="6"/>
        <v>1561</v>
      </c>
      <c r="F16" s="8">
        <f t="shared" si="6"/>
        <v>1084</v>
      </c>
      <c r="G16" s="8">
        <f t="shared" si="6"/>
        <v>1050</v>
      </c>
      <c r="H16" s="8">
        <f t="shared" si="6"/>
        <v>5200</v>
      </c>
      <c r="I16" s="8">
        <f t="shared" si="6"/>
        <v>5350</v>
      </c>
      <c r="J16" s="8">
        <f t="shared" si="6"/>
        <v>5550</v>
      </c>
      <c r="K16" s="7">
        <f t="shared" si="5"/>
        <v>5206</v>
      </c>
    </row>
    <row r="17" spans="1:11" ht="12" customHeight="1" x14ac:dyDescent="0.25">
      <c r="A17" s="3">
        <v>5102</v>
      </c>
      <c r="B17" s="6"/>
      <c r="C17" s="6">
        <f t="shared" ref="C17:J17" si="7">C18+C58</f>
        <v>5206</v>
      </c>
      <c r="D17" s="6">
        <f t="shared" si="7"/>
        <v>1511</v>
      </c>
      <c r="E17" s="6">
        <f t="shared" si="7"/>
        <v>1561</v>
      </c>
      <c r="F17" s="6">
        <f t="shared" si="7"/>
        <v>1084</v>
      </c>
      <c r="G17" s="6">
        <f t="shared" si="7"/>
        <v>1050</v>
      </c>
      <c r="H17" s="6">
        <f t="shared" si="7"/>
        <v>5200</v>
      </c>
      <c r="I17" s="6">
        <f t="shared" si="7"/>
        <v>5350</v>
      </c>
      <c r="J17" s="6">
        <f t="shared" si="7"/>
        <v>5550</v>
      </c>
      <c r="K17" s="7">
        <f t="shared" si="5"/>
        <v>5206</v>
      </c>
    </row>
    <row r="18" spans="1:11" ht="15.75" x14ac:dyDescent="0.25">
      <c r="A18" s="5"/>
      <c r="B18" s="9">
        <v>1</v>
      </c>
      <c r="C18" s="6">
        <f>C19+C34+C56</f>
        <v>5056</v>
      </c>
      <c r="D18" s="6">
        <f>D19+D34+D57</f>
        <v>1461</v>
      </c>
      <c r="E18" s="6">
        <f>E19+E34+E57</f>
        <v>1461</v>
      </c>
      <c r="F18" s="6">
        <f>F19+F34+F57</f>
        <v>1084</v>
      </c>
      <c r="G18" s="6">
        <f>G19+G34+G57</f>
        <v>1050</v>
      </c>
      <c r="H18" s="6">
        <f>H19+H34+H56</f>
        <v>5200</v>
      </c>
      <c r="I18" s="6">
        <f t="shared" ref="I18:J18" si="8">I19+I34+I56</f>
        <v>5350</v>
      </c>
      <c r="J18" s="6">
        <f t="shared" si="8"/>
        <v>5550</v>
      </c>
      <c r="K18" s="7">
        <f t="shared" si="5"/>
        <v>5056</v>
      </c>
    </row>
    <row r="19" spans="1:11" ht="15.75" x14ac:dyDescent="0.25">
      <c r="A19" s="5"/>
      <c r="B19" s="10">
        <v>10</v>
      </c>
      <c r="C19" s="8">
        <f>C20+C25+C27</f>
        <v>4076</v>
      </c>
      <c r="D19" s="8">
        <f>D20+D25+D27</f>
        <v>946</v>
      </c>
      <c r="E19" s="8">
        <f>E20+E25+E27</f>
        <v>1122</v>
      </c>
      <c r="F19" s="8">
        <f>F20+F25+F27</f>
        <v>1014</v>
      </c>
      <c r="G19" s="8">
        <f>G20+G25+G27</f>
        <v>994</v>
      </c>
      <c r="H19" s="8">
        <v>4200</v>
      </c>
      <c r="I19" s="8">
        <v>4300</v>
      </c>
      <c r="J19" s="8">
        <v>4400</v>
      </c>
      <c r="K19" s="7">
        <f t="shared" si="5"/>
        <v>4076</v>
      </c>
    </row>
    <row r="20" spans="1:11" ht="15.75" x14ac:dyDescent="0.25">
      <c r="A20" s="5"/>
      <c r="B20" s="9">
        <v>1001</v>
      </c>
      <c r="C20" s="6">
        <f>SUM(C21:C24)</f>
        <v>3916</v>
      </c>
      <c r="D20" s="6">
        <f>SUM(D21:D24)</f>
        <v>925</v>
      </c>
      <c r="E20" s="6">
        <f>SUM(E21:E24)</f>
        <v>1037</v>
      </c>
      <c r="F20" s="6">
        <f>SUM(F21:F24)</f>
        <v>987</v>
      </c>
      <c r="G20" s="6">
        <f>SUM(G21:G24)</f>
        <v>967</v>
      </c>
      <c r="H20" s="6"/>
      <c r="I20" s="6"/>
      <c r="J20" s="6"/>
      <c r="K20" s="7">
        <f t="shared" si="5"/>
        <v>3916</v>
      </c>
    </row>
    <row r="21" spans="1:11" ht="15.75" x14ac:dyDescent="0.25">
      <c r="A21" s="5"/>
      <c r="B21" s="9">
        <v>100101</v>
      </c>
      <c r="C21" s="6">
        <f>D21+E21+F21+G21</f>
        <v>3510</v>
      </c>
      <c r="D21" s="6">
        <v>840</v>
      </c>
      <c r="E21" s="6">
        <v>900</v>
      </c>
      <c r="F21" s="6">
        <v>900</v>
      </c>
      <c r="G21" s="6">
        <v>870</v>
      </c>
      <c r="H21" s="6"/>
      <c r="I21" s="6"/>
      <c r="J21" s="6"/>
      <c r="K21" s="7">
        <f t="shared" si="5"/>
        <v>3510</v>
      </c>
    </row>
    <row r="22" spans="1:11" ht="15.75" x14ac:dyDescent="0.25">
      <c r="A22" s="5"/>
      <c r="B22" s="9">
        <v>100112</v>
      </c>
      <c r="C22" s="6">
        <f>D22+E22+F22+G22</f>
        <v>226</v>
      </c>
      <c r="D22" s="6">
        <v>55</v>
      </c>
      <c r="E22" s="6">
        <v>57</v>
      </c>
      <c r="F22" s="6">
        <v>57</v>
      </c>
      <c r="G22" s="6">
        <v>57</v>
      </c>
      <c r="H22" s="6"/>
      <c r="I22" s="6"/>
      <c r="J22" s="6"/>
      <c r="K22" s="7">
        <f t="shared" si="5"/>
        <v>226</v>
      </c>
    </row>
    <row r="23" spans="1:11" ht="15.75" x14ac:dyDescent="0.25">
      <c r="A23" s="5"/>
      <c r="B23" s="9">
        <v>100117</v>
      </c>
      <c r="C23" s="6">
        <f>D23+E23+F23+G23</f>
        <v>130</v>
      </c>
      <c r="D23" s="6">
        <v>30</v>
      </c>
      <c r="E23" s="6">
        <v>30</v>
      </c>
      <c r="F23" s="6">
        <v>30</v>
      </c>
      <c r="G23" s="6">
        <v>40</v>
      </c>
      <c r="H23" s="6"/>
      <c r="I23" s="6"/>
      <c r="J23" s="6"/>
      <c r="K23" s="7">
        <f t="shared" si="5"/>
        <v>130</v>
      </c>
    </row>
    <row r="24" spans="1:11" ht="15.75" x14ac:dyDescent="0.25">
      <c r="A24" s="5"/>
      <c r="B24" s="9">
        <v>100130</v>
      </c>
      <c r="C24" s="6">
        <f>D24+E24+F24+G24</f>
        <v>50</v>
      </c>
      <c r="D24" s="6"/>
      <c r="E24" s="6">
        <v>50</v>
      </c>
      <c r="F24" s="6"/>
      <c r="G24" s="6"/>
      <c r="H24" s="6"/>
      <c r="I24" s="6"/>
      <c r="J24" s="6"/>
      <c r="K24" s="7">
        <f t="shared" si="5"/>
        <v>50</v>
      </c>
    </row>
    <row r="25" spans="1:11" ht="12" customHeight="1" x14ac:dyDescent="0.25">
      <c r="A25" s="5"/>
      <c r="B25" s="9">
        <v>1002</v>
      </c>
      <c r="C25" s="6">
        <f>C26</f>
        <v>55</v>
      </c>
      <c r="D25" s="6">
        <f>D26</f>
        <v>0</v>
      </c>
      <c r="E25" s="6">
        <f>E26</f>
        <v>55</v>
      </c>
      <c r="F25" s="6">
        <f>F26</f>
        <v>0</v>
      </c>
      <c r="G25" s="6">
        <f>G26</f>
        <v>0</v>
      </c>
      <c r="H25" s="6"/>
      <c r="I25" s="6"/>
      <c r="J25" s="6"/>
      <c r="K25" s="7">
        <f t="shared" si="5"/>
        <v>55</v>
      </c>
    </row>
    <row r="26" spans="1:11" ht="13.5" customHeight="1" x14ac:dyDescent="0.25">
      <c r="A26" s="5"/>
      <c r="B26" s="9">
        <v>100206</v>
      </c>
      <c r="C26" s="6">
        <f>SUM(D26:G26)</f>
        <v>55</v>
      </c>
      <c r="D26" s="6"/>
      <c r="E26" s="6">
        <v>55</v>
      </c>
      <c r="F26" s="6"/>
      <c r="G26" s="6"/>
      <c r="H26" s="6"/>
      <c r="I26" s="6"/>
      <c r="J26" s="6"/>
      <c r="K26" s="7">
        <f t="shared" si="5"/>
        <v>55</v>
      </c>
    </row>
    <row r="27" spans="1:11" ht="15.75" x14ac:dyDescent="0.25">
      <c r="A27" s="5"/>
      <c r="B27" s="9">
        <v>1003</v>
      </c>
      <c r="C27" s="6">
        <f>C28+C29+C30+C31+C32+C33</f>
        <v>105</v>
      </c>
      <c r="D27" s="6">
        <f>D28+D29+D30+D31+D32+D33</f>
        <v>21</v>
      </c>
      <c r="E27" s="6">
        <f>E28+E29+E30+E31+E32+E33</f>
        <v>30</v>
      </c>
      <c r="F27" s="6">
        <f>F28+F29+F30+F31+F32+F33</f>
        <v>27</v>
      </c>
      <c r="G27" s="6">
        <f>G28+G29+G30+G31+G32+G33</f>
        <v>27</v>
      </c>
      <c r="H27" s="6"/>
      <c r="I27" s="6"/>
      <c r="J27" s="6"/>
      <c r="K27" s="7">
        <f t="shared" si="5"/>
        <v>105</v>
      </c>
    </row>
    <row r="28" spans="1:11" ht="15.75" x14ac:dyDescent="0.25">
      <c r="A28" s="5"/>
      <c r="B28" s="9">
        <v>100301</v>
      </c>
      <c r="C28" s="6"/>
      <c r="D28" s="6"/>
      <c r="E28" s="6"/>
      <c r="F28" s="6"/>
      <c r="G28" s="6"/>
      <c r="H28" s="6"/>
      <c r="I28" s="6"/>
      <c r="J28" s="6"/>
      <c r="K28" s="7">
        <f t="shared" si="5"/>
        <v>0</v>
      </c>
    </row>
    <row r="29" spans="1:11" ht="15.75" x14ac:dyDescent="0.25">
      <c r="A29" s="5"/>
      <c r="B29" s="9">
        <v>100302</v>
      </c>
      <c r="C29" s="6"/>
      <c r="D29" s="6"/>
      <c r="E29" s="6"/>
      <c r="F29" s="6"/>
      <c r="G29" s="6"/>
      <c r="H29" s="6"/>
      <c r="I29" s="6"/>
      <c r="J29" s="6"/>
      <c r="K29" s="7">
        <f t="shared" si="5"/>
        <v>0</v>
      </c>
    </row>
    <row r="30" spans="1:11" ht="15.75" x14ac:dyDescent="0.25">
      <c r="A30" s="5"/>
      <c r="B30" s="9">
        <v>100303</v>
      </c>
      <c r="C30" s="6"/>
      <c r="D30" s="6"/>
      <c r="E30" s="6"/>
      <c r="F30" s="6"/>
      <c r="G30" s="6"/>
      <c r="H30" s="6"/>
      <c r="I30" s="6"/>
      <c r="J30" s="6"/>
      <c r="K30" s="7">
        <f t="shared" si="5"/>
        <v>0</v>
      </c>
    </row>
    <row r="31" spans="1:11" ht="15.75" x14ac:dyDescent="0.25">
      <c r="A31" s="5"/>
      <c r="B31" s="9">
        <v>100304</v>
      </c>
      <c r="C31" s="6"/>
      <c r="D31" s="6"/>
      <c r="E31" s="6"/>
      <c r="F31" s="6"/>
      <c r="G31" s="6"/>
      <c r="H31" s="6"/>
      <c r="I31" s="6"/>
      <c r="J31" s="6"/>
      <c r="K31" s="7">
        <f t="shared" si="5"/>
        <v>0</v>
      </c>
    </row>
    <row r="32" spans="1:11" ht="15.75" x14ac:dyDescent="0.25">
      <c r="A32" s="5"/>
      <c r="B32" s="9">
        <v>100306</v>
      </c>
      <c r="C32" s="6"/>
      <c r="D32" s="6"/>
      <c r="E32" s="6"/>
      <c r="F32" s="6"/>
      <c r="G32" s="6"/>
      <c r="H32" s="6"/>
      <c r="I32" s="6"/>
      <c r="J32" s="6"/>
      <c r="K32" s="7">
        <f t="shared" si="5"/>
        <v>0</v>
      </c>
    </row>
    <row r="33" spans="1:11" ht="15.75" x14ac:dyDescent="0.25">
      <c r="A33" s="5"/>
      <c r="B33" s="9">
        <v>100307</v>
      </c>
      <c r="C33" s="6">
        <f>D33+E33+F33+G33</f>
        <v>105</v>
      </c>
      <c r="D33" s="6">
        <v>21</v>
      </c>
      <c r="E33" s="6">
        <v>30</v>
      </c>
      <c r="F33" s="6">
        <v>27</v>
      </c>
      <c r="G33" s="6">
        <v>27</v>
      </c>
      <c r="H33" s="6"/>
      <c r="I33" s="6"/>
      <c r="J33" s="6"/>
      <c r="K33" s="7">
        <f t="shared" si="5"/>
        <v>105</v>
      </c>
    </row>
    <row r="34" spans="1:11" ht="15.75" x14ac:dyDescent="0.25">
      <c r="A34" s="5"/>
      <c r="B34" s="10">
        <v>20</v>
      </c>
      <c r="C34" s="8">
        <f>C35+C46+C47+C49+C52+C51</f>
        <v>930</v>
      </c>
      <c r="D34" s="8">
        <f>D35+D46+D47+D49+D52+D51</f>
        <v>465</v>
      </c>
      <c r="E34" s="8">
        <f>E35+E46+E47+E49+E52+E51</f>
        <v>339</v>
      </c>
      <c r="F34" s="8">
        <f>F35+F46+F47+F49+F52+F51</f>
        <v>70</v>
      </c>
      <c r="G34" s="8">
        <f>G35+G46+G47+G49+G52+G51</f>
        <v>56</v>
      </c>
      <c r="H34" s="8">
        <v>950</v>
      </c>
      <c r="I34" s="8">
        <v>1000</v>
      </c>
      <c r="J34" s="8">
        <v>1100</v>
      </c>
      <c r="K34" s="7">
        <f t="shared" si="5"/>
        <v>930</v>
      </c>
    </row>
    <row r="35" spans="1:11" ht="15.75" x14ac:dyDescent="0.25">
      <c r="A35" s="5"/>
      <c r="B35" s="9">
        <v>2001</v>
      </c>
      <c r="C35" s="6">
        <f>SUM(C36:C45)</f>
        <v>552</v>
      </c>
      <c r="D35" s="6">
        <f>SUM(D36:D45)</f>
        <v>248</v>
      </c>
      <c r="E35" s="6">
        <f>SUM(E36:E45)</f>
        <v>192</v>
      </c>
      <c r="F35" s="6">
        <f>SUM(F36:F45)</f>
        <v>58</v>
      </c>
      <c r="G35" s="6">
        <f>SUM(G36:G45)</f>
        <v>54</v>
      </c>
      <c r="H35" s="6"/>
      <c r="I35" s="6"/>
      <c r="J35" s="6"/>
      <c r="K35" s="7">
        <f t="shared" si="5"/>
        <v>552</v>
      </c>
    </row>
    <row r="36" spans="1:11" ht="15.75" x14ac:dyDescent="0.25">
      <c r="A36" s="5"/>
      <c r="B36" s="9">
        <v>200101</v>
      </c>
      <c r="C36" s="6">
        <f t="shared" ref="C36:C46" si="9">D36+E36+F36+G36</f>
        <v>50</v>
      </c>
      <c r="D36" s="11">
        <v>20</v>
      </c>
      <c r="E36" s="11">
        <v>10</v>
      </c>
      <c r="F36" s="11">
        <v>10</v>
      </c>
      <c r="G36" s="11">
        <v>10</v>
      </c>
      <c r="H36" s="6"/>
      <c r="I36" s="6"/>
      <c r="J36" s="6"/>
      <c r="K36" s="7">
        <f t="shared" si="5"/>
        <v>50</v>
      </c>
    </row>
    <row r="37" spans="1:11" ht="15.75" x14ac:dyDescent="0.25">
      <c r="A37" s="5"/>
      <c r="B37" s="9">
        <v>200102</v>
      </c>
      <c r="C37" s="6">
        <f t="shared" si="9"/>
        <v>23</v>
      </c>
      <c r="D37" s="11">
        <v>5</v>
      </c>
      <c r="E37" s="11">
        <v>5</v>
      </c>
      <c r="F37" s="11">
        <v>5</v>
      </c>
      <c r="G37" s="11">
        <v>8</v>
      </c>
      <c r="H37" s="6"/>
      <c r="I37" s="6"/>
      <c r="J37" s="6"/>
      <c r="K37" s="7">
        <f t="shared" si="5"/>
        <v>23</v>
      </c>
    </row>
    <row r="38" spans="1:11" ht="15.75" x14ac:dyDescent="0.25">
      <c r="A38" s="5"/>
      <c r="B38" s="9">
        <v>200103</v>
      </c>
      <c r="C38" s="6">
        <f t="shared" si="9"/>
        <v>84</v>
      </c>
      <c r="D38" s="11">
        <v>20</v>
      </c>
      <c r="E38" s="11">
        <v>30</v>
      </c>
      <c r="F38" s="11">
        <v>10</v>
      </c>
      <c r="G38" s="11">
        <v>24</v>
      </c>
      <c r="H38" s="6"/>
      <c r="I38" s="6"/>
      <c r="J38" s="6"/>
      <c r="K38" s="7">
        <f t="shared" si="5"/>
        <v>84</v>
      </c>
    </row>
    <row r="39" spans="1:11" ht="15.75" x14ac:dyDescent="0.25">
      <c r="A39" s="5"/>
      <c r="B39" s="9">
        <v>200104</v>
      </c>
      <c r="C39" s="6">
        <f t="shared" si="9"/>
        <v>8</v>
      </c>
      <c r="D39" s="6">
        <v>2</v>
      </c>
      <c r="E39" s="6">
        <v>2</v>
      </c>
      <c r="F39" s="6">
        <v>2</v>
      </c>
      <c r="G39" s="6">
        <v>2</v>
      </c>
      <c r="H39" s="6"/>
      <c r="I39" s="6"/>
      <c r="J39" s="6"/>
      <c r="K39" s="7">
        <f t="shared" si="5"/>
        <v>8</v>
      </c>
    </row>
    <row r="40" spans="1:11" ht="15.75" x14ac:dyDescent="0.25">
      <c r="A40" s="5"/>
      <c r="B40" s="9">
        <v>200105</v>
      </c>
      <c r="C40" s="6">
        <f t="shared" si="9"/>
        <v>40</v>
      </c>
      <c r="D40" s="6">
        <v>20</v>
      </c>
      <c r="E40" s="6">
        <v>20</v>
      </c>
      <c r="F40" s="6">
        <v>0</v>
      </c>
      <c r="G40" s="6">
        <v>0</v>
      </c>
      <c r="H40" s="6"/>
      <c r="I40" s="6"/>
      <c r="J40" s="6"/>
      <c r="K40" s="7">
        <f t="shared" si="5"/>
        <v>40</v>
      </c>
    </row>
    <row r="41" spans="1:11" ht="15.75" x14ac:dyDescent="0.25">
      <c r="A41" s="5"/>
      <c r="B41" s="9">
        <v>200106</v>
      </c>
      <c r="C41" s="6">
        <f t="shared" si="9"/>
        <v>10</v>
      </c>
      <c r="D41" s="6">
        <v>3</v>
      </c>
      <c r="E41" s="6">
        <v>2</v>
      </c>
      <c r="F41" s="6">
        <v>3</v>
      </c>
      <c r="G41" s="6">
        <v>2</v>
      </c>
      <c r="H41" s="6"/>
      <c r="I41" s="6"/>
      <c r="J41" s="6"/>
      <c r="K41" s="7">
        <f t="shared" si="5"/>
        <v>10</v>
      </c>
    </row>
    <row r="42" spans="1:11" ht="15.75" x14ac:dyDescent="0.25">
      <c r="A42" s="5"/>
      <c r="B42" s="9">
        <v>200107</v>
      </c>
      <c r="C42" s="6">
        <f t="shared" si="9"/>
        <v>32</v>
      </c>
      <c r="D42" s="6">
        <v>8</v>
      </c>
      <c r="E42" s="6">
        <v>8</v>
      </c>
      <c r="F42" s="6">
        <v>8</v>
      </c>
      <c r="G42" s="6">
        <v>8</v>
      </c>
      <c r="H42" s="6"/>
      <c r="I42" s="6"/>
      <c r="J42" s="6"/>
      <c r="K42" s="7">
        <f t="shared" si="5"/>
        <v>32</v>
      </c>
    </row>
    <row r="43" spans="1:11" ht="15.75" x14ac:dyDescent="0.25">
      <c r="A43" s="5"/>
      <c r="B43" s="9">
        <v>200108</v>
      </c>
      <c r="C43" s="6">
        <f t="shared" si="9"/>
        <v>55</v>
      </c>
      <c r="D43" s="6">
        <v>20</v>
      </c>
      <c r="E43" s="6">
        <v>15</v>
      </c>
      <c r="F43" s="6">
        <v>20</v>
      </c>
      <c r="G43" s="6">
        <v>0</v>
      </c>
      <c r="H43" s="6"/>
      <c r="I43" s="6"/>
      <c r="J43" s="6"/>
      <c r="K43" s="7">
        <f t="shared" si="5"/>
        <v>55</v>
      </c>
    </row>
    <row r="44" spans="1:11" ht="15.75" x14ac:dyDescent="0.25">
      <c r="A44" s="5"/>
      <c r="B44" s="9">
        <v>200109</v>
      </c>
      <c r="C44" s="6">
        <f t="shared" si="9"/>
        <v>150</v>
      </c>
      <c r="D44" s="6">
        <v>100</v>
      </c>
      <c r="E44" s="6">
        <v>50</v>
      </c>
      <c r="F44" s="6">
        <v>0</v>
      </c>
      <c r="G44" s="6">
        <v>0</v>
      </c>
      <c r="H44" s="6"/>
      <c r="I44" s="6"/>
      <c r="J44" s="6"/>
      <c r="K44" s="7">
        <f t="shared" si="5"/>
        <v>150</v>
      </c>
    </row>
    <row r="45" spans="1:11" ht="15.75" x14ac:dyDescent="0.25">
      <c r="A45" s="5"/>
      <c r="B45" s="9">
        <v>200130</v>
      </c>
      <c r="C45" s="6">
        <f t="shared" si="9"/>
        <v>100</v>
      </c>
      <c r="D45" s="6">
        <v>50</v>
      </c>
      <c r="E45" s="6">
        <v>50</v>
      </c>
      <c r="F45" s="6">
        <v>0</v>
      </c>
      <c r="G45" s="6">
        <v>0</v>
      </c>
      <c r="H45" s="6"/>
      <c r="I45" s="6"/>
      <c r="J45" s="6"/>
      <c r="K45" s="7">
        <f t="shared" si="5"/>
        <v>100</v>
      </c>
    </row>
    <row r="46" spans="1:11" ht="15.75" x14ac:dyDescent="0.25">
      <c r="A46" s="5"/>
      <c r="B46" s="9">
        <v>2002</v>
      </c>
      <c r="C46" s="6">
        <f t="shared" si="9"/>
        <v>60</v>
      </c>
      <c r="D46" s="6">
        <v>30</v>
      </c>
      <c r="E46" s="6">
        <v>30</v>
      </c>
      <c r="F46" s="6">
        <v>0</v>
      </c>
      <c r="G46" s="6">
        <v>0</v>
      </c>
      <c r="H46" s="6"/>
      <c r="I46" s="6"/>
      <c r="J46" s="6"/>
      <c r="K46" s="7">
        <f t="shared" si="5"/>
        <v>60</v>
      </c>
    </row>
    <row r="47" spans="1:11" ht="15.75" x14ac:dyDescent="0.25">
      <c r="A47" s="5"/>
      <c r="B47" s="9">
        <v>2005</v>
      </c>
      <c r="C47" s="6">
        <f>C48</f>
        <v>50</v>
      </c>
      <c r="D47" s="6">
        <f>D48</f>
        <v>20</v>
      </c>
      <c r="E47" s="6">
        <f>E48</f>
        <v>30</v>
      </c>
      <c r="F47" s="6">
        <f>F48</f>
        <v>0</v>
      </c>
      <c r="G47" s="6">
        <f>G48</f>
        <v>0</v>
      </c>
      <c r="H47" s="6"/>
      <c r="I47" s="6"/>
      <c r="J47" s="6"/>
      <c r="K47" s="7">
        <f t="shared" si="5"/>
        <v>50</v>
      </c>
    </row>
    <row r="48" spans="1:11" ht="15.75" x14ac:dyDescent="0.25">
      <c r="A48" s="5"/>
      <c r="B48" s="9">
        <v>200530</v>
      </c>
      <c r="C48" s="6">
        <f>D48+E48+F48+G48</f>
        <v>50</v>
      </c>
      <c r="D48" s="6">
        <v>20</v>
      </c>
      <c r="E48" s="6">
        <v>30</v>
      </c>
      <c r="F48" s="6">
        <v>0</v>
      </c>
      <c r="G48" s="6">
        <v>0</v>
      </c>
      <c r="H48" s="6"/>
      <c r="I48" s="6"/>
      <c r="J48" s="6"/>
      <c r="K48" s="7">
        <f t="shared" si="5"/>
        <v>50</v>
      </c>
    </row>
    <row r="49" spans="1:11" ht="15.75" x14ac:dyDescent="0.25">
      <c r="A49" s="5"/>
      <c r="B49" s="9">
        <v>2006</v>
      </c>
      <c r="C49" s="6">
        <f>C50</f>
        <v>8</v>
      </c>
      <c r="D49" s="6">
        <f>D50</f>
        <v>2</v>
      </c>
      <c r="E49" s="6">
        <f>E50</f>
        <v>2</v>
      </c>
      <c r="F49" s="6">
        <f>F50</f>
        <v>2</v>
      </c>
      <c r="G49" s="6">
        <f>G50</f>
        <v>2</v>
      </c>
      <c r="H49" s="6"/>
      <c r="I49" s="6"/>
      <c r="J49" s="6"/>
      <c r="K49" s="7">
        <f t="shared" si="5"/>
        <v>8</v>
      </c>
    </row>
    <row r="50" spans="1:11" ht="15.75" x14ac:dyDescent="0.25">
      <c r="A50" s="5"/>
      <c r="B50" s="9">
        <v>200601</v>
      </c>
      <c r="C50" s="6">
        <f>D50+E50+F50+G50</f>
        <v>8</v>
      </c>
      <c r="D50" s="6">
        <v>2</v>
      </c>
      <c r="E50" s="6">
        <v>2</v>
      </c>
      <c r="F50" s="6">
        <v>2</v>
      </c>
      <c r="G50" s="6">
        <v>2</v>
      </c>
      <c r="H50" s="6"/>
      <c r="I50" s="6"/>
      <c r="J50" s="6"/>
      <c r="K50" s="7">
        <f t="shared" si="5"/>
        <v>8</v>
      </c>
    </row>
    <row r="51" spans="1:11" ht="15.75" x14ac:dyDescent="0.25">
      <c r="A51" s="5"/>
      <c r="B51" s="9">
        <v>2013</v>
      </c>
      <c r="C51" s="6">
        <f>D51+E51+F51+G51</f>
        <v>25</v>
      </c>
      <c r="D51" s="6">
        <v>15</v>
      </c>
      <c r="E51" s="6">
        <v>10</v>
      </c>
      <c r="F51" s="6"/>
      <c r="G51" s="6"/>
      <c r="H51" s="6"/>
      <c r="I51" s="6"/>
      <c r="J51" s="6"/>
      <c r="K51" s="7">
        <f t="shared" si="5"/>
        <v>25</v>
      </c>
    </row>
    <row r="52" spans="1:11" ht="15.75" x14ac:dyDescent="0.25">
      <c r="A52" s="5"/>
      <c r="B52" s="9">
        <v>2030</v>
      </c>
      <c r="C52" s="6">
        <f>C53+C54+C55</f>
        <v>235</v>
      </c>
      <c r="D52" s="6">
        <f>D53+D54+D55</f>
        <v>150</v>
      </c>
      <c r="E52" s="6">
        <f>E53+E54+E55</f>
        <v>75</v>
      </c>
      <c r="F52" s="6">
        <f>F53+F54+F55</f>
        <v>10</v>
      </c>
      <c r="G52" s="6">
        <f>G53+G54+G55</f>
        <v>0</v>
      </c>
      <c r="H52" s="6"/>
      <c r="I52" s="6"/>
      <c r="J52" s="6"/>
      <c r="K52" s="7">
        <f t="shared" si="5"/>
        <v>235</v>
      </c>
    </row>
    <row r="53" spans="1:11" ht="15.75" x14ac:dyDescent="0.25">
      <c r="A53" s="5"/>
      <c r="B53" s="9">
        <v>203001</v>
      </c>
      <c r="C53" s="6">
        <f>D53+E53+F53+G53</f>
        <v>30</v>
      </c>
      <c r="D53" s="6">
        <v>15</v>
      </c>
      <c r="E53" s="6">
        <v>15</v>
      </c>
      <c r="F53" s="6">
        <v>0</v>
      </c>
      <c r="G53" s="6">
        <v>0</v>
      </c>
      <c r="H53" s="6"/>
      <c r="I53" s="6"/>
      <c r="J53" s="6"/>
      <c r="K53" s="7">
        <f t="shared" si="5"/>
        <v>30</v>
      </c>
    </row>
    <row r="54" spans="1:11" ht="15.75" x14ac:dyDescent="0.25">
      <c r="A54" s="5"/>
      <c r="B54" s="9">
        <v>203002</v>
      </c>
      <c r="C54" s="6">
        <f>D54+E54+F54+G54</f>
        <v>30</v>
      </c>
      <c r="D54" s="6">
        <v>10</v>
      </c>
      <c r="E54" s="6">
        <v>10</v>
      </c>
      <c r="F54" s="6">
        <v>10</v>
      </c>
      <c r="G54" s="6">
        <v>0</v>
      </c>
      <c r="H54" s="6"/>
      <c r="I54" s="6"/>
      <c r="J54" s="6"/>
      <c r="K54" s="7">
        <f t="shared" si="5"/>
        <v>30</v>
      </c>
    </row>
    <row r="55" spans="1:11" ht="15.75" x14ac:dyDescent="0.25">
      <c r="A55" s="5"/>
      <c r="B55" s="9">
        <v>203030</v>
      </c>
      <c r="C55" s="6">
        <f>D55+E55+F55+G55</f>
        <v>175</v>
      </c>
      <c r="D55" s="6">
        <v>125</v>
      </c>
      <c r="E55" s="6">
        <v>50</v>
      </c>
      <c r="F55" s="6">
        <v>0</v>
      </c>
      <c r="G55" s="6">
        <v>0</v>
      </c>
      <c r="H55" s="6"/>
      <c r="I55" s="6"/>
      <c r="J55" s="6"/>
      <c r="K55" s="7">
        <f t="shared" si="5"/>
        <v>175</v>
      </c>
    </row>
    <row r="56" spans="1:11" ht="15.75" x14ac:dyDescent="0.25">
      <c r="A56" s="5"/>
      <c r="B56" s="9">
        <v>59</v>
      </c>
      <c r="C56" s="6">
        <f>C57</f>
        <v>50</v>
      </c>
      <c r="D56" s="6">
        <f>D57</f>
        <v>50</v>
      </c>
      <c r="E56" s="6">
        <f>E57</f>
        <v>0</v>
      </c>
      <c r="F56" s="6">
        <f>F57</f>
        <v>0</v>
      </c>
      <c r="G56" s="6">
        <f>G57</f>
        <v>0</v>
      </c>
      <c r="H56" s="85">
        <v>50</v>
      </c>
      <c r="I56" s="85">
        <v>50</v>
      </c>
      <c r="J56" s="85">
        <v>50</v>
      </c>
      <c r="K56" s="7">
        <f>D56+E56+F56+G56</f>
        <v>50</v>
      </c>
    </row>
    <row r="57" spans="1:11" ht="15.75" x14ac:dyDescent="0.25">
      <c r="A57" s="5"/>
      <c r="B57" s="9" t="s">
        <v>10</v>
      </c>
      <c r="C57" s="6">
        <f>D57+E57+F57+G57</f>
        <v>50</v>
      </c>
      <c r="D57" s="6">
        <v>50</v>
      </c>
      <c r="E57" s="6">
        <v>0</v>
      </c>
      <c r="F57" s="6">
        <v>0</v>
      </c>
      <c r="G57" s="6">
        <v>0</v>
      </c>
      <c r="H57" s="6"/>
      <c r="I57" s="6"/>
      <c r="J57" s="6"/>
      <c r="K57" s="7">
        <f>D57+E57+F57+G57</f>
        <v>50</v>
      </c>
    </row>
    <row r="58" spans="1:11" ht="15.75" x14ac:dyDescent="0.25">
      <c r="A58" s="5"/>
      <c r="B58" s="10">
        <v>70</v>
      </c>
      <c r="C58" s="6">
        <f t="shared" ref="C58:J59" si="10">C59</f>
        <v>150</v>
      </c>
      <c r="D58" s="6">
        <f t="shared" si="10"/>
        <v>50</v>
      </c>
      <c r="E58" s="6">
        <f t="shared" si="10"/>
        <v>100</v>
      </c>
      <c r="F58" s="6">
        <f t="shared" si="10"/>
        <v>0</v>
      </c>
      <c r="G58" s="6">
        <f t="shared" si="10"/>
        <v>0</v>
      </c>
      <c r="H58" s="6">
        <f t="shared" si="10"/>
        <v>0</v>
      </c>
      <c r="I58" s="6">
        <f t="shared" si="10"/>
        <v>0</v>
      </c>
      <c r="J58" s="6">
        <f t="shared" si="10"/>
        <v>0</v>
      </c>
      <c r="K58" s="7">
        <f>SUM(D58:G58)</f>
        <v>150</v>
      </c>
    </row>
    <row r="59" spans="1:11" ht="15.75" x14ac:dyDescent="0.25">
      <c r="A59" s="5"/>
      <c r="B59" s="9">
        <v>71</v>
      </c>
      <c r="C59" s="6">
        <f t="shared" si="10"/>
        <v>150</v>
      </c>
      <c r="D59" s="6">
        <f t="shared" si="10"/>
        <v>50</v>
      </c>
      <c r="E59" s="6">
        <f t="shared" si="10"/>
        <v>100</v>
      </c>
      <c r="F59" s="6">
        <f t="shared" si="10"/>
        <v>0</v>
      </c>
      <c r="G59" s="6">
        <f t="shared" si="10"/>
        <v>0</v>
      </c>
      <c r="H59" s="6">
        <f t="shared" si="10"/>
        <v>0</v>
      </c>
      <c r="I59" s="6">
        <f t="shared" si="10"/>
        <v>0</v>
      </c>
      <c r="J59" s="6">
        <f t="shared" si="10"/>
        <v>0</v>
      </c>
      <c r="K59" s="7">
        <f>SUM(D59:G59)</f>
        <v>150</v>
      </c>
    </row>
    <row r="60" spans="1:11" ht="15.75" x14ac:dyDescent="0.25">
      <c r="A60" s="5"/>
      <c r="B60" s="9">
        <v>7101</v>
      </c>
      <c r="C60" s="6">
        <f>C61+C62+C63+C64</f>
        <v>150</v>
      </c>
      <c r="D60" s="6">
        <f>D61+D62+D63+D64</f>
        <v>50</v>
      </c>
      <c r="E60" s="6">
        <f>E61+E62+E63+E64</f>
        <v>100</v>
      </c>
      <c r="F60" s="6">
        <f>F61+F62+F63+F64</f>
        <v>0</v>
      </c>
      <c r="G60" s="6">
        <f>G61+G62+G63+G64</f>
        <v>0</v>
      </c>
      <c r="H60" s="6">
        <f>H61+H64</f>
        <v>0</v>
      </c>
      <c r="I60" s="6">
        <f>I61+I64</f>
        <v>0</v>
      </c>
      <c r="J60" s="6">
        <f>J61+J64</f>
        <v>0</v>
      </c>
      <c r="K60" s="7">
        <f>SUM(D60:G60)</f>
        <v>150</v>
      </c>
    </row>
    <row r="61" spans="1:11" ht="16.5" customHeight="1" x14ac:dyDescent="0.25">
      <c r="A61" s="5"/>
      <c r="B61" s="9">
        <v>710101</v>
      </c>
      <c r="C61" s="6">
        <f>D61+E61+F61+G61</f>
        <v>100</v>
      </c>
      <c r="D61" s="6"/>
      <c r="E61" s="6">
        <v>100</v>
      </c>
      <c r="F61" s="6"/>
      <c r="G61" s="6"/>
      <c r="H61" s="6"/>
      <c r="I61" s="6"/>
      <c r="J61" s="6"/>
      <c r="K61" s="7">
        <f>SUM(D61:G61)</f>
        <v>100</v>
      </c>
    </row>
    <row r="62" spans="1:11" ht="16.5" customHeight="1" x14ac:dyDescent="0.25">
      <c r="A62" s="5"/>
      <c r="B62" s="9">
        <v>710102</v>
      </c>
      <c r="C62" s="6">
        <f>D62+E62+F62+G62</f>
        <v>0</v>
      </c>
      <c r="D62" s="6"/>
      <c r="E62" s="6"/>
      <c r="F62" s="6"/>
      <c r="G62" s="6"/>
      <c r="H62" s="6"/>
      <c r="I62" s="6"/>
      <c r="J62" s="6"/>
      <c r="K62" s="7"/>
    </row>
    <row r="63" spans="1:11" ht="16.5" customHeight="1" x14ac:dyDescent="0.25">
      <c r="A63" s="5"/>
      <c r="B63" s="9">
        <v>710103</v>
      </c>
      <c r="C63" s="6">
        <f>D63+E63+F63+G63</f>
        <v>0</v>
      </c>
      <c r="D63" s="6"/>
      <c r="E63" s="6"/>
      <c r="F63" s="6"/>
      <c r="G63" s="6"/>
      <c r="H63" s="6"/>
      <c r="I63" s="6"/>
      <c r="J63" s="6"/>
      <c r="K63" s="7"/>
    </row>
    <row r="64" spans="1:11" ht="15.75" customHeight="1" x14ac:dyDescent="0.25">
      <c r="A64" s="5"/>
      <c r="B64" s="9">
        <v>710130</v>
      </c>
      <c r="C64" s="6">
        <f>D64+E64+F64+G64</f>
        <v>50</v>
      </c>
      <c r="D64" s="6">
        <v>50</v>
      </c>
      <c r="E64" s="6"/>
      <c r="F64" s="6"/>
      <c r="G64" s="6"/>
      <c r="H64" s="6"/>
      <c r="I64" s="6"/>
      <c r="J64" s="6"/>
      <c r="K64" s="7">
        <f t="shared" ref="K64:K72" si="11">SUM(D64:G64)</f>
        <v>50</v>
      </c>
    </row>
    <row r="65" spans="1:11" s="13" customFormat="1" ht="13.5" customHeight="1" x14ac:dyDescent="0.25">
      <c r="A65" s="3">
        <v>5402</v>
      </c>
      <c r="B65" s="10">
        <v>1</v>
      </c>
      <c r="C65" s="8">
        <f t="shared" ref="C65:J66" si="12">C66</f>
        <v>50</v>
      </c>
      <c r="D65" s="8">
        <f t="shared" si="12"/>
        <v>0</v>
      </c>
      <c r="E65" s="8">
        <f t="shared" si="12"/>
        <v>20</v>
      </c>
      <c r="F65" s="8">
        <f t="shared" si="12"/>
        <v>20</v>
      </c>
      <c r="G65" s="8">
        <f t="shared" si="12"/>
        <v>10</v>
      </c>
      <c r="H65" s="8">
        <f t="shared" si="12"/>
        <v>0</v>
      </c>
      <c r="I65" s="8">
        <f t="shared" si="12"/>
        <v>0</v>
      </c>
      <c r="J65" s="8">
        <f t="shared" si="12"/>
        <v>0</v>
      </c>
      <c r="K65" s="12">
        <f t="shared" si="11"/>
        <v>50</v>
      </c>
    </row>
    <row r="66" spans="1:11" ht="15.75" x14ac:dyDescent="0.25">
      <c r="A66" s="5"/>
      <c r="B66" s="9">
        <v>20</v>
      </c>
      <c r="C66" s="6">
        <f t="shared" si="12"/>
        <v>50</v>
      </c>
      <c r="D66" s="6">
        <f t="shared" si="12"/>
        <v>0</v>
      </c>
      <c r="E66" s="6">
        <f t="shared" si="12"/>
        <v>20</v>
      </c>
      <c r="F66" s="6">
        <f t="shared" si="12"/>
        <v>20</v>
      </c>
      <c r="G66" s="6">
        <f t="shared" si="12"/>
        <v>10</v>
      </c>
      <c r="H66" s="6">
        <f t="shared" si="12"/>
        <v>0</v>
      </c>
      <c r="I66" s="6">
        <f t="shared" si="12"/>
        <v>0</v>
      </c>
      <c r="J66" s="6">
        <f t="shared" si="12"/>
        <v>0</v>
      </c>
      <c r="K66" s="7">
        <f t="shared" si="11"/>
        <v>50</v>
      </c>
    </row>
    <row r="67" spans="1:11" ht="15.75" x14ac:dyDescent="0.25">
      <c r="A67" s="5"/>
      <c r="B67" s="9">
        <v>203030</v>
      </c>
      <c r="C67" s="6">
        <f>D67+E67+F67+G67</f>
        <v>50</v>
      </c>
      <c r="D67" s="6"/>
      <c r="E67" s="6">
        <v>20</v>
      </c>
      <c r="F67" s="6">
        <v>20</v>
      </c>
      <c r="G67" s="6">
        <v>10</v>
      </c>
      <c r="H67" s="6">
        <v>0</v>
      </c>
      <c r="I67" s="6">
        <v>0</v>
      </c>
      <c r="J67" s="6">
        <v>0</v>
      </c>
      <c r="K67" s="7">
        <f t="shared" si="11"/>
        <v>50</v>
      </c>
    </row>
    <row r="68" spans="1:11" ht="12" customHeight="1" x14ac:dyDescent="0.25">
      <c r="A68" s="3">
        <v>600002</v>
      </c>
      <c r="B68" s="6"/>
      <c r="C68" s="8">
        <f t="shared" ref="C68:J70" si="13">C69</f>
        <v>31</v>
      </c>
      <c r="D68" s="8">
        <f t="shared" si="13"/>
        <v>11</v>
      </c>
      <c r="E68" s="8">
        <f t="shared" si="13"/>
        <v>9</v>
      </c>
      <c r="F68" s="8">
        <f t="shared" si="13"/>
        <v>6</v>
      </c>
      <c r="G68" s="8">
        <f t="shared" si="13"/>
        <v>5</v>
      </c>
      <c r="H68" s="8">
        <f t="shared" si="13"/>
        <v>144</v>
      </c>
      <c r="I68" s="8">
        <f t="shared" si="13"/>
        <v>111</v>
      </c>
      <c r="J68" s="8">
        <f t="shared" si="13"/>
        <v>122</v>
      </c>
      <c r="K68" s="7">
        <f t="shared" si="11"/>
        <v>31</v>
      </c>
    </row>
    <row r="69" spans="1:11" ht="13.5" customHeight="1" x14ac:dyDescent="0.25">
      <c r="A69" s="3">
        <v>6102</v>
      </c>
      <c r="B69" s="6"/>
      <c r="C69" s="6">
        <f t="shared" si="13"/>
        <v>31</v>
      </c>
      <c r="D69" s="6">
        <f t="shared" si="13"/>
        <v>11</v>
      </c>
      <c r="E69" s="6">
        <f t="shared" si="13"/>
        <v>9</v>
      </c>
      <c r="F69" s="6">
        <f t="shared" si="13"/>
        <v>6</v>
      </c>
      <c r="G69" s="6">
        <f t="shared" si="13"/>
        <v>5</v>
      </c>
      <c r="H69" s="6">
        <f t="shared" si="13"/>
        <v>144</v>
      </c>
      <c r="I69" s="6">
        <f t="shared" si="13"/>
        <v>111</v>
      </c>
      <c r="J69" s="6">
        <f t="shared" si="13"/>
        <v>122</v>
      </c>
      <c r="K69" s="7">
        <f t="shared" si="11"/>
        <v>31</v>
      </c>
    </row>
    <row r="70" spans="1:11" ht="15.75" x14ac:dyDescent="0.25">
      <c r="A70" s="5"/>
      <c r="B70" s="9">
        <v>1</v>
      </c>
      <c r="C70" s="6">
        <f t="shared" si="13"/>
        <v>31</v>
      </c>
      <c r="D70" s="6">
        <f t="shared" si="13"/>
        <v>11</v>
      </c>
      <c r="E70" s="6">
        <f t="shared" si="13"/>
        <v>9</v>
      </c>
      <c r="F70" s="6">
        <f t="shared" si="13"/>
        <v>6</v>
      </c>
      <c r="G70" s="6">
        <f t="shared" si="13"/>
        <v>5</v>
      </c>
      <c r="H70" s="6">
        <f t="shared" si="13"/>
        <v>144</v>
      </c>
      <c r="I70" s="6">
        <f t="shared" si="13"/>
        <v>111</v>
      </c>
      <c r="J70" s="6">
        <f t="shared" si="13"/>
        <v>122</v>
      </c>
      <c r="K70" s="7">
        <f t="shared" si="11"/>
        <v>31</v>
      </c>
    </row>
    <row r="71" spans="1:11" ht="15.75" x14ac:dyDescent="0.25">
      <c r="A71" s="5"/>
      <c r="B71" s="9">
        <v>20</v>
      </c>
      <c r="C71" s="6">
        <f>C72+C76</f>
        <v>31</v>
      </c>
      <c r="D71" s="6">
        <f>D72+D76</f>
        <v>11</v>
      </c>
      <c r="E71" s="6">
        <f>E72+E76</f>
        <v>9</v>
      </c>
      <c r="F71" s="6">
        <f>F72+F76</f>
        <v>6</v>
      </c>
      <c r="G71" s="6">
        <f>G72+G76</f>
        <v>5</v>
      </c>
      <c r="H71" s="85">
        <v>144</v>
      </c>
      <c r="I71" s="85">
        <v>111</v>
      </c>
      <c r="J71" s="85">
        <v>122</v>
      </c>
      <c r="K71" s="7">
        <f t="shared" si="11"/>
        <v>31</v>
      </c>
    </row>
    <row r="72" spans="1:11" ht="15.75" x14ac:dyDescent="0.25">
      <c r="A72" s="5"/>
      <c r="B72" s="9">
        <v>2001</v>
      </c>
      <c r="C72" s="6">
        <f>C73+C74+C75</f>
        <v>22</v>
      </c>
      <c r="D72" s="6">
        <f>D73+D74+D75</f>
        <v>6</v>
      </c>
      <c r="E72" s="6">
        <f>E73+E74+E75</f>
        <v>5</v>
      </c>
      <c r="F72" s="6">
        <f>F73+F74+F75</f>
        <v>6</v>
      </c>
      <c r="G72" s="6">
        <f>G73+G74+G75</f>
        <v>5</v>
      </c>
      <c r="H72" s="6"/>
      <c r="I72" s="6"/>
      <c r="J72" s="6"/>
      <c r="K72" s="7">
        <f t="shared" si="11"/>
        <v>22</v>
      </c>
    </row>
    <row r="73" spans="1:11" ht="15.75" x14ac:dyDescent="0.25">
      <c r="A73" s="5"/>
      <c r="B73" s="9">
        <v>200105</v>
      </c>
      <c r="C73" s="6">
        <f>D73+E73+F73+G73</f>
        <v>4</v>
      </c>
      <c r="D73" s="6">
        <v>1</v>
      </c>
      <c r="E73" s="6">
        <v>1</v>
      </c>
      <c r="F73" s="6">
        <v>1</v>
      </c>
      <c r="G73" s="6">
        <v>1</v>
      </c>
      <c r="H73" s="6"/>
      <c r="I73" s="6"/>
      <c r="J73" s="6"/>
      <c r="K73" s="7">
        <f>D73+E73+F73+G73</f>
        <v>4</v>
      </c>
    </row>
    <row r="74" spans="1:11" ht="15.75" x14ac:dyDescent="0.25">
      <c r="A74" s="5"/>
      <c r="B74" s="9">
        <v>200106</v>
      </c>
      <c r="C74" s="6">
        <f>D74+E74+F74+G74</f>
        <v>8</v>
      </c>
      <c r="D74" s="6">
        <v>2</v>
      </c>
      <c r="E74" s="6">
        <v>2</v>
      </c>
      <c r="F74" s="6">
        <v>2</v>
      </c>
      <c r="G74" s="6">
        <v>2</v>
      </c>
      <c r="H74" s="6"/>
      <c r="I74" s="6"/>
      <c r="J74" s="6"/>
      <c r="K74" s="7">
        <f>D74+E74+F74+G74</f>
        <v>8</v>
      </c>
    </row>
    <row r="75" spans="1:11" ht="15.75" x14ac:dyDescent="0.25">
      <c r="A75" s="5"/>
      <c r="B75" s="9">
        <v>200109</v>
      </c>
      <c r="C75" s="6">
        <f>D75+E75+F75+G75</f>
        <v>10</v>
      </c>
      <c r="D75" s="6">
        <v>3</v>
      </c>
      <c r="E75" s="6">
        <v>2</v>
      </c>
      <c r="F75" s="6">
        <v>3</v>
      </c>
      <c r="G75" s="6">
        <v>2</v>
      </c>
      <c r="H75" s="6"/>
      <c r="I75" s="6"/>
      <c r="J75" s="6"/>
      <c r="K75" s="7">
        <f t="shared" ref="K75:K85" si="14">SUM(D75:G75)</f>
        <v>10</v>
      </c>
    </row>
    <row r="76" spans="1:11" ht="15.75" x14ac:dyDescent="0.25">
      <c r="A76" s="5"/>
      <c r="B76" s="9">
        <v>2030</v>
      </c>
      <c r="C76" s="6">
        <f>C77</f>
        <v>9</v>
      </c>
      <c r="D76" s="6">
        <f>D77</f>
        <v>5</v>
      </c>
      <c r="E76" s="6">
        <f>E77</f>
        <v>4</v>
      </c>
      <c r="F76" s="6">
        <f>F77</f>
        <v>0</v>
      </c>
      <c r="G76" s="6">
        <f>G77</f>
        <v>0</v>
      </c>
      <c r="H76" s="6"/>
      <c r="I76" s="6"/>
      <c r="J76" s="6"/>
      <c r="K76" s="7">
        <f t="shared" si="14"/>
        <v>9</v>
      </c>
    </row>
    <row r="77" spans="1:11" ht="15.75" x14ac:dyDescent="0.25">
      <c r="A77" s="5"/>
      <c r="B77" s="9">
        <v>203030</v>
      </c>
      <c r="C77" s="6">
        <f>D77+E77+F77+G77</f>
        <v>9</v>
      </c>
      <c r="D77" s="6">
        <v>5</v>
      </c>
      <c r="E77" s="6">
        <v>4</v>
      </c>
      <c r="F77" s="6">
        <v>0</v>
      </c>
      <c r="G77" s="6">
        <v>0</v>
      </c>
      <c r="H77" s="6"/>
      <c r="I77" s="6"/>
      <c r="J77" s="6"/>
      <c r="K77" s="7">
        <f t="shared" si="14"/>
        <v>9</v>
      </c>
    </row>
    <row r="78" spans="1:11" ht="15" customHeight="1" x14ac:dyDescent="0.25">
      <c r="A78" s="3">
        <v>650002</v>
      </c>
      <c r="B78" s="6"/>
      <c r="C78" s="6"/>
      <c r="D78" s="6"/>
      <c r="E78" s="6"/>
      <c r="F78" s="6"/>
      <c r="G78" s="6"/>
      <c r="H78" s="6"/>
      <c r="I78" s="6"/>
      <c r="J78" s="6"/>
      <c r="K78" s="7">
        <f t="shared" si="14"/>
        <v>0</v>
      </c>
    </row>
    <row r="79" spans="1:11" ht="14.25" customHeight="1" x14ac:dyDescent="0.25">
      <c r="A79" s="3">
        <v>6502</v>
      </c>
      <c r="B79" s="6"/>
      <c r="C79" s="8">
        <f t="shared" ref="C79:J79" si="15">C80+C103</f>
        <v>1175</v>
      </c>
      <c r="D79" s="8">
        <f t="shared" si="15"/>
        <v>586</v>
      </c>
      <c r="E79" s="8">
        <f t="shared" si="15"/>
        <v>421</v>
      </c>
      <c r="F79" s="8">
        <f t="shared" si="15"/>
        <v>91</v>
      </c>
      <c r="G79" s="8">
        <f t="shared" si="15"/>
        <v>77</v>
      </c>
      <c r="H79" s="8">
        <f t="shared" si="15"/>
        <v>909</v>
      </c>
      <c r="I79" s="8">
        <f t="shared" si="15"/>
        <v>941</v>
      </c>
      <c r="J79" s="8">
        <f t="shared" si="15"/>
        <v>973</v>
      </c>
      <c r="K79" s="7">
        <f t="shared" si="14"/>
        <v>1175</v>
      </c>
    </row>
    <row r="80" spans="1:11" ht="15.75" x14ac:dyDescent="0.25">
      <c r="A80" s="3"/>
      <c r="B80" s="9">
        <v>1</v>
      </c>
      <c r="C80" s="6">
        <f t="shared" ref="C80:J80" si="16">C81+C99</f>
        <v>854</v>
      </c>
      <c r="D80" s="6">
        <f t="shared" si="16"/>
        <v>385</v>
      </c>
      <c r="E80" s="6">
        <f t="shared" si="16"/>
        <v>301</v>
      </c>
      <c r="F80" s="6">
        <f t="shared" si="16"/>
        <v>91</v>
      </c>
      <c r="G80" s="6">
        <f t="shared" si="16"/>
        <v>77</v>
      </c>
      <c r="H80" s="6">
        <f t="shared" si="16"/>
        <v>909</v>
      </c>
      <c r="I80" s="6">
        <f t="shared" si="16"/>
        <v>941</v>
      </c>
      <c r="J80" s="6">
        <f t="shared" si="16"/>
        <v>973</v>
      </c>
      <c r="K80" s="7">
        <f t="shared" si="14"/>
        <v>854</v>
      </c>
    </row>
    <row r="81" spans="1:11" ht="15.75" x14ac:dyDescent="0.25">
      <c r="A81" s="5"/>
      <c r="B81" s="9">
        <v>20</v>
      </c>
      <c r="C81" s="6">
        <f>C82+C92+C93+C95+C97+C98</f>
        <v>696</v>
      </c>
      <c r="D81" s="6">
        <f>'detalieri scoala'!D62</f>
        <v>320</v>
      </c>
      <c r="E81" s="6">
        <f>'detalieri scoala'!E62</f>
        <v>236</v>
      </c>
      <c r="F81" s="6">
        <f>'detalieri scoala'!F62</f>
        <v>75</v>
      </c>
      <c r="G81" s="6">
        <f>'detalieri scoala'!G62</f>
        <v>65</v>
      </c>
      <c r="H81" s="6">
        <f>'detalieri scoala'!H5+'detalieri scoala'!H31+'detalieri scoala'!H62</f>
        <v>700</v>
      </c>
      <c r="I81" s="6">
        <f>'detalieri scoala'!I5+'detalieri scoala'!I31+'detalieri scoala'!I62</f>
        <v>720</v>
      </c>
      <c r="J81" s="6">
        <f>'detalieri scoala'!J5+'detalieri scoala'!J31+'detalieri scoala'!J62</f>
        <v>740</v>
      </c>
      <c r="K81" s="7">
        <f t="shared" si="14"/>
        <v>696</v>
      </c>
    </row>
    <row r="82" spans="1:11" ht="15.75" x14ac:dyDescent="0.25">
      <c r="A82" s="5"/>
      <c r="B82" s="9">
        <v>2001</v>
      </c>
      <c r="C82" s="1">
        <f>C83+C84+C85+C86+C87+C88+C89+C90+C91</f>
        <v>588</v>
      </c>
      <c r="D82" s="1"/>
      <c r="E82" s="1"/>
      <c r="F82" s="1"/>
      <c r="G82" s="1"/>
      <c r="H82" s="1">
        <f>SUM(H83:H90)</f>
        <v>0</v>
      </c>
      <c r="I82" s="14">
        <f>SUM(I83:I90)</f>
        <v>0</v>
      </c>
      <c r="J82" s="1">
        <f>SUM(J83:J90)</f>
        <v>0</v>
      </c>
      <c r="K82" s="7">
        <f t="shared" si="14"/>
        <v>0</v>
      </c>
    </row>
    <row r="83" spans="1:11" ht="15.75" x14ac:dyDescent="0.25">
      <c r="A83" s="5"/>
      <c r="B83" s="9">
        <v>200101</v>
      </c>
      <c r="C83" s="1">
        <f t="shared" ref="C83:C92" si="17">D83+E83+F83+G83</f>
        <v>30</v>
      </c>
      <c r="D83" s="1">
        <f>'detalieri scoala'!D64</f>
        <v>20</v>
      </c>
      <c r="E83" s="1">
        <f>'detalieri scoala'!E64</f>
        <v>10</v>
      </c>
      <c r="F83" s="1">
        <f>'detalieri scoala'!F64</f>
        <v>0</v>
      </c>
      <c r="G83" s="1">
        <f>'detalieri scoala'!G64</f>
        <v>0</v>
      </c>
      <c r="H83" s="1"/>
      <c r="I83" s="14"/>
      <c r="J83" s="1"/>
      <c r="K83" s="7">
        <f t="shared" si="14"/>
        <v>30</v>
      </c>
    </row>
    <row r="84" spans="1:11" ht="15.75" x14ac:dyDescent="0.25">
      <c r="A84" s="5"/>
      <c r="B84" s="9">
        <v>200102</v>
      </c>
      <c r="C84" s="1">
        <f t="shared" si="17"/>
        <v>30</v>
      </c>
      <c r="D84" s="1">
        <f>'detalieri scoala'!D65</f>
        <v>20</v>
      </c>
      <c r="E84" s="1">
        <f>'detalieri scoala'!E65</f>
        <v>10</v>
      </c>
      <c r="F84" s="1">
        <f>'detalieri scoala'!F65</f>
        <v>0</v>
      </c>
      <c r="G84" s="1">
        <f>'detalieri scoala'!G65</f>
        <v>0</v>
      </c>
      <c r="H84" s="1"/>
      <c r="I84" s="14"/>
      <c r="J84" s="1"/>
      <c r="K84" s="7">
        <f t="shared" si="14"/>
        <v>30</v>
      </c>
    </row>
    <row r="85" spans="1:11" ht="15.75" x14ac:dyDescent="0.25">
      <c r="A85" s="5"/>
      <c r="B85" s="9">
        <v>200103</v>
      </c>
      <c r="C85" s="1">
        <f t="shared" si="17"/>
        <v>195</v>
      </c>
      <c r="D85" s="1">
        <f>'detalieri scoala'!D66</f>
        <v>145</v>
      </c>
      <c r="E85" s="1">
        <f>'detalieri scoala'!E66</f>
        <v>50</v>
      </c>
      <c r="F85" s="1">
        <f>'detalieri scoala'!F66</f>
        <v>0</v>
      </c>
      <c r="G85" s="1">
        <f>'detalieri scoala'!G66</f>
        <v>0</v>
      </c>
      <c r="H85" s="1"/>
      <c r="I85" s="14"/>
      <c r="J85" s="1"/>
      <c r="K85" s="7">
        <f t="shared" si="14"/>
        <v>195</v>
      </c>
    </row>
    <row r="86" spans="1:11" ht="15.75" x14ac:dyDescent="0.25">
      <c r="A86" s="5"/>
      <c r="B86" s="9">
        <v>200104</v>
      </c>
      <c r="C86" s="1">
        <f t="shared" si="17"/>
        <v>5</v>
      </c>
      <c r="D86" s="1">
        <f>'detalieri scoala'!D67</f>
        <v>2</v>
      </c>
      <c r="E86" s="1">
        <f>'detalieri scoala'!E67</f>
        <v>2</v>
      </c>
      <c r="F86" s="1">
        <f>'detalieri scoala'!F67</f>
        <v>1</v>
      </c>
      <c r="G86" s="1">
        <f>'detalieri scoala'!G67</f>
        <v>0</v>
      </c>
      <c r="H86" s="1"/>
      <c r="I86" s="14"/>
      <c r="J86" s="1"/>
      <c r="K86" s="7">
        <f>D86+E86+F86+G86</f>
        <v>5</v>
      </c>
    </row>
    <row r="87" spans="1:11" ht="15.75" x14ac:dyDescent="0.25">
      <c r="A87" s="5"/>
      <c r="B87" s="9">
        <v>200106</v>
      </c>
      <c r="C87" s="1">
        <f t="shared" si="17"/>
        <v>20</v>
      </c>
      <c r="D87" s="1">
        <f>'detalieri scoala'!D68</f>
        <v>10</v>
      </c>
      <c r="E87" s="1">
        <f>'detalieri scoala'!E68</f>
        <v>10</v>
      </c>
      <c r="F87" s="1">
        <f>'detalieri scoala'!F68</f>
        <v>0</v>
      </c>
      <c r="G87" s="1">
        <f>'detalieri scoala'!G68</f>
        <v>0</v>
      </c>
      <c r="H87" s="1"/>
      <c r="I87" s="14"/>
      <c r="J87" s="1"/>
      <c r="K87" s="7">
        <f>SUM(D87:G87)</f>
        <v>20</v>
      </c>
    </row>
    <row r="88" spans="1:11" ht="15.75" x14ac:dyDescent="0.25">
      <c r="A88" s="5"/>
      <c r="B88" s="9">
        <v>200107</v>
      </c>
      <c r="C88" s="1">
        <f t="shared" si="17"/>
        <v>105</v>
      </c>
      <c r="D88" s="1">
        <f>'detalieri scoala'!D69</f>
        <v>45</v>
      </c>
      <c r="E88" s="1">
        <f>'detalieri scoala'!E69</f>
        <v>45</v>
      </c>
      <c r="F88" s="1">
        <f>'detalieri scoala'!F69</f>
        <v>0</v>
      </c>
      <c r="G88" s="1">
        <f>'detalieri scoala'!G69</f>
        <v>15</v>
      </c>
      <c r="H88" s="1"/>
      <c r="I88" s="14"/>
      <c r="J88" s="1"/>
      <c r="K88" s="7">
        <f>SUM(D88:G88)</f>
        <v>105</v>
      </c>
    </row>
    <row r="89" spans="1:11" ht="15.75" x14ac:dyDescent="0.25">
      <c r="A89" s="5"/>
      <c r="B89" s="9">
        <v>200108</v>
      </c>
      <c r="C89" s="1">
        <f t="shared" si="17"/>
        <v>9</v>
      </c>
      <c r="D89" s="1">
        <f>'detalieri scoala'!D70</f>
        <v>3</v>
      </c>
      <c r="E89" s="1">
        <f>'detalieri scoala'!E70</f>
        <v>3</v>
      </c>
      <c r="F89" s="1">
        <f>'detalieri scoala'!F70</f>
        <v>3</v>
      </c>
      <c r="G89" s="1">
        <f>'detalieri scoala'!G70</f>
        <v>0</v>
      </c>
      <c r="H89" s="1"/>
      <c r="I89" s="14"/>
      <c r="J89" s="1"/>
      <c r="K89" s="7">
        <f>D89+E89+F89+G89</f>
        <v>9</v>
      </c>
    </row>
    <row r="90" spans="1:11" ht="15.75" x14ac:dyDescent="0.25">
      <c r="A90" s="5"/>
      <c r="B90" s="9">
        <v>200109</v>
      </c>
      <c r="C90" s="1">
        <f t="shared" si="17"/>
        <v>74</v>
      </c>
      <c r="D90" s="1">
        <f>'detalieri scoala'!D71</f>
        <v>20</v>
      </c>
      <c r="E90" s="1">
        <f>'detalieri scoala'!E71</f>
        <v>11</v>
      </c>
      <c r="F90" s="1">
        <f>'detalieri scoala'!F71</f>
        <v>26</v>
      </c>
      <c r="G90" s="1">
        <f>'detalieri scoala'!G71</f>
        <v>17</v>
      </c>
      <c r="H90" s="1"/>
      <c r="I90" s="14"/>
      <c r="J90" s="1"/>
      <c r="K90" s="7">
        <f>SUM(D90:G90)</f>
        <v>74</v>
      </c>
    </row>
    <row r="91" spans="1:11" ht="15.75" x14ac:dyDescent="0.25">
      <c r="A91" s="5"/>
      <c r="B91" s="9">
        <v>200130</v>
      </c>
      <c r="C91" s="1">
        <f t="shared" si="17"/>
        <v>120</v>
      </c>
      <c r="D91" s="1">
        <f>'detalieri scoala'!D72</f>
        <v>25</v>
      </c>
      <c r="E91" s="1">
        <f>'detalieri scoala'!E72</f>
        <v>40</v>
      </c>
      <c r="F91" s="1">
        <f>'detalieri scoala'!F72</f>
        <v>25</v>
      </c>
      <c r="G91" s="1">
        <f>'detalieri scoala'!G72</f>
        <v>30</v>
      </c>
      <c r="H91" s="1"/>
      <c r="I91" s="14"/>
      <c r="J91" s="1"/>
      <c r="K91" s="7">
        <f>D91+E91+F91+G91</f>
        <v>120</v>
      </c>
    </row>
    <row r="92" spans="1:11" ht="15.75" x14ac:dyDescent="0.25">
      <c r="A92" s="5"/>
      <c r="B92" s="9">
        <v>2002</v>
      </c>
      <c r="C92" s="1">
        <f t="shared" si="17"/>
        <v>40</v>
      </c>
      <c r="D92" s="1">
        <f>'detalieri scoala'!D73</f>
        <v>0</v>
      </c>
      <c r="E92" s="1">
        <f>'detalieri scoala'!E73</f>
        <v>20</v>
      </c>
      <c r="F92" s="1">
        <f>'detalieri scoala'!F73</f>
        <v>20</v>
      </c>
      <c r="G92" s="1">
        <f>'detalieri scoala'!G73</f>
        <v>0</v>
      </c>
      <c r="H92" s="1"/>
      <c r="I92" s="14"/>
      <c r="J92" s="1"/>
      <c r="K92" s="7">
        <f t="shared" ref="K92:K106" si="18">SUM(D92:G92)</f>
        <v>40</v>
      </c>
    </row>
    <row r="93" spans="1:11" ht="15.75" x14ac:dyDescent="0.25">
      <c r="A93" s="5"/>
      <c r="B93" s="9">
        <v>2005</v>
      </c>
      <c r="C93" s="1">
        <f t="shared" ref="C93:J93" si="19">C94</f>
        <v>45</v>
      </c>
      <c r="D93" s="1">
        <f t="shared" si="19"/>
        <v>25</v>
      </c>
      <c r="E93" s="1">
        <f t="shared" si="19"/>
        <v>20</v>
      </c>
      <c r="F93" s="1">
        <f t="shared" si="19"/>
        <v>0</v>
      </c>
      <c r="G93" s="1">
        <f t="shared" si="19"/>
        <v>0</v>
      </c>
      <c r="H93" s="1">
        <f t="shared" si="19"/>
        <v>0</v>
      </c>
      <c r="I93" s="14">
        <f t="shared" si="19"/>
        <v>0</v>
      </c>
      <c r="J93" s="1">
        <f t="shared" si="19"/>
        <v>0</v>
      </c>
      <c r="K93" s="7">
        <f t="shared" si="18"/>
        <v>45</v>
      </c>
    </row>
    <row r="94" spans="1:11" ht="15.75" x14ac:dyDescent="0.25">
      <c r="A94" s="5"/>
      <c r="B94" s="9">
        <v>200530</v>
      </c>
      <c r="C94" s="1">
        <f>D94+E94+F94+G94</f>
        <v>45</v>
      </c>
      <c r="D94" s="1">
        <f>'detalieri scoala'!D75</f>
        <v>25</v>
      </c>
      <c r="E94" s="1">
        <f>'detalieri scoala'!E75</f>
        <v>20</v>
      </c>
      <c r="F94" s="1">
        <f>'detalieri scoala'!F75</f>
        <v>0</v>
      </c>
      <c r="G94" s="1">
        <f>'detalieri scoala'!G75</f>
        <v>0</v>
      </c>
      <c r="H94" s="1"/>
      <c r="I94" s="14"/>
      <c r="J94" s="1"/>
      <c r="K94" s="7">
        <f t="shared" si="18"/>
        <v>45</v>
      </c>
    </row>
    <row r="95" spans="1:11" ht="15.75" x14ac:dyDescent="0.25">
      <c r="A95" s="5"/>
      <c r="B95" s="9">
        <v>2006</v>
      </c>
      <c r="C95" s="1">
        <f t="shared" ref="C95:J95" si="20">C96</f>
        <v>3</v>
      </c>
      <c r="D95" s="1">
        <f t="shared" si="20"/>
        <v>0</v>
      </c>
      <c r="E95" s="1">
        <f t="shared" si="20"/>
        <v>0</v>
      </c>
      <c r="F95" s="1">
        <f t="shared" si="20"/>
        <v>0</v>
      </c>
      <c r="G95" s="1">
        <f t="shared" si="20"/>
        <v>3</v>
      </c>
      <c r="H95" s="1">
        <f t="shared" si="20"/>
        <v>0</v>
      </c>
      <c r="I95" s="14">
        <f t="shared" si="20"/>
        <v>0</v>
      </c>
      <c r="J95" s="1">
        <f t="shared" si="20"/>
        <v>0</v>
      </c>
      <c r="K95" s="7">
        <f t="shared" si="18"/>
        <v>3</v>
      </c>
    </row>
    <row r="96" spans="1:11" ht="15.75" x14ac:dyDescent="0.25">
      <c r="A96" s="5"/>
      <c r="B96" s="9">
        <v>200601</v>
      </c>
      <c r="C96" s="1">
        <f>D96+E96+F96+G96</f>
        <v>3</v>
      </c>
      <c r="D96" s="1">
        <f>'detalieri scoala'!D77</f>
        <v>0</v>
      </c>
      <c r="E96" s="1">
        <f>'detalieri scoala'!E77</f>
        <v>0</v>
      </c>
      <c r="F96" s="1">
        <f>'detalieri scoala'!F77</f>
        <v>0</v>
      </c>
      <c r="G96" s="1">
        <f>'detalieri scoala'!G77</f>
        <v>3</v>
      </c>
      <c r="H96" s="1"/>
      <c r="I96" s="14"/>
      <c r="J96" s="1"/>
      <c r="K96" s="7">
        <f t="shared" si="18"/>
        <v>3</v>
      </c>
    </row>
    <row r="97" spans="1:11" ht="12.75" customHeight="1" x14ac:dyDescent="0.25">
      <c r="A97" s="5"/>
      <c r="B97" s="9">
        <v>2011</v>
      </c>
      <c r="C97" s="1"/>
      <c r="D97" s="1">
        <f>'detalieri scoala'!D78</f>
        <v>0</v>
      </c>
      <c r="E97" s="1">
        <f>'detalieri scoala'!E78</f>
        <v>0</v>
      </c>
      <c r="F97" s="1">
        <f>'detalieri scoala'!F78</f>
        <v>0</v>
      </c>
      <c r="G97" s="1">
        <f>'detalieri scoala'!G78</f>
        <v>0</v>
      </c>
      <c r="H97" s="1"/>
      <c r="I97" s="14"/>
      <c r="J97" s="1"/>
      <c r="K97" s="7">
        <f t="shared" si="18"/>
        <v>0</v>
      </c>
    </row>
    <row r="98" spans="1:11" ht="15.75" x14ac:dyDescent="0.25">
      <c r="A98" s="5"/>
      <c r="B98" s="9">
        <v>2013</v>
      </c>
      <c r="C98" s="1">
        <f>D98+E98+F98+G98</f>
        <v>20</v>
      </c>
      <c r="D98" s="1">
        <f>'detalieri scoala'!D79</f>
        <v>5</v>
      </c>
      <c r="E98" s="1">
        <f>'detalieri scoala'!E79</f>
        <v>15</v>
      </c>
      <c r="F98" s="1">
        <f>'detalieri scoala'!F79</f>
        <v>0</v>
      </c>
      <c r="G98" s="1">
        <f>'detalieri scoala'!G79</f>
        <v>0</v>
      </c>
      <c r="H98" s="1"/>
      <c r="I98" s="14"/>
      <c r="J98" s="1"/>
      <c r="K98" s="7">
        <f t="shared" si="18"/>
        <v>20</v>
      </c>
    </row>
    <row r="99" spans="1:11" ht="15.75" x14ac:dyDescent="0.25">
      <c r="A99" s="5"/>
      <c r="B99" s="9">
        <v>57</v>
      </c>
      <c r="C99" s="1">
        <f>C100</f>
        <v>158</v>
      </c>
      <c r="D99" s="1">
        <f>D100</f>
        <v>65</v>
      </c>
      <c r="E99" s="1">
        <f>E100</f>
        <v>65</v>
      </c>
      <c r="F99" s="1">
        <f>F100</f>
        <v>16</v>
      </c>
      <c r="G99" s="1">
        <f>G100</f>
        <v>12</v>
      </c>
      <c r="H99" s="1">
        <f>'detalieri scoala'!H80+'detalieri scoala'!H92</f>
        <v>209</v>
      </c>
      <c r="I99" s="1">
        <f>'detalieri scoala'!I80+'detalieri scoala'!I92</f>
        <v>221</v>
      </c>
      <c r="J99" s="1">
        <f>'detalieri scoala'!J80+'detalieri scoala'!J92</f>
        <v>233</v>
      </c>
      <c r="K99" s="7">
        <f t="shared" si="18"/>
        <v>158</v>
      </c>
    </row>
    <row r="100" spans="1:11" ht="15.75" x14ac:dyDescent="0.25">
      <c r="A100" s="5"/>
      <c r="B100" s="9">
        <v>5702</v>
      </c>
      <c r="C100" s="1">
        <f t="shared" ref="C100:J100" si="21">C101+C102</f>
        <v>158</v>
      </c>
      <c r="D100" s="1">
        <f t="shared" si="21"/>
        <v>65</v>
      </c>
      <c r="E100" s="1">
        <f t="shared" si="21"/>
        <v>65</v>
      </c>
      <c r="F100" s="1">
        <f t="shared" si="21"/>
        <v>16</v>
      </c>
      <c r="G100" s="1">
        <f t="shared" si="21"/>
        <v>12</v>
      </c>
      <c r="H100" s="1">
        <f t="shared" si="21"/>
        <v>209</v>
      </c>
      <c r="I100" s="1">
        <f t="shared" si="21"/>
        <v>221</v>
      </c>
      <c r="J100" s="1">
        <f t="shared" si="21"/>
        <v>233</v>
      </c>
      <c r="K100" s="7">
        <f t="shared" si="18"/>
        <v>158</v>
      </c>
    </row>
    <row r="101" spans="1:11" ht="15.75" x14ac:dyDescent="0.25">
      <c r="A101" s="5"/>
      <c r="B101" s="9">
        <v>570201</v>
      </c>
      <c r="C101" s="6">
        <f>D101+E101+F101+G101</f>
        <v>104</v>
      </c>
      <c r="D101" s="6">
        <f>'detalieri scoala'!D80</f>
        <v>50</v>
      </c>
      <c r="E101" s="6">
        <f>'detalieri scoala'!E80</f>
        <v>50</v>
      </c>
      <c r="F101" s="6">
        <f>'detalieri scoala'!F80</f>
        <v>4</v>
      </c>
      <c r="G101" s="6">
        <f>'detalieri scoala'!G80</f>
        <v>0</v>
      </c>
      <c r="H101" s="6">
        <f>'detalieri scoala'!H80</f>
        <v>150</v>
      </c>
      <c r="I101" s="6">
        <f>'detalieri scoala'!I80</f>
        <v>160</v>
      </c>
      <c r="J101" s="6">
        <f>'detalieri scoala'!J80</f>
        <v>170</v>
      </c>
      <c r="K101" s="7">
        <f t="shared" si="18"/>
        <v>104</v>
      </c>
    </row>
    <row r="102" spans="1:11" ht="15.75" x14ac:dyDescent="0.25">
      <c r="A102" s="5"/>
      <c r="B102" s="9">
        <v>570203</v>
      </c>
      <c r="C102" s="6">
        <f>D102+E102+F102+G102</f>
        <v>54</v>
      </c>
      <c r="D102" s="6">
        <f>'detalieri scoala'!D92</f>
        <v>15</v>
      </c>
      <c r="E102" s="6">
        <f>'detalieri scoala'!E92</f>
        <v>15</v>
      </c>
      <c r="F102" s="6">
        <f>'detalieri scoala'!F92</f>
        <v>12</v>
      </c>
      <c r="G102" s="6">
        <f>'detalieri scoala'!G92</f>
        <v>12</v>
      </c>
      <c r="H102" s="6">
        <f>'detalieri scoala'!H92</f>
        <v>59</v>
      </c>
      <c r="I102" s="6">
        <f>'detalieri scoala'!I92</f>
        <v>61</v>
      </c>
      <c r="J102" s="6">
        <f>'detalieri scoala'!J92</f>
        <v>63</v>
      </c>
      <c r="K102" s="7">
        <f t="shared" si="18"/>
        <v>54</v>
      </c>
    </row>
    <row r="103" spans="1:11" ht="15.75" x14ac:dyDescent="0.25">
      <c r="A103" s="5"/>
      <c r="B103" s="9">
        <v>70</v>
      </c>
      <c r="C103" s="6">
        <f t="shared" ref="C103:J104" si="22">C104</f>
        <v>321</v>
      </c>
      <c r="D103" s="6">
        <f t="shared" si="22"/>
        <v>201</v>
      </c>
      <c r="E103" s="6">
        <f t="shared" si="22"/>
        <v>120</v>
      </c>
      <c r="F103" s="6">
        <f t="shared" si="22"/>
        <v>0</v>
      </c>
      <c r="G103" s="6">
        <f t="shared" si="22"/>
        <v>0</v>
      </c>
      <c r="H103" s="6">
        <f t="shared" si="22"/>
        <v>0</v>
      </c>
      <c r="I103" s="6">
        <f t="shared" si="22"/>
        <v>0</v>
      </c>
      <c r="J103" s="6">
        <f t="shared" si="22"/>
        <v>0</v>
      </c>
      <c r="K103" s="7">
        <f t="shared" si="18"/>
        <v>321</v>
      </c>
    </row>
    <row r="104" spans="1:11" ht="15.75" customHeight="1" x14ac:dyDescent="0.25">
      <c r="A104" s="5"/>
      <c r="B104" s="9">
        <v>71</v>
      </c>
      <c r="C104" s="6">
        <f t="shared" si="22"/>
        <v>321</v>
      </c>
      <c r="D104" s="6">
        <f t="shared" si="22"/>
        <v>201</v>
      </c>
      <c r="E104" s="6">
        <f t="shared" si="22"/>
        <v>120</v>
      </c>
      <c r="F104" s="6">
        <f t="shared" si="22"/>
        <v>0</v>
      </c>
      <c r="G104" s="6">
        <f t="shared" si="22"/>
        <v>0</v>
      </c>
      <c r="H104" s="6">
        <f t="shared" si="22"/>
        <v>0</v>
      </c>
      <c r="I104" s="6">
        <f t="shared" si="22"/>
        <v>0</v>
      </c>
      <c r="J104" s="6">
        <f t="shared" si="22"/>
        <v>0</v>
      </c>
      <c r="K104" s="7">
        <f t="shared" si="18"/>
        <v>321</v>
      </c>
    </row>
    <row r="105" spans="1:11" ht="11.25" customHeight="1" x14ac:dyDescent="0.25">
      <c r="A105" s="5"/>
      <c r="B105" s="9">
        <v>7101</v>
      </c>
      <c r="C105" s="6">
        <f t="shared" ref="C105:J105" si="23">SUM(C106:C108)</f>
        <v>321</v>
      </c>
      <c r="D105" s="6">
        <f t="shared" si="23"/>
        <v>201</v>
      </c>
      <c r="E105" s="6">
        <f t="shared" si="23"/>
        <v>120</v>
      </c>
      <c r="F105" s="6">
        <f t="shared" si="23"/>
        <v>0</v>
      </c>
      <c r="G105" s="6">
        <f t="shared" si="23"/>
        <v>0</v>
      </c>
      <c r="H105" s="6">
        <f t="shared" si="23"/>
        <v>0</v>
      </c>
      <c r="I105" s="6">
        <f t="shared" si="23"/>
        <v>0</v>
      </c>
      <c r="J105" s="6">
        <f t="shared" si="23"/>
        <v>0</v>
      </c>
      <c r="K105" s="7">
        <f t="shared" si="18"/>
        <v>321</v>
      </c>
    </row>
    <row r="106" spans="1:11" ht="14.25" customHeight="1" x14ac:dyDescent="0.25">
      <c r="A106" s="5"/>
      <c r="B106" s="9">
        <v>710101</v>
      </c>
      <c r="C106" s="6">
        <f>D106+E106+F106+G106</f>
        <v>231</v>
      </c>
      <c r="D106" s="6">
        <f>'detalieri scoala'!D27+'detalieri scoala'!D57+'detalieri scoala'!D84</f>
        <v>181</v>
      </c>
      <c r="E106" s="6">
        <f>'detalieri scoala'!E27+'detalieri scoala'!E57+'detalieri scoala'!E84</f>
        <v>50</v>
      </c>
      <c r="F106" s="6">
        <f>'detalieri scoala'!F27+'detalieri scoala'!F57+'detalieri scoala'!F84</f>
        <v>0</v>
      </c>
      <c r="G106" s="6">
        <f>'detalieri scoala'!G27+'detalieri scoala'!G57+'detalieri scoala'!G84</f>
        <v>0</v>
      </c>
      <c r="H106" s="6"/>
      <c r="I106" s="6"/>
      <c r="J106" s="6"/>
      <c r="K106" s="7">
        <f t="shared" si="18"/>
        <v>231</v>
      </c>
    </row>
    <row r="107" spans="1:11" ht="14.25" customHeight="1" x14ac:dyDescent="0.25">
      <c r="A107" s="5"/>
      <c r="B107" s="9">
        <v>710103</v>
      </c>
      <c r="C107" s="6">
        <f>D107+E107+F107+G107</f>
        <v>0</v>
      </c>
      <c r="D107" s="6">
        <f>'detalieri scoala'!D58</f>
        <v>0</v>
      </c>
      <c r="E107" s="6">
        <f>'detalieri scoala'!E58</f>
        <v>0</v>
      </c>
      <c r="F107" s="6">
        <f>'detalieri scoala'!F58</f>
        <v>0</v>
      </c>
      <c r="G107" s="6">
        <f>'detalieri scoala'!G58</f>
        <v>0</v>
      </c>
      <c r="H107" s="6"/>
      <c r="I107" s="6"/>
      <c r="J107" s="6"/>
      <c r="K107" s="7"/>
    </row>
    <row r="108" spans="1:11" ht="13.5" customHeight="1" x14ac:dyDescent="0.25">
      <c r="A108" s="5"/>
      <c r="B108" s="9">
        <v>710130</v>
      </c>
      <c r="C108" s="6">
        <f>D108+E108+F108+G108</f>
        <v>90</v>
      </c>
      <c r="D108" s="6">
        <f>'detalieri scoala'!D28+'detalieri scoala'!D59+'detalieri scoala'!D85+'detalieri scoala'!D90</f>
        <v>20</v>
      </c>
      <c r="E108" s="6">
        <f>'detalieri scoala'!E28+'detalieri scoala'!E59+'detalieri scoala'!E85+'detalieri scoala'!E90</f>
        <v>70</v>
      </c>
      <c r="F108" s="6">
        <f>'detalieri scoala'!F28+'detalieri scoala'!F59+'detalieri scoala'!F85+'detalieri scoala'!F90</f>
        <v>0</v>
      </c>
      <c r="G108" s="6">
        <f>'detalieri scoala'!G28+'detalieri scoala'!G59+'detalieri scoala'!G85+'detalieri scoala'!G90</f>
        <v>0</v>
      </c>
      <c r="H108" s="6"/>
      <c r="I108" s="6"/>
      <c r="J108" s="6"/>
      <c r="K108" s="7">
        <f t="shared" ref="K108:K113" si="24">SUM(D108:G108)</f>
        <v>90</v>
      </c>
    </row>
    <row r="109" spans="1:11" ht="13.5" customHeight="1" x14ac:dyDescent="0.25">
      <c r="A109" s="3">
        <v>6602</v>
      </c>
      <c r="B109" s="6"/>
      <c r="C109" s="8">
        <f t="shared" ref="C109:J109" si="25">C110</f>
        <v>81</v>
      </c>
      <c r="D109" s="8">
        <f t="shared" si="25"/>
        <v>20</v>
      </c>
      <c r="E109" s="8">
        <f t="shared" si="25"/>
        <v>22.000000000000004</v>
      </c>
      <c r="F109" s="8">
        <f t="shared" si="25"/>
        <v>20</v>
      </c>
      <c r="G109" s="8">
        <f t="shared" si="25"/>
        <v>19</v>
      </c>
      <c r="H109" s="8">
        <f t="shared" si="25"/>
        <v>88</v>
      </c>
      <c r="I109" s="8">
        <f t="shared" si="25"/>
        <v>90</v>
      </c>
      <c r="J109" s="8">
        <f t="shared" si="25"/>
        <v>92</v>
      </c>
      <c r="K109" s="7">
        <f t="shared" si="24"/>
        <v>81</v>
      </c>
    </row>
    <row r="110" spans="1:11" ht="11.25" customHeight="1" x14ac:dyDescent="0.25">
      <c r="A110" s="5"/>
      <c r="B110" s="9">
        <v>1</v>
      </c>
      <c r="C110" s="6">
        <f t="shared" ref="C110:J110" si="26">C111+C121</f>
        <v>81</v>
      </c>
      <c r="D110" s="6">
        <f t="shared" si="26"/>
        <v>20</v>
      </c>
      <c r="E110" s="6">
        <f t="shared" si="26"/>
        <v>22.000000000000004</v>
      </c>
      <c r="F110" s="6">
        <f t="shared" si="26"/>
        <v>20</v>
      </c>
      <c r="G110" s="6">
        <f t="shared" si="26"/>
        <v>19</v>
      </c>
      <c r="H110" s="6">
        <f t="shared" si="26"/>
        <v>88</v>
      </c>
      <c r="I110" s="6">
        <f t="shared" si="26"/>
        <v>90</v>
      </c>
      <c r="J110" s="6">
        <f t="shared" si="26"/>
        <v>92</v>
      </c>
      <c r="K110" s="7">
        <f t="shared" si="24"/>
        <v>81</v>
      </c>
    </row>
    <row r="111" spans="1:11" ht="12.75" customHeight="1" x14ac:dyDescent="0.25">
      <c r="A111" s="5"/>
      <c r="B111" s="9">
        <v>10</v>
      </c>
      <c r="C111" s="6">
        <f>C112+C117+C119</f>
        <v>80</v>
      </c>
      <c r="D111" s="6">
        <f>D112+D117+D119</f>
        <v>19.5</v>
      </c>
      <c r="E111" s="6">
        <f>E112+E117+E119</f>
        <v>21.500000000000004</v>
      </c>
      <c r="F111" s="6">
        <f>F112+F117+F119</f>
        <v>20</v>
      </c>
      <c r="G111" s="6">
        <f>G112+G117+G119</f>
        <v>19</v>
      </c>
      <c r="H111" s="6">
        <v>85</v>
      </c>
      <c r="I111" s="6">
        <v>87</v>
      </c>
      <c r="J111" s="6">
        <v>89</v>
      </c>
      <c r="K111" s="7">
        <f t="shared" si="24"/>
        <v>80</v>
      </c>
    </row>
    <row r="112" spans="1:11" ht="10.5" customHeight="1" x14ac:dyDescent="0.25">
      <c r="A112" s="5"/>
      <c r="B112" s="9">
        <v>1001</v>
      </c>
      <c r="C112" s="6">
        <f>C113+C114+C115+C116</f>
        <v>76</v>
      </c>
      <c r="D112" s="6">
        <f>D113+D114+D115+D116</f>
        <v>19</v>
      </c>
      <c r="E112" s="6">
        <f>E113+E114+E115+E116</f>
        <v>19.000000000000004</v>
      </c>
      <c r="F112" s="6">
        <f>F113+F114+F115+F116</f>
        <v>19.5</v>
      </c>
      <c r="G112" s="6">
        <f>G113+G114+G115+G116</f>
        <v>18.5</v>
      </c>
      <c r="H112" s="6"/>
      <c r="I112" s="6"/>
      <c r="J112" s="6"/>
      <c r="K112" s="7">
        <f t="shared" si="24"/>
        <v>76</v>
      </c>
    </row>
    <row r="113" spans="1:11" ht="11.25" customHeight="1" x14ac:dyDescent="0.25">
      <c r="A113" s="5"/>
      <c r="B113" s="9">
        <v>100101</v>
      </c>
      <c r="C113" s="6">
        <f>D113+E113+F113+G113</f>
        <v>60.3</v>
      </c>
      <c r="D113" s="6">
        <v>15</v>
      </c>
      <c r="E113" s="6">
        <v>15.3</v>
      </c>
      <c r="F113" s="6">
        <v>15</v>
      </c>
      <c r="G113" s="6">
        <v>15</v>
      </c>
      <c r="H113" s="6"/>
      <c r="I113" s="6"/>
      <c r="J113" s="6">
        <v>0</v>
      </c>
      <c r="K113" s="7">
        <f t="shared" si="24"/>
        <v>60.3</v>
      </c>
    </row>
    <row r="114" spans="1:11" ht="10.5" customHeight="1" x14ac:dyDescent="0.25">
      <c r="A114" s="5"/>
      <c r="B114" s="9">
        <v>100105</v>
      </c>
      <c r="C114" s="6">
        <f>D114+E114+F114+G114</f>
        <v>4.3000000000000007</v>
      </c>
      <c r="D114" s="6">
        <v>1</v>
      </c>
      <c r="E114" s="6">
        <v>1.1000000000000001</v>
      </c>
      <c r="F114" s="6">
        <v>1.1000000000000001</v>
      </c>
      <c r="G114" s="6">
        <v>1.1000000000000001</v>
      </c>
      <c r="H114" s="6"/>
      <c r="I114" s="6"/>
      <c r="J114" s="6"/>
      <c r="K114" s="7">
        <f>D114+E114+F114+G114</f>
        <v>4.3000000000000007</v>
      </c>
    </row>
    <row r="115" spans="1:11" ht="10.5" customHeight="1" x14ac:dyDescent="0.25">
      <c r="A115" s="5"/>
      <c r="B115" s="9">
        <v>100106</v>
      </c>
      <c r="C115" s="6">
        <f>D115+E115+F115+G115</f>
        <v>6</v>
      </c>
      <c r="D115" s="6">
        <v>1.5</v>
      </c>
      <c r="E115" s="6">
        <v>1.5</v>
      </c>
      <c r="F115" s="6">
        <v>1.5</v>
      </c>
      <c r="G115" s="6">
        <v>1.5</v>
      </c>
      <c r="H115" s="6"/>
      <c r="I115" s="6"/>
      <c r="J115" s="6"/>
      <c r="K115" s="7"/>
    </row>
    <row r="116" spans="1:11" ht="11.25" customHeight="1" x14ac:dyDescent="0.25">
      <c r="A116" s="5"/>
      <c r="B116" s="9">
        <v>100117</v>
      </c>
      <c r="C116" s="6">
        <f>D116+E116+F116+G116</f>
        <v>5.4</v>
      </c>
      <c r="D116" s="6">
        <v>1.5</v>
      </c>
      <c r="E116" s="6">
        <v>1.1000000000000001</v>
      </c>
      <c r="F116" s="6">
        <v>1.9</v>
      </c>
      <c r="G116" s="6">
        <v>0.9</v>
      </c>
      <c r="H116" s="6"/>
      <c r="I116" s="6"/>
      <c r="J116" s="6"/>
      <c r="K116" s="7">
        <f>SUM(D116:G116)</f>
        <v>5.4</v>
      </c>
    </row>
    <row r="117" spans="1:11" ht="10.5" customHeight="1" x14ac:dyDescent="0.25">
      <c r="A117" s="5"/>
      <c r="B117" s="9">
        <v>1002</v>
      </c>
      <c r="C117" s="6">
        <f t="shared" ref="C117:K117" si="27">C118</f>
        <v>2</v>
      </c>
      <c r="D117" s="6">
        <f t="shared" si="27"/>
        <v>0</v>
      </c>
      <c r="E117" s="6">
        <f t="shared" si="27"/>
        <v>2</v>
      </c>
      <c r="F117" s="6">
        <f t="shared" si="27"/>
        <v>0</v>
      </c>
      <c r="G117" s="6">
        <f t="shared" si="27"/>
        <v>0</v>
      </c>
      <c r="H117" s="6">
        <f t="shared" si="27"/>
        <v>0</v>
      </c>
      <c r="I117" s="6">
        <f t="shared" si="27"/>
        <v>0</v>
      </c>
      <c r="J117" s="6">
        <f t="shared" si="27"/>
        <v>0</v>
      </c>
      <c r="K117" s="7">
        <f t="shared" si="27"/>
        <v>2</v>
      </c>
    </row>
    <row r="118" spans="1:11" ht="13.5" customHeight="1" x14ac:dyDescent="0.25">
      <c r="A118" s="5"/>
      <c r="B118" s="9">
        <v>100206</v>
      </c>
      <c r="C118" s="6">
        <f>SUM(D118:G118)</f>
        <v>2</v>
      </c>
      <c r="D118" s="6"/>
      <c r="E118" s="6">
        <v>2</v>
      </c>
      <c r="F118" s="6"/>
      <c r="G118" s="6"/>
      <c r="H118" s="6"/>
      <c r="I118" s="6"/>
      <c r="J118" s="6"/>
      <c r="K118" s="7">
        <f>D118+E118+F118+G118</f>
        <v>2</v>
      </c>
    </row>
    <row r="119" spans="1:11" ht="12" customHeight="1" x14ac:dyDescent="0.25">
      <c r="A119" s="5"/>
      <c r="B119" s="9">
        <v>1003</v>
      </c>
      <c r="C119" s="6">
        <f>SUM(C120:C120)</f>
        <v>2</v>
      </c>
      <c r="D119" s="6">
        <f>SUM(D120:D120)</f>
        <v>0.5</v>
      </c>
      <c r="E119" s="6">
        <f>SUM(E120:E120)</f>
        <v>0.5</v>
      </c>
      <c r="F119" s="6">
        <f>SUM(F120:F120)</f>
        <v>0.5</v>
      </c>
      <c r="G119" s="6">
        <f>SUM(G120:G120)</f>
        <v>0.5</v>
      </c>
      <c r="H119" s="6"/>
      <c r="I119" s="6"/>
      <c r="J119" s="6"/>
      <c r="K119" s="7">
        <f>SUM(D119:G119)</f>
        <v>2</v>
      </c>
    </row>
    <row r="120" spans="1:11" ht="15.75" x14ac:dyDescent="0.25">
      <c r="A120" s="5"/>
      <c r="B120" s="9">
        <v>100307</v>
      </c>
      <c r="C120" s="6">
        <f>SUM(D120:G120)</f>
        <v>2</v>
      </c>
      <c r="D120" s="6">
        <v>0.5</v>
      </c>
      <c r="E120" s="6">
        <v>0.5</v>
      </c>
      <c r="F120" s="6">
        <v>0.5</v>
      </c>
      <c r="G120" s="6">
        <v>0.5</v>
      </c>
      <c r="H120" s="6"/>
      <c r="I120" s="6"/>
      <c r="J120" s="6"/>
      <c r="K120" s="7">
        <f>SUM(D120:G120)</f>
        <v>2</v>
      </c>
    </row>
    <row r="121" spans="1:11" x14ac:dyDescent="0.25">
      <c r="A121" s="1"/>
      <c r="B121" s="15">
        <v>20</v>
      </c>
      <c r="C121" s="1">
        <f>C122+C123+C124</f>
        <v>1</v>
      </c>
      <c r="D121" s="1">
        <f>D122+D123+D124</f>
        <v>0.5</v>
      </c>
      <c r="E121" s="1">
        <f>E122+E123+E124</f>
        <v>0.5</v>
      </c>
      <c r="F121" s="1">
        <f>F122+F123+F124</f>
        <v>0</v>
      </c>
      <c r="G121" s="1">
        <f>G122+G123+G124</f>
        <v>0</v>
      </c>
      <c r="H121" s="86">
        <v>3</v>
      </c>
      <c r="I121" s="86">
        <v>3</v>
      </c>
      <c r="J121" s="86">
        <v>3</v>
      </c>
      <c r="K121" s="7">
        <f>SUM(D121:G121)</f>
        <v>1</v>
      </c>
    </row>
    <row r="122" spans="1:11" x14ac:dyDescent="0.25">
      <c r="A122" s="1"/>
      <c r="B122" s="1">
        <v>200401</v>
      </c>
      <c r="C122" s="1">
        <f>D122+E122+F122+G122</f>
        <v>0</v>
      </c>
      <c r="D122" s="1">
        <v>0</v>
      </c>
      <c r="E122" s="1">
        <v>0</v>
      </c>
      <c r="F122" s="1"/>
      <c r="G122" s="1"/>
      <c r="H122" s="1"/>
      <c r="I122" s="1"/>
      <c r="J122" s="1"/>
    </row>
    <row r="123" spans="1:11" x14ac:dyDescent="0.25">
      <c r="A123" s="1"/>
      <c r="B123" s="1">
        <v>200402</v>
      </c>
      <c r="C123" s="1">
        <f>D123+E123+F123+G123</f>
        <v>1</v>
      </c>
      <c r="D123" s="1">
        <v>0.5</v>
      </c>
      <c r="E123" s="1">
        <v>0.5</v>
      </c>
      <c r="F123" s="1"/>
      <c r="G123" s="1"/>
      <c r="H123" s="1"/>
      <c r="I123" s="1"/>
      <c r="J123" s="1"/>
    </row>
    <row r="124" spans="1:11" x14ac:dyDescent="0.25">
      <c r="A124" s="1"/>
      <c r="B124" s="1">
        <v>200404</v>
      </c>
      <c r="C124" s="1">
        <f>D124+E124+F124+G124</f>
        <v>0</v>
      </c>
      <c r="D124" s="1">
        <v>0</v>
      </c>
      <c r="E124" s="1">
        <v>0</v>
      </c>
      <c r="F124" s="1"/>
      <c r="G124" s="1"/>
      <c r="H124" s="1"/>
      <c r="I124" s="1"/>
      <c r="J124" s="1"/>
    </row>
  </sheetData>
  <pageMargins left="0.7" right="0.7" top="0.75" bottom="0.75" header="0.511811023622047" footer="0.511811023622047"/>
  <pageSetup paperSize="9" scale="83" orientation="portrait" horizontalDpi="300" verticalDpi="300" r:id="rId1"/>
  <rowBreaks count="1" manualBreakCount="1">
    <brk id="15" max="16383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2"/>
  <sheetViews>
    <sheetView topLeftCell="A40" zoomScaleNormal="100" workbookViewId="0">
      <selection activeCell="K3" sqref="K3"/>
    </sheetView>
  </sheetViews>
  <sheetFormatPr defaultColWidth="8.42578125" defaultRowHeight="15" x14ac:dyDescent="0.25"/>
  <cols>
    <col min="1" max="1" width="10.7109375" customWidth="1"/>
  </cols>
  <sheetData>
    <row r="1" spans="1:11" x14ac:dyDescent="0.25">
      <c r="C1" s="4">
        <v>2024</v>
      </c>
      <c r="D1" s="4" t="s">
        <v>11</v>
      </c>
      <c r="E1" s="4" t="s">
        <v>12</v>
      </c>
      <c r="F1" s="4" t="s">
        <v>13</v>
      </c>
      <c r="G1" s="4" t="s">
        <v>14</v>
      </c>
      <c r="H1" s="4">
        <v>2025</v>
      </c>
      <c r="I1" s="16">
        <v>2026</v>
      </c>
      <c r="J1" s="4">
        <v>2027</v>
      </c>
    </row>
    <row r="2" spans="1:11" ht="18.75" x14ac:dyDescent="0.3">
      <c r="A2" s="17">
        <v>6502</v>
      </c>
      <c r="B2" s="1"/>
      <c r="C2" s="1">
        <f>C3+C29+C60+C87+C91</f>
        <v>1175</v>
      </c>
      <c r="D2" s="1">
        <f>D3+D29+D60+D87+D91</f>
        <v>586</v>
      </c>
      <c r="E2" s="1">
        <f>E3+E29+E60+E87+E91</f>
        <v>421</v>
      </c>
      <c r="F2" s="1">
        <f>F3+F29+F60+F87+F91</f>
        <v>91</v>
      </c>
      <c r="G2" s="1">
        <f>G3+G29+G60+G87+G91</f>
        <v>77</v>
      </c>
      <c r="H2" s="1">
        <f>H3+H29+H60+H91</f>
        <v>909</v>
      </c>
      <c r="I2" s="14">
        <f>I3+I29+I60+I91</f>
        <v>941</v>
      </c>
      <c r="J2" s="1">
        <f>J3+J29+J60+J91</f>
        <v>973</v>
      </c>
      <c r="K2">
        <f>K3+K29+K60+K87+K91</f>
        <v>1175</v>
      </c>
    </row>
    <row r="3" spans="1:11" x14ac:dyDescent="0.25">
      <c r="A3" s="4">
        <v>65020301</v>
      </c>
      <c r="B3" s="18" t="s">
        <v>15</v>
      </c>
      <c r="C3" s="1">
        <f t="shared" ref="C3:J3" si="0">C4+C24</f>
        <v>120</v>
      </c>
      <c r="D3" s="1">
        <f t="shared" si="0"/>
        <v>50</v>
      </c>
      <c r="E3" s="1">
        <f t="shared" si="0"/>
        <v>70</v>
      </c>
      <c r="F3" s="1">
        <f t="shared" si="0"/>
        <v>0</v>
      </c>
      <c r="G3" s="1">
        <f t="shared" si="0"/>
        <v>0</v>
      </c>
      <c r="H3" s="1">
        <f t="shared" si="0"/>
        <v>0</v>
      </c>
      <c r="I3" s="14">
        <f t="shared" si="0"/>
        <v>0</v>
      </c>
      <c r="J3" s="1">
        <f t="shared" si="0"/>
        <v>0</v>
      </c>
      <c r="K3">
        <f t="shared" ref="K3:K38" si="1">SUM(D3:G3)</f>
        <v>120</v>
      </c>
    </row>
    <row r="4" spans="1:11" x14ac:dyDescent="0.25">
      <c r="A4" s="1"/>
      <c r="B4" s="18">
        <v>1</v>
      </c>
      <c r="C4" s="1">
        <f t="shared" ref="C4:J4" si="2">C5+C20</f>
        <v>0</v>
      </c>
      <c r="D4" s="1">
        <f t="shared" si="2"/>
        <v>0</v>
      </c>
      <c r="E4" s="1">
        <f t="shared" si="2"/>
        <v>0</v>
      </c>
      <c r="F4" s="1">
        <f t="shared" si="2"/>
        <v>0</v>
      </c>
      <c r="G4" s="1">
        <f t="shared" si="2"/>
        <v>0</v>
      </c>
      <c r="H4" s="1">
        <f t="shared" si="2"/>
        <v>0</v>
      </c>
      <c r="I4" s="1">
        <f t="shared" si="2"/>
        <v>0</v>
      </c>
      <c r="J4" s="1">
        <f t="shared" si="2"/>
        <v>0</v>
      </c>
      <c r="K4">
        <f t="shared" si="1"/>
        <v>0</v>
      </c>
    </row>
    <row r="5" spans="1:11" x14ac:dyDescent="0.25">
      <c r="A5" s="1"/>
      <c r="B5" s="18">
        <v>20</v>
      </c>
      <c r="C5" s="1">
        <f>C6+C13+C14+C16+C18+C19</f>
        <v>0</v>
      </c>
      <c r="D5" s="1">
        <f>D6+D13+D14+D16+D18+D19</f>
        <v>0</v>
      </c>
      <c r="E5" s="1">
        <f>E6+E13+E14+E16+E18+E19</f>
        <v>0</v>
      </c>
      <c r="F5" s="1">
        <f>F6+F13+F14+F16+F18+F19</f>
        <v>0</v>
      </c>
      <c r="G5" s="1">
        <f>G6+G13+G14+G16+G18+G19</f>
        <v>0</v>
      </c>
      <c r="H5" s="1">
        <v>0</v>
      </c>
      <c r="I5" s="14">
        <v>0</v>
      </c>
      <c r="J5" s="1">
        <v>0</v>
      </c>
      <c r="K5">
        <f t="shared" si="1"/>
        <v>0</v>
      </c>
    </row>
    <row r="6" spans="1:11" x14ac:dyDescent="0.25">
      <c r="A6" s="1"/>
      <c r="B6" s="18">
        <v>2001</v>
      </c>
      <c r="C6" s="1">
        <f t="shared" ref="C6:J6" si="3">SUM(C7:C12)</f>
        <v>0</v>
      </c>
      <c r="D6" s="1">
        <f t="shared" si="3"/>
        <v>0</v>
      </c>
      <c r="E6" s="1">
        <f t="shared" si="3"/>
        <v>0</v>
      </c>
      <c r="F6" s="1">
        <f t="shared" si="3"/>
        <v>0</v>
      </c>
      <c r="G6" s="1">
        <f t="shared" si="3"/>
        <v>0</v>
      </c>
      <c r="H6" s="1">
        <f t="shared" si="3"/>
        <v>0</v>
      </c>
      <c r="I6" s="14">
        <f t="shared" si="3"/>
        <v>0</v>
      </c>
      <c r="J6" s="1">
        <f t="shared" si="3"/>
        <v>0</v>
      </c>
      <c r="K6">
        <f t="shared" si="1"/>
        <v>0</v>
      </c>
    </row>
    <row r="7" spans="1:11" x14ac:dyDescent="0.25">
      <c r="A7" s="1"/>
      <c r="B7" s="18">
        <v>200101</v>
      </c>
      <c r="C7" s="1">
        <f t="shared" ref="C7:C12" si="4">SUM(D7:G7)</f>
        <v>0</v>
      </c>
      <c r="D7" s="1"/>
      <c r="E7" s="1">
        <v>0</v>
      </c>
      <c r="F7" s="1"/>
      <c r="G7" s="1"/>
      <c r="H7" s="1"/>
      <c r="I7" s="14"/>
      <c r="J7" s="1"/>
      <c r="K7">
        <f t="shared" si="1"/>
        <v>0</v>
      </c>
    </row>
    <row r="8" spans="1:11" x14ac:dyDescent="0.25">
      <c r="A8" s="1"/>
      <c r="B8" s="18">
        <v>200102</v>
      </c>
      <c r="C8" s="1">
        <f t="shared" si="4"/>
        <v>0</v>
      </c>
      <c r="D8" s="1"/>
      <c r="E8" s="1"/>
      <c r="F8" s="1"/>
      <c r="G8" s="1"/>
      <c r="H8" s="1"/>
      <c r="I8" s="14"/>
      <c r="J8" s="1"/>
      <c r="K8">
        <f t="shared" si="1"/>
        <v>0</v>
      </c>
    </row>
    <row r="9" spans="1:11" x14ac:dyDescent="0.25">
      <c r="A9" s="1"/>
      <c r="B9" s="18">
        <v>200103</v>
      </c>
      <c r="C9" s="1">
        <f t="shared" si="4"/>
        <v>0</v>
      </c>
      <c r="D9" s="1"/>
      <c r="E9" s="1">
        <v>0</v>
      </c>
      <c r="F9" s="1"/>
      <c r="G9" s="1"/>
      <c r="H9" s="1"/>
      <c r="I9" s="14"/>
      <c r="J9" s="1"/>
      <c r="K9">
        <f t="shared" si="1"/>
        <v>0</v>
      </c>
    </row>
    <row r="10" spans="1:11" x14ac:dyDescent="0.25">
      <c r="A10" s="1"/>
      <c r="B10" s="18">
        <v>200106</v>
      </c>
      <c r="C10" s="1">
        <f t="shared" si="4"/>
        <v>0</v>
      </c>
      <c r="D10" s="1"/>
      <c r="E10" s="1"/>
      <c r="F10" s="1"/>
      <c r="G10" s="1"/>
      <c r="H10" s="1"/>
      <c r="I10" s="14"/>
      <c r="J10" s="1"/>
      <c r="K10">
        <f t="shared" si="1"/>
        <v>0</v>
      </c>
    </row>
    <row r="11" spans="1:11" x14ac:dyDescent="0.25">
      <c r="A11" s="1"/>
      <c r="B11" s="18">
        <v>200107</v>
      </c>
      <c r="C11" s="1">
        <f t="shared" si="4"/>
        <v>0</v>
      </c>
      <c r="D11" s="1"/>
      <c r="E11" s="1"/>
      <c r="F11" s="1"/>
      <c r="G11" s="1"/>
      <c r="H11" s="1"/>
      <c r="I11" s="14"/>
      <c r="J11" s="1"/>
      <c r="K11">
        <f t="shared" si="1"/>
        <v>0</v>
      </c>
    </row>
    <row r="12" spans="1:11" x14ac:dyDescent="0.25">
      <c r="A12" s="1"/>
      <c r="B12" s="18">
        <v>200109</v>
      </c>
      <c r="C12" s="1">
        <f t="shared" si="4"/>
        <v>0</v>
      </c>
      <c r="D12" s="1"/>
      <c r="E12" s="1"/>
      <c r="F12" s="1"/>
      <c r="G12" s="1"/>
      <c r="H12" s="1"/>
      <c r="I12" s="14"/>
      <c r="J12" s="1"/>
      <c r="K12">
        <f t="shared" si="1"/>
        <v>0</v>
      </c>
    </row>
    <row r="13" spans="1:11" x14ac:dyDescent="0.25">
      <c r="A13" s="1"/>
      <c r="B13" s="18">
        <v>2002</v>
      </c>
      <c r="C13" s="1"/>
      <c r="D13" s="1"/>
      <c r="E13" s="1"/>
      <c r="F13" s="1"/>
      <c r="G13" s="1"/>
      <c r="H13" s="1"/>
      <c r="I13" s="14"/>
      <c r="J13" s="1"/>
      <c r="K13">
        <f t="shared" si="1"/>
        <v>0</v>
      </c>
    </row>
    <row r="14" spans="1:11" x14ac:dyDescent="0.25">
      <c r="A14" s="1"/>
      <c r="B14" s="18">
        <v>2005</v>
      </c>
      <c r="C14" s="1">
        <f t="shared" ref="C14:J14" si="5">C15</f>
        <v>0</v>
      </c>
      <c r="D14" s="1">
        <f t="shared" si="5"/>
        <v>0</v>
      </c>
      <c r="E14" s="1">
        <f t="shared" si="5"/>
        <v>0</v>
      </c>
      <c r="F14" s="1">
        <f t="shared" si="5"/>
        <v>0</v>
      </c>
      <c r="G14" s="1">
        <f t="shared" si="5"/>
        <v>0</v>
      </c>
      <c r="H14" s="1">
        <f t="shared" si="5"/>
        <v>0</v>
      </c>
      <c r="I14" s="14">
        <f t="shared" si="5"/>
        <v>0</v>
      </c>
      <c r="J14" s="1">
        <f t="shared" si="5"/>
        <v>0</v>
      </c>
      <c r="K14">
        <f t="shared" si="1"/>
        <v>0</v>
      </c>
    </row>
    <row r="15" spans="1:11" x14ac:dyDescent="0.25">
      <c r="A15" s="1"/>
      <c r="B15" s="18">
        <v>200530</v>
      </c>
      <c r="C15" s="1"/>
      <c r="D15" s="1"/>
      <c r="E15" s="1"/>
      <c r="F15" s="1"/>
      <c r="G15" s="1"/>
      <c r="H15" s="1"/>
      <c r="I15" s="14"/>
      <c r="J15" s="1"/>
      <c r="K15">
        <f t="shared" si="1"/>
        <v>0</v>
      </c>
    </row>
    <row r="16" spans="1:11" x14ac:dyDescent="0.25">
      <c r="A16" s="1"/>
      <c r="B16" s="18">
        <v>2006</v>
      </c>
      <c r="C16" s="1">
        <f t="shared" ref="C16:J16" si="6">C17</f>
        <v>0</v>
      </c>
      <c r="D16" s="1">
        <f t="shared" si="6"/>
        <v>0</v>
      </c>
      <c r="E16" s="1">
        <f t="shared" si="6"/>
        <v>0</v>
      </c>
      <c r="F16" s="1">
        <f t="shared" si="6"/>
        <v>0</v>
      </c>
      <c r="G16" s="1">
        <f t="shared" si="6"/>
        <v>0</v>
      </c>
      <c r="H16" s="1">
        <f t="shared" si="6"/>
        <v>0</v>
      </c>
      <c r="I16" s="14">
        <f t="shared" si="6"/>
        <v>0</v>
      </c>
      <c r="J16" s="1">
        <f t="shared" si="6"/>
        <v>0</v>
      </c>
      <c r="K16">
        <f t="shared" si="1"/>
        <v>0</v>
      </c>
    </row>
    <row r="17" spans="1:11" x14ac:dyDescent="0.25">
      <c r="A17" s="1"/>
      <c r="B17" s="18">
        <v>200601</v>
      </c>
      <c r="C17" s="1"/>
      <c r="D17" s="1"/>
      <c r="E17" s="1"/>
      <c r="F17" s="1"/>
      <c r="G17" s="1"/>
      <c r="H17" s="1"/>
      <c r="I17" s="14"/>
      <c r="J17" s="1"/>
      <c r="K17">
        <f t="shared" si="1"/>
        <v>0</v>
      </c>
    </row>
    <row r="18" spans="1:11" x14ac:dyDescent="0.25">
      <c r="A18" s="1"/>
      <c r="B18" s="18">
        <v>2011</v>
      </c>
      <c r="C18" s="1"/>
      <c r="D18" s="1"/>
      <c r="E18" s="1"/>
      <c r="F18" s="1"/>
      <c r="G18" s="1"/>
      <c r="H18" s="1"/>
      <c r="I18" s="14"/>
      <c r="J18" s="1"/>
      <c r="K18">
        <f t="shared" si="1"/>
        <v>0</v>
      </c>
    </row>
    <row r="19" spans="1:11" x14ac:dyDescent="0.25">
      <c r="A19" s="1"/>
      <c r="B19" s="18">
        <v>2013</v>
      </c>
      <c r="C19" s="1"/>
      <c r="D19" s="1"/>
      <c r="E19" s="1"/>
      <c r="F19" s="1"/>
      <c r="G19" s="1"/>
      <c r="H19" s="1"/>
      <c r="I19" s="14"/>
      <c r="J19" s="1"/>
      <c r="K19">
        <f t="shared" si="1"/>
        <v>0</v>
      </c>
    </row>
    <row r="20" spans="1:11" x14ac:dyDescent="0.25">
      <c r="A20" s="1"/>
      <c r="B20" s="18">
        <v>57</v>
      </c>
      <c r="C20" s="1">
        <f t="shared" ref="C20:J20" si="7">C21</f>
        <v>0</v>
      </c>
      <c r="D20" s="1">
        <f t="shared" si="7"/>
        <v>0</v>
      </c>
      <c r="E20" s="1">
        <f t="shared" si="7"/>
        <v>0</v>
      </c>
      <c r="F20" s="1">
        <f t="shared" si="7"/>
        <v>0</v>
      </c>
      <c r="G20" s="1">
        <f t="shared" si="7"/>
        <v>0</v>
      </c>
      <c r="H20" s="1">
        <f t="shared" si="7"/>
        <v>0</v>
      </c>
      <c r="I20" s="14">
        <f t="shared" si="7"/>
        <v>0</v>
      </c>
      <c r="J20" s="1">
        <f t="shared" si="7"/>
        <v>0</v>
      </c>
      <c r="K20">
        <f t="shared" si="1"/>
        <v>0</v>
      </c>
    </row>
    <row r="21" spans="1:11" x14ac:dyDescent="0.25">
      <c r="A21" s="1"/>
      <c r="B21" s="18">
        <v>5702</v>
      </c>
      <c r="C21" s="1">
        <f t="shared" ref="C21:J21" si="8">SUM(C22:C23)</f>
        <v>0</v>
      </c>
      <c r="D21" s="1">
        <f t="shared" si="8"/>
        <v>0</v>
      </c>
      <c r="E21" s="1">
        <f t="shared" si="8"/>
        <v>0</v>
      </c>
      <c r="F21" s="1">
        <f t="shared" si="8"/>
        <v>0</v>
      </c>
      <c r="G21" s="1">
        <f t="shared" si="8"/>
        <v>0</v>
      </c>
      <c r="H21" s="1">
        <f t="shared" si="8"/>
        <v>0</v>
      </c>
      <c r="I21" s="14">
        <f t="shared" si="8"/>
        <v>0</v>
      </c>
      <c r="J21" s="1">
        <f t="shared" si="8"/>
        <v>0</v>
      </c>
      <c r="K21">
        <f t="shared" si="1"/>
        <v>0</v>
      </c>
    </row>
    <row r="22" spans="1:11" x14ac:dyDescent="0.25">
      <c r="A22" s="1"/>
      <c r="B22" s="18">
        <v>570201</v>
      </c>
      <c r="C22" s="1"/>
      <c r="D22" s="1"/>
      <c r="E22" s="1"/>
      <c r="F22" s="1"/>
      <c r="G22" s="1"/>
      <c r="H22" s="1"/>
      <c r="I22" s="14"/>
      <c r="J22" s="1"/>
      <c r="K22">
        <f t="shared" si="1"/>
        <v>0</v>
      </c>
    </row>
    <row r="23" spans="1:11" x14ac:dyDescent="0.25">
      <c r="A23" s="1"/>
      <c r="B23" s="18">
        <v>570203</v>
      </c>
      <c r="C23" s="1"/>
      <c r="D23" s="1"/>
      <c r="E23" s="1"/>
      <c r="F23" s="1"/>
      <c r="G23" s="1"/>
      <c r="H23" s="1"/>
      <c r="I23" s="14"/>
      <c r="J23" s="1"/>
      <c r="K23">
        <f t="shared" si="1"/>
        <v>0</v>
      </c>
    </row>
    <row r="24" spans="1:11" x14ac:dyDescent="0.25">
      <c r="A24" s="1"/>
      <c r="B24" s="18">
        <v>70</v>
      </c>
      <c r="C24" s="1">
        <f t="shared" ref="C24:J25" si="9">C25</f>
        <v>120</v>
      </c>
      <c r="D24" s="1">
        <f t="shared" si="9"/>
        <v>50</v>
      </c>
      <c r="E24" s="1">
        <f t="shared" si="9"/>
        <v>70</v>
      </c>
      <c r="F24" s="1">
        <f t="shared" si="9"/>
        <v>0</v>
      </c>
      <c r="G24" s="1">
        <f t="shared" si="9"/>
        <v>0</v>
      </c>
      <c r="H24" s="1">
        <f t="shared" si="9"/>
        <v>0</v>
      </c>
      <c r="I24" s="14">
        <f t="shared" si="9"/>
        <v>0</v>
      </c>
      <c r="J24" s="1">
        <f t="shared" si="9"/>
        <v>0</v>
      </c>
      <c r="K24">
        <f t="shared" si="1"/>
        <v>120</v>
      </c>
    </row>
    <row r="25" spans="1:11" x14ac:dyDescent="0.25">
      <c r="A25" s="1"/>
      <c r="B25" s="18">
        <v>71</v>
      </c>
      <c r="C25" s="1">
        <f t="shared" si="9"/>
        <v>120</v>
      </c>
      <c r="D25" s="1">
        <f t="shared" si="9"/>
        <v>50</v>
      </c>
      <c r="E25" s="1">
        <f t="shared" si="9"/>
        <v>70</v>
      </c>
      <c r="F25" s="1">
        <f t="shared" si="9"/>
        <v>0</v>
      </c>
      <c r="G25" s="1">
        <f t="shared" si="9"/>
        <v>0</v>
      </c>
      <c r="H25" s="1">
        <f t="shared" si="9"/>
        <v>0</v>
      </c>
      <c r="I25" s="14">
        <f t="shared" si="9"/>
        <v>0</v>
      </c>
      <c r="J25" s="1">
        <f t="shared" si="9"/>
        <v>0</v>
      </c>
      <c r="K25">
        <f t="shared" si="1"/>
        <v>120</v>
      </c>
    </row>
    <row r="26" spans="1:11" x14ac:dyDescent="0.25">
      <c r="A26" s="1"/>
      <c r="B26" s="18">
        <v>7101</v>
      </c>
      <c r="C26" s="1">
        <f t="shared" ref="C26:J26" si="10">SUM(C27:C28)</f>
        <v>120</v>
      </c>
      <c r="D26" s="1">
        <f t="shared" si="10"/>
        <v>50</v>
      </c>
      <c r="E26" s="1">
        <f t="shared" si="10"/>
        <v>70</v>
      </c>
      <c r="F26" s="1">
        <f t="shared" si="10"/>
        <v>0</v>
      </c>
      <c r="G26" s="1">
        <f t="shared" si="10"/>
        <v>0</v>
      </c>
      <c r="H26" s="1">
        <f t="shared" si="10"/>
        <v>0</v>
      </c>
      <c r="I26" s="14">
        <f t="shared" si="10"/>
        <v>0</v>
      </c>
      <c r="J26" s="1">
        <f t="shared" si="10"/>
        <v>0</v>
      </c>
      <c r="K26">
        <f t="shared" si="1"/>
        <v>120</v>
      </c>
    </row>
    <row r="27" spans="1:11" x14ac:dyDescent="0.25">
      <c r="A27" s="1"/>
      <c r="B27" s="18">
        <v>710101</v>
      </c>
      <c r="C27" s="1">
        <f>D27+E27+F27+G27</f>
        <v>50</v>
      </c>
      <c r="D27" s="1">
        <v>50</v>
      </c>
      <c r="E27" s="1"/>
      <c r="F27" s="1"/>
      <c r="G27" s="1"/>
      <c r="H27" s="1"/>
      <c r="I27" s="14"/>
      <c r="J27" s="1"/>
      <c r="K27">
        <f t="shared" si="1"/>
        <v>50</v>
      </c>
    </row>
    <row r="28" spans="1:11" x14ac:dyDescent="0.25">
      <c r="A28" s="1"/>
      <c r="B28" s="18">
        <v>710130</v>
      </c>
      <c r="C28" s="1">
        <f>D28+E28+F28+G28</f>
        <v>70</v>
      </c>
      <c r="D28" s="1"/>
      <c r="E28" s="1">
        <v>70</v>
      </c>
      <c r="F28" s="1"/>
      <c r="G28" s="1"/>
      <c r="H28" s="1"/>
      <c r="I28" s="14"/>
      <c r="J28" s="1"/>
      <c r="K28">
        <f t="shared" si="1"/>
        <v>70</v>
      </c>
    </row>
    <row r="29" spans="1:11" x14ac:dyDescent="0.25">
      <c r="A29" s="4">
        <v>65020302</v>
      </c>
      <c r="B29" s="1"/>
      <c r="C29" s="1">
        <f t="shared" ref="C29:J29" si="11">C30+C54</f>
        <v>191</v>
      </c>
      <c r="D29" s="1">
        <f t="shared" si="11"/>
        <v>141</v>
      </c>
      <c r="E29" s="1">
        <f t="shared" si="11"/>
        <v>50</v>
      </c>
      <c r="F29" s="1">
        <f t="shared" si="11"/>
        <v>0</v>
      </c>
      <c r="G29" s="1">
        <f t="shared" si="11"/>
        <v>0</v>
      </c>
      <c r="H29" s="1">
        <f t="shared" si="11"/>
        <v>0</v>
      </c>
      <c r="I29" s="14">
        <f t="shared" si="11"/>
        <v>0</v>
      </c>
      <c r="J29" s="1">
        <f t="shared" si="11"/>
        <v>0</v>
      </c>
      <c r="K29">
        <f t="shared" si="1"/>
        <v>191</v>
      </c>
    </row>
    <row r="30" spans="1:11" x14ac:dyDescent="0.25">
      <c r="A30" s="1"/>
      <c r="B30" s="18">
        <v>1</v>
      </c>
      <c r="C30" s="1">
        <f t="shared" ref="C30:J30" si="12">C31+C49+C53</f>
        <v>0</v>
      </c>
      <c r="D30" s="1">
        <f t="shared" si="12"/>
        <v>0</v>
      </c>
      <c r="E30" s="1">
        <f t="shared" si="12"/>
        <v>0</v>
      </c>
      <c r="F30" s="1">
        <f t="shared" si="12"/>
        <v>0</v>
      </c>
      <c r="G30" s="1">
        <f t="shared" si="12"/>
        <v>0</v>
      </c>
      <c r="H30" s="1">
        <f t="shared" si="12"/>
        <v>0</v>
      </c>
      <c r="I30" s="1">
        <f t="shared" si="12"/>
        <v>0</v>
      </c>
      <c r="J30" s="1">
        <f t="shared" si="12"/>
        <v>0</v>
      </c>
      <c r="K30">
        <f t="shared" si="1"/>
        <v>0</v>
      </c>
    </row>
    <row r="31" spans="1:11" x14ac:dyDescent="0.25">
      <c r="B31" s="18">
        <v>20</v>
      </c>
      <c r="C31" s="1"/>
      <c r="D31" s="1"/>
      <c r="E31" s="1"/>
      <c r="F31" s="1"/>
      <c r="G31" s="1"/>
      <c r="H31" s="1"/>
      <c r="I31" s="14"/>
      <c r="J31" s="1"/>
      <c r="K31">
        <f t="shared" si="1"/>
        <v>0</v>
      </c>
    </row>
    <row r="32" spans="1:11" x14ac:dyDescent="0.25">
      <c r="B32" s="18">
        <v>2001</v>
      </c>
      <c r="C32" s="1"/>
      <c r="D32" s="1"/>
      <c r="E32" s="1"/>
      <c r="F32" s="1"/>
      <c r="G32" s="1"/>
      <c r="H32" s="1"/>
      <c r="I32" s="14"/>
      <c r="J32" s="1"/>
      <c r="K32">
        <f t="shared" si="1"/>
        <v>0</v>
      </c>
    </row>
    <row r="33" spans="2:11" x14ac:dyDescent="0.25">
      <c r="B33" s="18">
        <v>200101</v>
      </c>
      <c r="C33" s="1"/>
      <c r="D33" s="1"/>
      <c r="E33" s="1"/>
      <c r="F33" s="1"/>
      <c r="G33" s="1"/>
      <c r="H33" s="1"/>
      <c r="I33" s="14"/>
      <c r="J33" s="1"/>
      <c r="K33">
        <f t="shared" si="1"/>
        <v>0</v>
      </c>
    </row>
    <row r="34" spans="2:11" x14ac:dyDescent="0.25">
      <c r="B34" s="18">
        <v>200102</v>
      </c>
      <c r="C34" s="1"/>
      <c r="D34" s="1"/>
      <c r="E34" s="1"/>
      <c r="F34" s="1"/>
      <c r="G34" s="1"/>
      <c r="H34" s="1"/>
      <c r="I34" s="14"/>
      <c r="J34" s="1"/>
      <c r="K34">
        <f t="shared" si="1"/>
        <v>0</v>
      </c>
    </row>
    <row r="35" spans="2:11" x14ac:dyDescent="0.25">
      <c r="B35" s="18">
        <v>200103</v>
      </c>
      <c r="C35" s="1"/>
      <c r="D35" s="1"/>
      <c r="E35" s="1"/>
      <c r="F35" s="1"/>
      <c r="G35" s="1"/>
      <c r="H35" s="1"/>
      <c r="I35" s="14"/>
      <c r="J35" s="1"/>
      <c r="K35">
        <f t="shared" si="1"/>
        <v>0</v>
      </c>
    </row>
    <row r="36" spans="2:11" x14ac:dyDescent="0.25">
      <c r="B36" s="18">
        <v>200104</v>
      </c>
      <c r="C36" s="1"/>
      <c r="D36" s="1"/>
      <c r="E36" s="1"/>
      <c r="F36" s="1"/>
      <c r="G36" s="1"/>
      <c r="H36" s="1"/>
      <c r="I36" s="14"/>
      <c r="J36" s="1"/>
      <c r="K36">
        <f t="shared" si="1"/>
        <v>0</v>
      </c>
    </row>
    <row r="37" spans="2:11" x14ac:dyDescent="0.25">
      <c r="B37" s="18">
        <v>200106</v>
      </c>
      <c r="C37" s="1"/>
      <c r="D37" s="1"/>
      <c r="E37" s="1"/>
      <c r="F37" s="1"/>
      <c r="G37" s="1"/>
      <c r="H37" s="1"/>
      <c r="I37" s="14"/>
      <c r="J37" s="1"/>
      <c r="K37">
        <f t="shared" si="1"/>
        <v>0</v>
      </c>
    </row>
    <row r="38" spans="2:11" x14ac:dyDescent="0.25">
      <c r="B38" s="18">
        <v>200107</v>
      </c>
      <c r="C38" s="1"/>
      <c r="D38" s="1"/>
      <c r="E38" s="1"/>
      <c r="F38" s="1"/>
      <c r="G38" s="1"/>
      <c r="H38" s="1"/>
      <c r="I38" s="14"/>
      <c r="J38" s="1"/>
      <c r="K38">
        <f t="shared" si="1"/>
        <v>0</v>
      </c>
    </row>
    <row r="39" spans="2:11" x14ac:dyDescent="0.25">
      <c r="B39" s="18">
        <v>200108</v>
      </c>
      <c r="C39" s="1"/>
      <c r="D39" s="1"/>
      <c r="E39" s="1"/>
      <c r="F39" s="1"/>
      <c r="G39" s="1"/>
      <c r="H39" s="1"/>
      <c r="I39" s="14"/>
      <c r="J39" s="1"/>
      <c r="K39">
        <f>D39+E39+F39+G39</f>
        <v>0</v>
      </c>
    </row>
    <row r="40" spans="2:11" x14ac:dyDescent="0.25">
      <c r="B40" s="18">
        <v>200109</v>
      </c>
      <c r="C40" s="1"/>
      <c r="D40" s="1"/>
      <c r="E40" s="1"/>
      <c r="F40" s="1"/>
      <c r="G40" s="1"/>
      <c r="H40" s="1"/>
      <c r="I40" s="14"/>
      <c r="J40" s="1"/>
      <c r="K40">
        <f>SUM(D40:G40)</f>
        <v>0</v>
      </c>
    </row>
    <row r="41" spans="2:11" x14ac:dyDescent="0.25">
      <c r="B41" s="18">
        <v>200130</v>
      </c>
      <c r="C41" s="1"/>
      <c r="D41" s="1"/>
      <c r="E41" s="1"/>
      <c r="F41" s="1"/>
      <c r="G41" s="1"/>
      <c r="H41" s="1"/>
      <c r="I41" s="14"/>
      <c r="J41" s="1"/>
      <c r="K41">
        <f>D41+E41+F41+G41</f>
        <v>0</v>
      </c>
    </row>
    <row r="42" spans="2:11" x14ac:dyDescent="0.25">
      <c r="B42" s="18">
        <v>2002</v>
      </c>
      <c r="C42" s="1"/>
      <c r="D42" s="1"/>
      <c r="E42" s="1"/>
      <c r="F42" s="1"/>
      <c r="G42" s="1"/>
      <c r="H42" s="1"/>
      <c r="I42" s="14"/>
      <c r="J42" s="1"/>
      <c r="K42">
        <f t="shared" ref="K42:K57" si="13">SUM(D42:G42)</f>
        <v>0</v>
      </c>
    </row>
    <row r="43" spans="2:11" x14ac:dyDescent="0.25">
      <c r="B43" s="18">
        <v>2005</v>
      </c>
      <c r="C43" s="1"/>
      <c r="D43" s="1"/>
      <c r="E43" s="1"/>
      <c r="F43" s="1"/>
      <c r="G43" s="1"/>
      <c r="H43" s="1"/>
      <c r="I43" s="14"/>
      <c r="J43" s="1"/>
      <c r="K43">
        <f t="shared" si="13"/>
        <v>0</v>
      </c>
    </row>
    <row r="44" spans="2:11" x14ac:dyDescent="0.25">
      <c r="B44" s="18">
        <v>200530</v>
      </c>
      <c r="C44" s="1"/>
      <c r="D44" s="1"/>
      <c r="E44" s="1"/>
      <c r="F44" s="1"/>
      <c r="G44" s="1"/>
      <c r="H44" s="1"/>
      <c r="I44" s="14"/>
      <c r="J44" s="1"/>
      <c r="K44">
        <f t="shared" si="13"/>
        <v>0</v>
      </c>
    </row>
    <row r="45" spans="2:11" x14ac:dyDescent="0.25">
      <c r="B45" s="18">
        <v>2006</v>
      </c>
      <c r="C45" s="1"/>
      <c r="D45" s="1"/>
      <c r="E45" s="1"/>
      <c r="F45" s="1"/>
      <c r="G45" s="1"/>
      <c r="H45" s="1"/>
      <c r="I45" s="14"/>
      <c r="J45" s="1"/>
      <c r="K45">
        <f t="shared" si="13"/>
        <v>0</v>
      </c>
    </row>
    <row r="46" spans="2:11" x14ac:dyDescent="0.25">
      <c r="B46" s="18">
        <v>200601</v>
      </c>
      <c r="C46" s="1"/>
      <c r="D46" s="1"/>
      <c r="E46" s="1"/>
      <c r="F46" s="1"/>
      <c r="G46" s="1"/>
      <c r="H46" s="1"/>
      <c r="I46" s="14"/>
      <c r="J46" s="1"/>
      <c r="K46">
        <f t="shared" si="13"/>
        <v>0</v>
      </c>
    </row>
    <row r="47" spans="2:11" x14ac:dyDescent="0.25">
      <c r="B47" s="18">
        <v>2011</v>
      </c>
      <c r="C47" s="1"/>
      <c r="D47" s="1"/>
      <c r="E47" s="1"/>
      <c r="F47" s="1"/>
      <c r="G47" s="1"/>
      <c r="H47" s="1"/>
      <c r="I47" s="14"/>
      <c r="J47" s="1"/>
      <c r="K47">
        <f t="shared" si="13"/>
        <v>0</v>
      </c>
    </row>
    <row r="48" spans="2:11" x14ac:dyDescent="0.25">
      <c r="B48" s="18">
        <v>2013</v>
      </c>
      <c r="C48" s="1"/>
      <c r="D48" s="1"/>
      <c r="E48" s="1"/>
      <c r="F48" s="1"/>
      <c r="G48" s="1"/>
      <c r="H48" s="1"/>
      <c r="I48" s="14"/>
      <c r="J48" s="1"/>
      <c r="K48">
        <f t="shared" si="13"/>
        <v>0</v>
      </c>
    </row>
    <row r="49" spans="1:11" x14ac:dyDescent="0.25">
      <c r="B49" s="18">
        <v>57</v>
      </c>
      <c r="C49" s="1">
        <f t="shared" ref="C49:J49" si="14">C50</f>
        <v>0</v>
      </c>
      <c r="D49" s="1">
        <f t="shared" si="14"/>
        <v>0</v>
      </c>
      <c r="E49" s="1">
        <f t="shared" si="14"/>
        <v>0</v>
      </c>
      <c r="F49" s="1">
        <f t="shared" si="14"/>
        <v>0</v>
      </c>
      <c r="G49" s="1">
        <f t="shared" si="14"/>
        <v>0</v>
      </c>
      <c r="H49" s="1">
        <f t="shared" si="14"/>
        <v>0</v>
      </c>
      <c r="I49" s="1">
        <f t="shared" si="14"/>
        <v>0</v>
      </c>
      <c r="J49" s="1">
        <f t="shared" si="14"/>
        <v>0</v>
      </c>
      <c r="K49">
        <f t="shared" si="13"/>
        <v>0</v>
      </c>
    </row>
    <row r="50" spans="1:11" x14ac:dyDescent="0.25">
      <c r="B50" s="18">
        <v>5702</v>
      </c>
      <c r="C50" s="1">
        <f>SUM(C51:C52)</f>
        <v>0</v>
      </c>
      <c r="D50" s="1">
        <f>SUM(D51:D52)</f>
        <v>0</v>
      </c>
      <c r="E50" s="1">
        <f>SUM(E51:E52)</f>
        <v>0</v>
      </c>
      <c r="F50" s="1">
        <f>SUM(F51:F52)</f>
        <v>0</v>
      </c>
      <c r="G50" s="1">
        <f>SUM(G51:G52)</f>
        <v>0</v>
      </c>
      <c r="H50" s="1">
        <f>H51</f>
        <v>0</v>
      </c>
      <c r="I50" s="14">
        <f>SUM(I51:I52)</f>
        <v>0</v>
      </c>
      <c r="J50" s="1">
        <f>SUM(J51:J52)</f>
        <v>0</v>
      </c>
      <c r="K50">
        <f t="shared" si="13"/>
        <v>0</v>
      </c>
    </row>
    <row r="51" spans="1:11" x14ac:dyDescent="0.25">
      <c r="B51" s="18">
        <v>570201</v>
      </c>
      <c r="C51" s="1">
        <f>SUM(D51:G51)</f>
        <v>0</v>
      </c>
      <c r="D51" s="1">
        <v>0</v>
      </c>
      <c r="E51" s="1"/>
      <c r="F51" s="1"/>
      <c r="G51" s="1"/>
      <c r="H51" s="1"/>
      <c r="I51" s="14"/>
      <c r="J51" s="1"/>
      <c r="K51">
        <f t="shared" si="13"/>
        <v>0</v>
      </c>
    </row>
    <row r="52" spans="1:11" x14ac:dyDescent="0.25">
      <c r="B52" s="18">
        <v>570203</v>
      </c>
      <c r="C52" s="1">
        <f>SUM(D52:G52)</f>
        <v>0</v>
      </c>
      <c r="D52" s="1"/>
      <c r="E52" s="1"/>
      <c r="F52" s="1"/>
      <c r="G52" s="1"/>
      <c r="H52" s="1"/>
      <c r="I52" s="14"/>
      <c r="J52" s="1"/>
      <c r="K52">
        <f t="shared" si="13"/>
        <v>0</v>
      </c>
    </row>
    <row r="53" spans="1:11" x14ac:dyDescent="0.25">
      <c r="B53" s="18">
        <v>5901</v>
      </c>
      <c r="C53" s="1">
        <f>SUM(D53:G53)</f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4">
        <v>0</v>
      </c>
      <c r="J53" s="1">
        <v>0</v>
      </c>
      <c r="K53">
        <f t="shared" si="13"/>
        <v>0</v>
      </c>
    </row>
    <row r="54" spans="1:11" x14ac:dyDescent="0.25">
      <c r="B54" s="18">
        <v>70</v>
      </c>
      <c r="C54" s="1">
        <f t="shared" ref="C54:J55" si="15">C55</f>
        <v>191</v>
      </c>
      <c r="D54" s="1">
        <f t="shared" si="15"/>
        <v>141</v>
      </c>
      <c r="E54" s="1">
        <f t="shared" si="15"/>
        <v>50</v>
      </c>
      <c r="F54" s="1">
        <f t="shared" si="15"/>
        <v>0</v>
      </c>
      <c r="G54" s="1">
        <f t="shared" si="15"/>
        <v>0</v>
      </c>
      <c r="H54" s="1">
        <f t="shared" si="15"/>
        <v>0</v>
      </c>
      <c r="I54" s="14">
        <f t="shared" si="15"/>
        <v>0</v>
      </c>
      <c r="J54" s="1">
        <f t="shared" si="15"/>
        <v>0</v>
      </c>
      <c r="K54">
        <f t="shared" si="13"/>
        <v>191</v>
      </c>
    </row>
    <row r="55" spans="1:11" x14ac:dyDescent="0.25">
      <c r="B55" s="18">
        <v>71</v>
      </c>
      <c r="C55" s="1">
        <f t="shared" si="15"/>
        <v>191</v>
      </c>
      <c r="D55" s="1">
        <f t="shared" si="15"/>
        <v>141</v>
      </c>
      <c r="E55" s="1">
        <f t="shared" si="15"/>
        <v>50</v>
      </c>
      <c r="F55" s="1">
        <f t="shared" si="15"/>
        <v>0</v>
      </c>
      <c r="G55" s="1">
        <f t="shared" si="15"/>
        <v>0</v>
      </c>
      <c r="H55" s="1">
        <f t="shared" si="15"/>
        <v>0</v>
      </c>
      <c r="I55" s="14">
        <f t="shared" si="15"/>
        <v>0</v>
      </c>
      <c r="J55" s="1">
        <f t="shared" si="15"/>
        <v>0</v>
      </c>
      <c r="K55">
        <f t="shared" si="13"/>
        <v>191</v>
      </c>
    </row>
    <row r="56" spans="1:11" x14ac:dyDescent="0.25">
      <c r="B56" s="18">
        <v>7101</v>
      </c>
      <c r="C56" s="1">
        <f t="shared" ref="C56:J56" si="16">SUM(C57:C59)</f>
        <v>191</v>
      </c>
      <c r="D56" s="1">
        <f t="shared" si="16"/>
        <v>141</v>
      </c>
      <c r="E56" s="1">
        <f t="shared" si="16"/>
        <v>50</v>
      </c>
      <c r="F56" s="1">
        <f t="shared" si="16"/>
        <v>0</v>
      </c>
      <c r="G56" s="1">
        <f t="shared" si="16"/>
        <v>0</v>
      </c>
      <c r="H56" s="1">
        <f t="shared" si="16"/>
        <v>0</v>
      </c>
      <c r="I56" s="14">
        <f t="shared" si="16"/>
        <v>0</v>
      </c>
      <c r="J56" s="1">
        <f t="shared" si="16"/>
        <v>0</v>
      </c>
      <c r="K56">
        <f t="shared" si="13"/>
        <v>191</v>
      </c>
    </row>
    <row r="57" spans="1:11" x14ac:dyDescent="0.25">
      <c r="B57" s="18">
        <v>710101</v>
      </c>
      <c r="C57" s="1">
        <f>D57+E57+F57+G57</f>
        <v>181</v>
      </c>
      <c r="D57" s="1">
        <v>131</v>
      </c>
      <c r="E57" s="1">
        <v>50</v>
      </c>
      <c r="F57" s="1"/>
      <c r="G57" s="1"/>
      <c r="H57" s="1"/>
      <c r="I57" s="14"/>
      <c r="J57" s="1"/>
      <c r="K57">
        <f t="shared" si="13"/>
        <v>181</v>
      </c>
    </row>
    <row r="58" spans="1:11" x14ac:dyDescent="0.25">
      <c r="B58" s="19">
        <v>710103</v>
      </c>
      <c r="C58" s="1">
        <f>D58+E58+F58+G58</f>
        <v>0</v>
      </c>
      <c r="D58" s="20"/>
      <c r="E58" s="20"/>
      <c r="F58" s="20"/>
      <c r="G58" s="20"/>
      <c r="H58" s="20"/>
      <c r="I58" s="21"/>
      <c r="J58" s="1"/>
    </row>
    <row r="59" spans="1:11" x14ac:dyDescent="0.25">
      <c r="B59" s="19">
        <v>710130</v>
      </c>
      <c r="C59" s="1">
        <f>D59+E59+F59+G59</f>
        <v>10</v>
      </c>
      <c r="D59" s="20">
        <v>10</v>
      </c>
      <c r="E59" s="20"/>
      <c r="F59" s="20"/>
      <c r="G59" s="20"/>
      <c r="H59" s="20"/>
      <c r="I59" s="21"/>
      <c r="J59" s="1"/>
      <c r="K59">
        <f t="shared" ref="K59:K85" si="17">SUM(D59:G59)</f>
        <v>10</v>
      </c>
    </row>
    <row r="60" spans="1:11" x14ac:dyDescent="0.25">
      <c r="A60" s="4">
        <v>65020401</v>
      </c>
      <c r="B60" s="1"/>
      <c r="C60" s="1">
        <f t="shared" ref="C60:J60" si="18">C61+C81</f>
        <v>800</v>
      </c>
      <c r="D60" s="1">
        <f t="shared" si="18"/>
        <v>370</v>
      </c>
      <c r="E60" s="1">
        <f t="shared" si="18"/>
        <v>286</v>
      </c>
      <c r="F60" s="1">
        <f t="shared" si="18"/>
        <v>79</v>
      </c>
      <c r="G60" s="1">
        <f t="shared" si="18"/>
        <v>65</v>
      </c>
      <c r="H60" s="1">
        <f t="shared" si="18"/>
        <v>850</v>
      </c>
      <c r="I60" s="1">
        <f t="shared" si="18"/>
        <v>880</v>
      </c>
      <c r="J60" s="1">
        <f t="shared" si="18"/>
        <v>910</v>
      </c>
      <c r="K60">
        <f t="shared" si="17"/>
        <v>800</v>
      </c>
    </row>
    <row r="61" spans="1:11" x14ac:dyDescent="0.25">
      <c r="B61" s="18">
        <v>1</v>
      </c>
      <c r="C61" s="1">
        <f t="shared" ref="C61:J61" si="19">C62+C80</f>
        <v>800</v>
      </c>
      <c r="D61" s="1">
        <f t="shared" si="19"/>
        <v>370</v>
      </c>
      <c r="E61" s="1">
        <f t="shared" si="19"/>
        <v>286</v>
      </c>
      <c r="F61" s="1">
        <f t="shared" si="19"/>
        <v>79</v>
      </c>
      <c r="G61" s="1">
        <f t="shared" si="19"/>
        <v>65</v>
      </c>
      <c r="H61" s="1">
        <f t="shared" si="19"/>
        <v>850</v>
      </c>
      <c r="I61" s="1">
        <f t="shared" si="19"/>
        <v>880</v>
      </c>
      <c r="J61" s="1">
        <f t="shared" si="19"/>
        <v>910</v>
      </c>
      <c r="K61">
        <f t="shared" si="17"/>
        <v>800</v>
      </c>
    </row>
    <row r="62" spans="1:11" x14ac:dyDescent="0.25">
      <c r="B62" s="18">
        <v>20</v>
      </c>
      <c r="C62" s="1">
        <f>C63+C73+C74+C76+C78+C79</f>
        <v>696</v>
      </c>
      <c r="D62" s="1">
        <f>D63+D73+D74+D76+D78+D79</f>
        <v>320</v>
      </c>
      <c r="E62" s="1">
        <f>E63+E73+E74+E76+E78+E79</f>
        <v>236</v>
      </c>
      <c r="F62" s="1">
        <f>F63+F73+F74+F76+F78+F79</f>
        <v>75</v>
      </c>
      <c r="G62" s="1">
        <f>G63+G73+G74+G76+G77+G78+G79</f>
        <v>65</v>
      </c>
      <c r="H62" s="6">
        <v>700</v>
      </c>
      <c r="I62" s="6">
        <v>720</v>
      </c>
      <c r="J62" s="6">
        <v>740</v>
      </c>
      <c r="K62">
        <f t="shared" si="17"/>
        <v>696</v>
      </c>
    </row>
    <row r="63" spans="1:11" x14ac:dyDescent="0.25">
      <c r="B63" s="18">
        <v>2001</v>
      </c>
      <c r="C63" s="1">
        <f>C64+C65+C66+C67+C68+C69+C70+C71+C72</f>
        <v>588</v>
      </c>
      <c r="D63" s="1">
        <f>D64+D65+D66+D67+D68+D69+D70+D71+D72</f>
        <v>290</v>
      </c>
      <c r="E63" s="1">
        <f>E64+E65+E66+E67+E68+E69+E70+E71+E72</f>
        <v>181</v>
      </c>
      <c r="F63" s="1">
        <f>F64+F65+F66+F67+F68+F69+F70+F71+F72</f>
        <v>55</v>
      </c>
      <c r="G63" s="1">
        <f>G64+G65+G66+G67+G68+G69+G70+G71+G72</f>
        <v>62</v>
      </c>
      <c r="H63" s="1">
        <f>SUM(H64:H71)</f>
        <v>0</v>
      </c>
      <c r="I63" s="14">
        <f>SUM(I64:I71)</f>
        <v>0</v>
      </c>
      <c r="J63" s="1">
        <f>SUM(J64:J71)</f>
        <v>0</v>
      </c>
      <c r="K63">
        <f t="shared" si="17"/>
        <v>588</v>
      </c>
    </row>
    <row r="64" spans="1:11" x14ac:dyDescent="0.25">
      <c r="B64" s="18">
        <v>200101</v>
      </c>
      <c r="C64" s="1">
        <f t="shared" ref="C64:C73" si="20">D64+E64+F64+G64</f>
        <v>30</v>
      </c>
      <c r="D64" s="1">
        <v>20</v>
      </c>
      <c r="E64" s="1">
        <v>10</v>
      </c>
      <c r="F64" s="1"/>
      <c r="G64" s="1"/>
      <c r="H64" s="1"/>
      <c r="I64" s="14"/>
      <c r="J64" s="1"/>
      <c r="K64">
        <f t="shared" si="17"/>
        <v>30</v>
      </c>
    </row>
    <row r="65" spans="2:11" x14ac:dyDescent="0.25">
      <c r="B65" s="18">
        <v>200102</v>
      </c>
      <c r="C65" s="1">
        <f t="shared" si="20"/>
        <v>30</v>
      </c>
      <c r="D65" s="1">
        <v>20</v>
      </c>
      <c r="E65" s="1">
        <v>10</v>
      </c>
      <c r="F65" s="1"/>
      <c r="G65" s="1"/>
      <c r="H65" s="1"/>
      <c r="I65" s="14"/>
      <c r="J65" s="1"/>
      <c r="K65">
        <f t="shared" si="17"/>
        <v>30</v>
      </c>
    </row>
    <row r="66" spans="2:11" x14ac:dyDescent="0.25">
      <c r="B66" s="18">
        <v>200103</v>
      </c>
      <c r="C66" s="1">
        <f t="shared" si="20"/>
        <v>195</v>
      </c>
      <c r="D66" s="1">
        <v>145</v>
      </c>
      <c r="E66" s="1">
        <v>50</v>
      </c>
      <c r="F66" s="1"/>
      <c r="G66" s="1"/>
      <c r="H66" s="1"/>
      <c r="I66" s="14"/>
      <c r="J66" s="1"/>
      <c r="K66">
        <f t="shared" si="17"/>
        <v>195</v>
      </c>
    </row>
    <row r="67" spans="2:11" x14ac:dyDescent="0.25">
      <c r="B67" s="18">
        <v>200104</v>
      </c>
      <c r="C67" s="1">
        <f t="shared" si="20"/>
        <v>5</v>
      </c>
      <c r="D67" s="1">
        <v>2</v>
      </c>
      <c r="E67" s="1">
        <v>2</v>
      </c>
      <c r="F67" s="1">
        <v>1</v>
      </c>
      <c r="G67" s="1"/>
      <c r="H67" s="1"/>
      <c r="I67" s="14"/>
      <c r="J67" s="1"/>
      <c r="K67">
        <f t="shared" si="17"/>
        <v>5</v>
      </c>
    </row>
    <row r="68" spans="2:11" x14ac:dyDescent="0.25">
      <c r="B68" s="18">
        <v>200106</v>
      </c>
      <c r="C68" s="1">
        <f t="shared" si="20"/>
        <v>20</v>
      </c>
      <c r="D68" s="1">
        <v>10</v>
      </c>
      <c r="E68" s="1">
        <v>10</v>
      </c>
      <c r="F68" s="1"/>
      <c r="G68" s="1"/>
      <c r="H68" s="1"/>
      <c r="I68" s="14"/>
      <c r="J68" s="1"/>
      <c r="K68">
        <f t="shared" si="17"/>
        <v>20</v>
      </c>
    </row>
    <row r="69" spans="2:11" x14ac:dyDescent="0.25">
      <c r="B69" s="18">
        <v>200107</v>
      </c>
      <c r="C69" s="1">
        <f t="shared" si="20"/>
        <v>105</v>
      </c>
      <c r="D69" s="1">
        <v>45</v>
      </c>
      <c r="E69" s="1">
        <v>45</v>
      </c>
      <c r="F69" s="1"/>
      <c r="G69" s="1">
        <v>15</v>
      </c>
      <c r="H69" s="1"/>
      <c r="I69" s="14"/>
      <c r="J69" s="1"/>
      <c r="K69">
        <f t="shared" si="17"/>
        <v>105</v>
      </c>
    </row>
    <row r="70" spans="2:11" x14ac:dyDescent="0.25">
      <c r="B70" s="18">
        <v>200108</v>
      </c>
      <c r="C70" s="1">
        <f t="shared" si="20"/>
        <v>9</v>
      </c>
      <c r="D70" s="1">
        <v>3</v>
      </c>
      <c r="E70" s="1">
        <v>3</v>
      </c>
      <c r="F70" s="1">
        <v>3</v>
      </c>
      <c r="G70" s="1"/>
      <c r="H70" s="1"/>
      <c r="I70" s="14"/>
      <c r="J70" s="1"/>
      <c r="K70">
        <f t="shared" si="17"/>
        <v>9</v>
      </c>
    </row>
    <row r="71" spans="2:11" x14ac:dyDescent="0.25">
      <c r="B71" s="18">
        <v>200109</v>
      </c>
      <c r="C71" s="1">
        <f t="shared" si="20"/>
        <v>74</v>
      </c>
      <c r="D71" s="1">
        <v>20</v>
      </c>
      <c r="E71" s="1">
        <v>11</v>
      </c>
      <c r="F71" s="1">
        <v>26</v>
      </c>
      <c r="G71" s="1">
        <v>17</v>
      </c>
      <c r="H71" s="1"/>
      <c r="I71" s="14"/>
      <c r="J71" s="1"/>
      <c r="K71">
        <f t="shared" si="17"/>
        <v>74</v>
      </c>
    </row>
    <row r="72" spans="2:11" x14ac:dyDescent="0.25">
      <c r="B72" s="18">
        <v>200130</v>
      </c>
      <c r="C72" s="1">
        <f t="shared" si="20"/>
        <v>120</v>
      </c>
      <c r="D72" s="1">
        <v>25</v>
      </c>
      <c r="E72" s="1">
        <v>40</v>
      </c>
      <c r="F72" s="1">
        <v>25</v>
      </c>
      <c r="G72" s="1">
        <v>30</v>
      </c>
      <c r="H72" s="1"/>
      <c r="I72" s="14"/>
      <c r="J72" s="1"/>
      <c r="K72">
        <f t="shared" si="17"/>
        <v>120</v>
      </c>
    </row>
    <row r="73" spans="2:11" x14ac:dyDescent="0.25">
      <c r="B73" s="18">
        <v>2002</v>
      </c>
      <c r="C73" s="1">
        <f t="shared" si="20"/>
        <v>40</v>
      </c>
      <c r="D73" s="1"/>
      <c r="E73" s="1">
        <v>20</v>
      </c>
      <c r="F73" s="1">
        <v>20</v>
      </c>
      <c r="G73" s="1"/>
      <c r="H73" s="1"/>
      <c r="I73" s="14"/>
      <c r="J73" s="1"/>
      <c r="K73">
        <f t="shared" si="17"/>
        <v>40</v>
      </c>
    </row>
    <row r="74" spans="2:11" x14ac:dyDescent="0.25">
      <c r="B74" s="18">
        <v>2005</v>
      </c>
      <c r="C74" s="1">
        <f>C75</f>
        <v>45</v>
      </c>
      <c r="D74" s="1">
        <f>D75</f>
        <v>25</v>
      </c>
      <c r="E74" s="1">
        <f>E75</f>
        <v>20</v>
      </c>
      <c r="F74" s="1"/>
      <c r="G74" s="1"/>
      <c r="H74" s="1">
        <f>H75</f>
        <v>0</v>
      </c>
      <c r="I74" s="14">
        <f>I75</f>
        <v>0</v>
      </c>
      <c r="J74" s="1">
        <f>J75</f>
        <v>0</v>
      </c>
      <c r="K74">
        <f t="shared" si="17"/>
        <v>45</v>
      </c>
    </row>
    <row r="75" spans="2:11" x14ac:dyDescent="0.25">
      <c r="B75" s="18">
        <v>200530</v>
      </c>
      <c r="C75" s="1">
        <f>D75+E75+F75+G75</f>
        <v>45</v>
      </c>
      <c r="D75" s="1">
        <v>25</v>
      </c>
      <c r="E75" s="1">
        <v>20</v>
      </c>
      <c r="F75" s="1"/>
      <c r="G75" s="1"/>
      <c r="H75" s="1"/>
      <c r="I75" s="14"/>
      <c r="J75" s="1"/>
      <c r="K75">
        <f t="shared" si="17"/>
        <v>45</v>
      </c>
    </row>
    <row r="76" spans="2:11" x14ac:dyDescent="0.25">
      <c r="B76" s="18">
        <v>2006</v>
      </c>
      <c r="C76" s="1">
        <f>C77</f>
        <v>3</v>
      </c>
      <c r="D76" s="1"/>
      <c r="E76" s="1"/>
      <c r="F76" s="1"/>
      <c r="G76" s="1"/>
      <c r="H76" s="1">
        <f>H77</f>
        <v>0</v>
      </c>
      <c r="I76" s="14">
        <f>I77</f>
        <v>0</v>
      </c>
      <c r="J76" s="1">
        <f>J77</f>
        <v>0</v>
      </c>
      <c r="K76">
        <f t="shared" si="17"/>
        <v>0</v>
      </c>
    </row>
    <row r="77" spans="2:11" x14ac:dyDescent="0.25">
      <c r="B77" s="18">
        <v>200601</v>
      </c>
      <c r="C77" s="1">
        <f>D77+E77+F77+G77</f>
        <v>3</v>
      </c>
      <c r="D77" s="1"/>
      <c r="E77" s="1"/>
      <c r="F77" s="1"/>
      <c r="G77" s="1">
        <v>3</v>
      </c>
      <c r="H77" s="1"/>
      <c r="I77" s="14"/>
      <c r="J77" s="1"/>
      <c r="K77">
        <f t="shared" si="17"/>
        <v>3</v>
      </c>
    </row>
    <row r="78" spans="2:11" x14ac:dyDescent="0.25">
      <c r="B78" s="18">
        <v>2011</v>
      </c>
      <c r="C78" s="1">
        <f>D78+E78+F78+G78</f>
        <v>0</v>
      </c>
      <c r="D78" s="1"/>
      <c r="E78" s="1"/>
      <c r="F78" s="1"/>
      <c r="G78" s="1"/>
      <c r="H78" s="1"/>
      <c r="I78" s="14"/>
      <c r="J78" s="1"/>
      <c r="K78">
        <f t="shared" si="17"/>
        <v>0</v>
      </c>
    </row>
    <row r="79" spans="2:11" x14ac:dyDescent="0.25">
      <c r="B79" s="18">
        <v>2013</v>
      </c>
      <c r="C79" s="1">
        <f>D79+E79+F79+G79</f>
        <v>20</v>
      </c>
      <c r="D79" s="1">
        <v>5</v>
      </c>
      <c r="E79" s="1">
        <v>15</v>
      </c>
      <c r="F79" s="1"/>
      <c r="G79" s="1"/>
      <c r="H79" s="1"/>
      <c r="I79" s="14"/>
      <c r="J79" s="1"/>
      <c r="K79">
        <f t="shared" si="17"/>
        <v>20</v>
      </c>
    </row>
    <row r="80" spans="2:11" x14ac:dyDescent="0.25">
      <c r="B80" s="18">
        <v>570201</v>
      </c>
      <c r="C80" s="1">
        <f>D80+E80+F80+G80</f>
        <v>104</v>
      </c>
      <c r="D80" s="1">
        <v>50</v>
      </c>
      <c r="E80" s="1">
        <v>50</v>
      </c>
      <c r="F80" s="1">
        <v>4</v>
      </c>
      <c r="G80" s="1"/>
      <c r="H80" s="1">
        <v>150</v>
      </c>
      <c r="I80" s="14">
        <v>160</v>
      </c>
      <c r="J80" s="1">
        <v>170</v>
      </c>
      <c r="K80">
        <f t="shared" si="17"/>
        <v>104</v>
      </c>
    </row>
    <row r="81" spans="1:11" x14ac:dyDescent="0.25">
      <c r="B81" s="18">
        <v>70</v>
      </c>
      <c r="C81" s="1">
        <f t="shared" ref="C81:J82" si="21">C82</f>
        <v>0</v>
      </c>
      <c r="D81" s="1">
        <f t="shared" si="21"/>
        <v>0</v>
      </c>
      <c r="E81" s="1">
        <f t="shared" si="21"/>
        <v>0</v>
      </c>
      <c r="F81" s="1">
        <f t="shared" si="21"/>
        <v>0</v>
      </c>
      <c r="G81" s="1">
        <f t="shared" si="21"/>
        <v>0</v>
      </c>
      <c r="H81" s="1">
        <f t="shared" si="21"/>
        <v>0</v>
      </c>
      <c r="I81" s="14">
        <f t="shared" si="21"/>
        <v>0</v>
      </c>
      <c r="J81" s="1">
        <f t="shared" si="21"/>
        <v>0</v>
      </c>
      <c r="K81">
        <f t="shared" si="17"/>
        <v>0</v>
      </c>
    </row>
    <row r="82" spans="1:11" x14ac:dyDescent="0.25">
      <c r="B82" s="18">
        <v>71</v>
      </c>
      <c r="C82" s="1">
        <f t="shared" si="21"/>
        <v>0</v>
      </c>
      <c r="D82" s="1">
        <f t="shared" si="21"/>
        <v>0</v>
      </c>
      <c r="E82" s="1">
        <f t="shared" si="21"/>
        <v>0</v>
      </c>
      <c r="F82" s="1">
        <f t="shared" si="21"/>
        <v>0</v>
      </c>
      <c r="G82" s="1">
        <f t="shared" si="21"/>
        <v>0</v>
      </c>
      <c r="H82" s="1">
        <f t="shared" si="21"/>
        <v>0</v>
      </c>
      <c r="I82" s="14">
        <f t="shared" si="21"/>
        <v>0</v>
      </c>
      <c r="J82" s="1">
        <f t="shared" si="21"/>
        <v>0</v>
      </c>
      <c r="K82">
        <f t="shared" si="17"/>
        <v>0</v>
      </c>
    </row>
    <row r="83" spans="1:11" x14ac:dyDescent="0.25">
      <c r="B83" s="18">
        <v>7101</v>
      </c>
      <c r="C83" s="1">
        <f t="shared" ref="C83:J83" si="22">SUM(C84:C85)</f>
        <v>0</v>
      </c>
      <c r="D83" s="1">
        <f t="shared" si="22"/>
        <v>0</v>
      </c>
      <c r="E83" s="1">
        <f t="shared" si="22"/>
        <v>0</v>
      </c>
      <c r="F83" s="1">
        <f t="shared" si="22"/>
        <v>0</v>
      </c>
      <c r="G83" s="1">
        <f t="shared" si="22"/>
        <v>0</v>
      </c>
      <c r="H83" s="1">
        <f t="shared" si="22"/>
        <v>0</v>
      </c>
      <c r="I83" s="14">
        <f t="shared" si="22"/>
        <v>0</v>
      </c>
      <c r="J83" s="1">
        <f t="shared" si="22"/>
        <v>0</v>
      </c>
      <c r="K83">
        <f t="shared" si="17"/>
        <v>0</v>
      </c>
    </row>
    <row r="84" spans="1:11" x14ac:dyDescent="0.25">
      <c r="B84" s="18">
        <v>710101</v>
      </c>
      <c r="C84" s="1"/>
      <c r="D84" s="1"/>
      <c r="E84" s="1"/>
      <c r="F84" s="1"/>
      <c r="G84" s="1"/>
      <c r="H84" s="1"/>
      <c r="I84" s="14"/>
      <c r="J84" s="1"/>
      <c r="K84">
        <f t="shared" si="17"/>
        <v>0</v>
      </c>
    </row>
    <row r="85" spans="1:11" x14ac:dyDescent="0.25">
      <c r="B85" s="18">
        <v>710130</v>
      </c>
      <c r="C85" s="1"/>
      <c r="D85" s="1"/>
      <c r="E85" s="1"/>
      <c r="F85" s="1"/>
      <c r="G85" s="1"/>
      <c r="H85" s="1"/>
      <c r="I85" s="14"/>
      <c r="J85" s="1"/>
      <c r="K85">
        <f t="shared" si="17"/>
        <v>0</v>
      </c>
    </row>
    <row r="86" spans="1:11" x14ac:dyDescent="0.25">
      <c r="A86">
        <v>6513</v>
      </c>
      <c r="B86" s="18"/>
      <c r="C86" s="1"/>
      <c r="D86" s="1"/>
      <c r="E86" s="1"/>
      <c r="F86" s="1"/>
      <c r="G86" s="1"/>
      <c r="H86" s="1"/>
      <c r="I86" s="14"/>
      <c r="J86" s="1"/>
    </row>
    <row r="87" spans="1:11" x14ac:dyDescent="0.25">
      <c r="B87" s="18">
        <v>70</v>
      </c>
      <c r="C87" s="1">
        <f t="shared" ref="C87:G89" si="23">C88</f>
        <v>10</v>
      </c>
      <c r="D87" s="1">
        <f t="shared" si="23"/>
        <v>10</v>
      </c>
      <c r="E87" s="1">
        <f t="shared" si="23"/>
        <v>0</v>
      </c>
      <c r="F87" s="1">
        <f t="shared" si="23"/>
        <v>0</v>
      </c>
      <c r="G87" s="1">
        <f t="shared" si="23"/>
        <v>0</v>
      </c>
      <c r="H87" s="1"/>
      <c r="I87" s="14"/>
      <c r="J87" s="1"/>
      <c r="K87">
        <f>D87+E87+F87+G87</f>
        <v>10</v>
      </c>
    </row>
    <row r="88" spans="1:11" x14ac:dyDescent="0.25">
      <c r="B88" s="18">
        <v>71</v>
      </c>
      <c r="C88" s="1">
        <f t="shared" si="23"/>
        <v>10</v>
      </c>
      <c r="D88" s="1">
        <f t="shared" si="23"/>
        <v>10</v>
      </c>
      <c r="E88" s="1">
        <f t="shared" si="23"/>
        <v>0</v>
      </c>
      <c r="F88" s="1">
        <f t="shared" si="23"/>
        <v>0</v>
      </c>
      <c r="G88" s="1">
        <f t="shared" si="23"/>
        <v>0</v>
      </c>
      <c r="H88" s="1"/>
      <c r="I88" s="14"/>
      <c r="J88" s="1"/>
      <c r="K88">
        <f>D88+E88+F88+G88</f>
        <v>10</v>
      </c>
    </row>
    <row r="89" spans="1:11" x14ac:dyDescent="0.25">
      <c r="B89" s="18">
        <v>7101</v>
      </c>
      <c r="C89" s="1">
        <f t="shared" si="23"/>
        <v>10</v>
      </c>
      <c r="D89" s="1">
        <f t="shared" si="23"/>
        <v>10</v>
      </c>
      <c r="E89" s="1">
        <f t="shared" si="23"/>
        <v>0</v>
      </c>
      <c r="F89" s="1">
        <f t="shared" si="23"/>
        <v>0</v>
      </c>
      <c r="G89" s="1">
        <f t="shared" si="23"/>
        <v>0</v>
      </c>
      <c r="H89" s="1"/>
      <c r="I89" s="14"/>
      <c r="J89" s="1"/>
      <c r="K89">
        <f>D89+E89+F89+G89</f>
        <v>10</v>
      </c>
    </row>
    <row r="90" spans="1:11" x14ac:dyDescent="0.25">
      <c r="B90" s="18">
        <v>710130</v>
      </c>
      <c r="C90" s="1">
        <f>D90+E90+F90+G90</f>
        <v>10</v>
      </c>
      <c r="D90" s="1">
        <v>10</v>
      </c>
      <c r="E90" s="1"/>
      <c r="F90" s="1"/>
      <c r="G90" s="1"/>
      <c r="H90" s="1"/>
      <c r="I90" s="14"/>
      <c r="J90" s="1"/>
      <c r="K90">
        <f>D90+E90+F90+G90</f>
        <v>10</v>
      </c>
    </row>
    <row r="91" spans="1:11" x14ac:dyDescent="0.25">
      <c r="A91">
        <v>6550</v>
      </c>
      <c r="B91" s="1"/>
      <c r="C91" s="1">
        <f t="shared" ref="C91:J91" si="24">C92</f>
        <v>54</v>
      </c>
      <c r="D91" s="1">
        <f t="shared" si="24"/>
        <v>15</v>
      </c>
      <c r="E91" s="1">
        <f t="shared" si="24"/>
        <v>15</v>
      </c>
      <c r="F91" s="1">
        <f t="shared" si="24"/>
        <v>12</v>
      </c>
      <c r="G91" s="1">
        <f t="shared" si="24"/>
        <v>12</v>
      </c>
      <c r="H91" s="1">
        <f t="shared" si="24"/>
        <v>59</v>
      </c>
      <c r="I91" s="14">
        <f t="shared" si="24"/>
        <v>61</v>
      </c>
      <c r="J91" s="1">
        <f t="shared" si="24"/>
        <v>63</v>
      </c>
      <c r="K91">
        <f>SUM(D91:G91)</f>
        <v>54</v>
      </c>
    </row>
    <row r="92" spans="1:11" x14ac:dyDescent="0.25">
      <c r="B92" s="18">
        <v>570203</v>
      </c>
      <c r="C92" s="1">
        <f>D92+E92+F92+G92</f>
        <v>54</v>
      </c>
      <c r="D92" s="1">
        <v>15</v>
      </c>
      <c r="E92" s="1">
        <v>15</v>
      </c>
      <c r="F92" s="1">
        <v>12</v>
      </c>
      <c r="G92" s="1">
        <v>12</v>
      </c>
      <c r="H92" s="1">
        <v>59</v>
      </c>
      <c r="I92" s="14">
        <v>61</v>
      </c>
      <c r="J92" s="1">
        <v>63</v>
      </c>
      <c r="K92">
        <f>SUM(D92:G92)</f>
        <v>54</v>
      </c>
    </row>
  </sheetData>
  <pageMargins left="0.7" right="0.7" top="0.75" bottom="0.75" header="0.511811023622047" footer="0.511811023622047"/>
  <pageSetup paperSize="9" scale="95" orientation="portrait" horizontalDpi="300" verticalDpi="300" r:id="rId1"/>
  <rowBreaks count="2" manualBreakCount="2">
    <brk id="28" max="16383" man="1"/>
    <brk id="59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2"/>
  <sheetViews>
    <sheetView topLeftCell="A58" zoomScaleNormal="100" workbookViewId="0">
      <selection activeCell="H105" sqref="H105"/>
    </sheetView>
  </sheetViews>
  <sheetFormatPr defaultColWidth="8.42578125" defaultRowHeight="15" x14ac:dyDescent="0.25"/>
  <cols>
    <col min="1" max="1" width="11.7109375" customWidth="1"/>
  </cols>
  <sheetData>
    <row r="1" spans="1:11" x14ac:dyDescent="0.25">
      <c r="C1" s="4">
        <v>2024</v>
      </c>
      <c r="D1" s="4" t="s">
        <v>11</v>
      </c>
      <c r="E1" s="4" t="s">
        <v>12</v>
      </c>
      <c r="F1" s="4" t="s">
        <v>13</v>
      </c>
      <c r="G1" s="4" t="s">
        <v>14</v>
      </c>
      <c r="H1" s="4">
        <v>2025</v>
      </c>
      <c r="I1" s="4">
        <v>2026</v>
      </c>
      <c r="J1" s="4">
        <v>2027</v>
      </c>
    </row>
    <row r="2" spans="1:11" x14ac:dyDescent="0.25">
      <c r="A2" s="4">
        <v>6702</v>
      </c>
      <c r="B2" s="1"/>
      <c r="C2" s="4">
        <f t="shared" ref="C2:J2" si="0">C3+C35</f>
        <v>1069</v>
      </c>
      <c r="D2" s="4">
        <f t="shared" si="0"/>
        <v>640</v>
      </c>
      <c r="E2" s="4">
        <f t="shared" si="0"/>
        <v>330</v>
      </c>
      <c r="F2" s="4">
        <f t="shared" si="0"/>
        <v>49</v>
      </c>
      <c r="G2" s="4">
        <f t="shared" si="0"/>
        <v>50</v>
      </c>
      <c r="H2" s="4">
        <f t="shared" si="0"/>
        <v>530</v>
      </c>
      <c r="I2" s="4">
        <f t="shared" si="0"/>
        <v>545</v>
      </c>
      <c r="J2" s="4">
        <f t="shared" si="0"/>
        <v>560</v>
      </c>
      <c r="K2" s="22">
        <f t="shared" ref="K2:K7" si="1">SUM(D2:G2)</f>
        <v>1069</v>
      </c>
    </row>
    <row r="3" spans="1:11" x14ac:dyDescent="0.25">
      <c r="A3" s="1"/>
      <c r="B3" s="18">
        <v>1</v>
      </c>
      <c r="C3" s="1">
        <f t="shared" ref="C3:J3" si="2">C4+C12+C33</f>
        <v>479</v>
      </c>
      <c r="D3" s="1">
        <f t="shared" si="2"/>
        <v>250</v>
      </c>
      <c r="E3" s="1">
        <f t="shared" si="2"/>
        <v>130</v>
      </c>
      <c r="F3" s="1">
        <f t="shared" si="2"/>
        <v>49</v>
      </c>
      <c r="G3" s="1">
        <f t="shared" si="2"/>
        <v>50</v>
      </c>
      <c r="H3" s="1">
        <f t="shared" si="2"/>
        <v>530</v>
      </c>
      <c r="I3" s="1">
        <f t="shared" si="2"/>
        <v>545</v>
      </c>
      <c r="J3" s="1">
        <f t="shared" si="2"/>
        <v>560</v>
      </c>
      <c r="K3" s="22">
        <f t="shared" si="1"/>
        <v>479</v>
      </c>
    </row>
    <row r="4" spans="1:11" x14ac:dyDescent="0.25">
      <c r="A4" s="1"/>
      <c r="B4" s="23">
        <v>10</v>
      </c>
      <c r="C4" s="1">
        <f>C5+C8+C10</f>
        <v>66</v>
      </c>
      <c r="D4" s="1">
        <f>D5+D8+D10</f>
        <v>7</v>
      </c>
      <c r="E4" s="1">
        <f>E5+E8+E10</f>
        <v>21</v>
      </c>
      <c r="F4" s="1">
        <f>F5+F8+F10</f>
        <v>19</v>
      </c>
      <c r="G4" s="1">
        <f>G5+G8+G10</f>
        <v>19</v>
      </c>
      <c r="H4" s="86">
        <f>H42</f>
        <v>70</v>
      </c>
      <c r="I4" s="86">
        <f>I42</f>
        <v>75</v>
      </c>
      <c r="J4" s="86">
        <f>J42</f>
        <v>80</v>
      </c>
      <c r="K4" s="22">
        <f t="shared" si="1"/>
        <v>66</v>
      </c>
    </row>
    <row r="5" spans="1:11" x14ac:dyDescent="0.25">
      <c r="A5" s="1"/>
      <c r="B5" s="18">
        <v>1001</v>
      </c>
      <c r="C5" s="1">
        <f>SUM(C6:C7)</f>
        <v>60</v>
      </c>
      <c r="D5" s="1">
        <f>SUM(D6:D7)</f>
        <v>6</v>
      </c>
      <c r="E5" s="1">
        <f>SUM(E6:E7)</f>
        <v>18</v>
      </c>
      <c r="F5" s="1">
        <f>SUM(F6:F7)</f>
        <v>18</v>
      </c>
      <c r="G5" s="1">
        <f>SUM(G6:G7)</f>
        <v>18</v>
      </c>
      <c r="H5" s="1"/>
      <c r="I5" s="1"/>
      <c r="J5" s="1"/>
      <c r="K5" s="22">
        <f t="shared" si="1"/>
        <v>60</v>
      </c>
    </row>
    <row r="6" spans="1:11" x14ac:dyDescent="0.25">
      <c r="A6" s="1"/>
      <c r="B6" s="18">
        <v>100101</v>
      </c>
      <c r="C6" s="1">
        <f t="shared" ref="C6:G7" si="3">C44</f>
        <v>55</v>
      </c>
      <c r="D6" s="1">
        <f t="shared" si="3"/>
        <v>5.5</v>
      </c>
      <c r="E6" s="1">
        <f t="shared" si="3"/>
        <v>16.5</v>
      </c>
      <c r="F6" s="1">
        <f t="shared" si="3"/>
        <v>16.5</v>
      </c>
      <c r="G6" s="1">
        <f t="shared" si="3"/>
        <v>16.5</v>
      </c>
      <c r="H6" s="1"/>
      <c r="I6" s="1"/>
      <c r="J6" s="1"/>
      <c r="K6" s="22">
        <f t="shared" si="1"/>
        <v>55</v>
      </c>
    </row>
    <row r="7" spans="1:11" x14ac:dyDescent="0.25">
      <c r="A7" s="1"/>
      <c r="B7" s="18">
        <v>100117</v>
      </c>
      <c r="C7" s="1">
        <f t="shared" si="3"/>
        <v>5</v>
      </c>
      <c r="D7" s="1">
        <f t="shared" si="3"/>
        <v>0.5</v>
      </c>
      <c r="E7" s="1">
        <f t="shared" si="3"/>
        <v>1.5</v>
      </c>
      <c r="F7" s="1">
        <f t="shared" si="3"/>
        <v>1.5</v>
      </c>
      <c r="G7" s="1">
        <f t="shared" si="3"/>
        <v>1.5</v>
      </c>
      <c r="H7" s="1"/>
      <c r="I7" s="1"/>
      <c r="J7" s="1"/>
      <c r="K7" s="22">
        <f t="shared" si="1"/>
        <v>5</v>
      </c>
    </row>
    <row r="8" spans="1:11" x14ac:dyDescent="0.25">
      <c r="A8" s="1"/>
      <c r="B8" s="18">
        <v>1002</v>
      </c>
      <c r="C8" s="1">
        <f>C9</f>
        <v>2</v>
      </c>
      <c r="D8" s="1">
        <f>D9</f>
        <v>0</v>
      </c>
      <c r="E8" s="1">
        <f>E9</f>
        <v>2</v>
      </c>
      <c r="F8" s="1">
        <f>F9</f>
        <v>0</v>
      </c>
      <c r="G8" s="1">
        <f>G9</f>
        <v>0</v>
      </c>
      <c r="H8" s="1"/>
      <c r="I8" s="1"/>
      <c r="J8" s="1"/>
      <c r="K8" s="22"/>
    </row>
    <row r="9" spans="1:11" x14ac:dyDescent="0.25">
      <c r="A9" s="1"/>
      <c r="B9" s="18">
        <v>100206</v>
      </c>
      <c r="C9" s="1">
        <f>C47</f>
        <v>2</v>
      </c>
      <c r="D9" s="1">
        <f>D47</f>
        <v>0</v>
      </c>
      <c r="E9" s="1">
        <f>E47</f>
        <v>2</v>
      </c>
      <c r="F9" s="1">
        <f>F47</f>
        <v>0</v>
      </c>
      <c r="G9" s="1">
        <f>G47</f>
        <v>0</v>
      </c>
      <c r="H9" s="1"/>
      <c r="I9" s="1"/>
      <c r="J9" s="1"/>
      <c r="K9" s="22"/>
    </row>
    <row r="10" spans="1:11" x14ac:dyDescent="0.25">
      <c r="A10" s="1"/>
      <c r="B10" s="18">
        <v>1003</v>
      </c>
      <c r="C10" s="1">
        <f>SUM(C11:C11)</f>
        <v>4</v>
      </c>
      <c r="D10" s="1">
        <f>SUM(D11:D11)</f>
        <v>1</v>
      </c>
      <c r="E10" s="1">
        <f>SUM(E11:E11)</f>
        <v>1</v>
      </c>
      <c r="F10" s="1">
        <f>SUM(F11:F11)</f>
        <v>1</v>
      </c>
      <c r="G10" s="1">
        <f>SUM(G11:G11)</f>
        <v>1</v>
      </c>
      <c r="H10" s="1"/>
      <c r="I10" s="1"/>
      <c r="J10" s="1"/>
      <c r="K10" s="22">
        <f>SUM(D10:G10)</f>
        <v>4</v>
      </c>
    </row>
    <row r="11" spans="1:11" x14ac:dyDescent="0.25">
      <c r="A11" s="1"/>
      <c r="B11" s="18">
        <v>100307</v>
      </c>
      <c r="C11" s="1">
        <f>C49</f>
        <v>4</v>
      </c>
      <c r="D11" s="1">
        <f>D49</f>
        <v>1</v>
      </c>
      <c r="E11" s="1">
        <f>E49</f>
        <v>1</v>
      </c>
      <c r="F11" s="1">
        <f>F49</f>
        <v>1</v>
      </c>
      <c r="G11" s="1">
        <f>G49</f>
        <v>1</v>
      </c>
      <c r="H11" s="1"/>
      <c r="I11" s="1"/>
      <c r="J11" s="1"/>
      <c r="K11" s="22">
        <f>D11+E11+F11+G11</f>
        <v>4</v>
      </c>
    </row>
    <row r="12" spans="1:11" x14ac:dyDescent="0.25">
      <c r="A12" s="1"/>
      <c r="B12" s="23">
        <v>20</v>
      </c>
      <c r="C12" s="1">
        <f>C13+C22+C23+C25+C29+C27+C28</f>
        <v>213</v>
      </c>
      <c r="D12" s="1">
        <f>D13+D22+D23+D25+D29+D27+D28</f>
        <v>93</v>
      </c>
      <c r="E12" s="1">
        <f>E13+E22+E23+E25+E29+E27+E28</f>
        <v>59</v>
      </c>
      <c r="F12" s="1">
        <f>F13+F22+F23+F25+F29+F27+F28</f>
        <v>30</v>
      </c>
      <c r="G12" s="1">
        <f>G13+G22+G23+G25+G29+G27+G28</f>
        <v>31</v>
      </c>
      <c r="H12" s="86">
        <f>H50+H58+H68+H81</f>
        <v>260</v>
      </c>
      <c r="I12" s="86">
        <f>I50+I58+I68+I81</f>
        <v>270</v>
      </c>
      <c r="J12" s="86">
        <f>J50+J58+J68+J81</f>
        <v>280</v>
      </c>
      <c r="K12" s="22">
        <f t="shared" ref="K12:K43" si="4">SUM(D12:G12)</f>
        <v>213</v>
      </c>
    </row>
    <row r="13" spans="1:11" x14ac:dyDescent="0.25">
      <c r="A13" s="1"/>
      <c r="B13" s="18">
        <v>2001</v>
      </c>
      <c r="C13" s="1">
        <f>SUM(C14:C21)</f>
        <v>108</v>
      </c>
      <c r="D13" s="1">
        <f>SUM(D14:D21)</f>
        <v>41</v>
      </c>
      <c r="E13" s="1">
        <f>SUM(E14:E21)</f>
        <v>24</v>
      </c>
      <c r="F13" s="1">
        <f>SUM(F14:F21)</f>
        <v>19</v>
      </c>
      <c r="G13" s="1">
        <f>SUM(G14:G21)</f>
        <v>24</v>
      </c>
      <c r="H13" s="1"/>
      <c r="I13" s="1"/>
      <c r="J13" s="1"/>
      <c r="K13" s="22">
        <f t="shared" si="4"/>
        <v>108</v>
      </c>
    </row>
    <row r="14" spans="1:11" x14ac:dyDescent="0.25">
      <c r="A14" s="1"/>
      <c r="B14" s="18">
        <v>200101</v>
      </c>
      <c r="C14" s="1">
        <f>C52</f>
        <v>1</v>
      </c>
      <c r="D14" s="1">
        <f>D52</f>
        <v>1</v>
      </c>
      <c r="E14" s="1">
        <f>E52</f>
        <v>0</v>
      </c>
      <c r="F14" s="1">
        <f>F52</f>
        <v>0</v>
      </c>
      <c r="G14" s="1">
        <f>G52</f>
        <v>0</v>
      </c>
      <c r="H14" s="1"/>
      <c r="I14" s="1"/>
      <c r="J14" s="1"/>
      <c r="K14" s="22">
        <f t="shared" si="4"/>
        <v>1</v>
      </c>
    </row>
    <row r="15" spans="1:11" x14ac:dyDescent="0.25">
      <c r="A15" s="1"/>
      <c r="B15" s="18">
        <v>200102</v>
      </c>
      <c r="C15" s="1">
        <f>C53</f>
        <v>1</v>
      </c>
      <c r="D15" s="1">
        <f>D53</f>
        <v>1</v>
      </c>
      <c r="E15" s="1">
        <f>E53</f>
        <v>0</v>
      </c>
      <c r="F15" s="1">
        <f>F53</f>
        <v>0</v>
      </c>
      <c r="G15" s="1"/>
      <c r="H15" s="1"/>
      <c r="I15" s="1"/>
      <c r="J15" s="1"/>
      <c r="K15" s="22">
        <f t="shared" si="4"/>
        <v>1</v>
      </c>
    </row>
    <row r="16" spans="1:11" x14ac:dyDescent="0.25">
      <c r="A16" s="1"/>
      <c r="B16" s="18">
        <v>200103</v>
      </c>
      <c r="C16" s="1">
        <f>C60+C70</f>
        <v>46</v>
      </c>
      <c r="D16" s="1">
        <f>D60+D70</f>
        <v>17</v>
      </c>
      <c r="E16" s="1">
        <f>E60+E70</f>
        <v>10</v>
      </c>
      <c r="F16" s="1">
        <f>F60+F70</f>
        <v>7</v>
      </c>
      <c r="G16" s="1">
        <f>G60+G70</f>
        <v>12</v>
      </c>
      <c r="H16" s="1"/>
      <c r="I16" s="1"/>
      <c r="J16" s="1"/>
      <c r="K16" s="22">
        <f t="shared" si="4"/>
        <v>46</v>
      </c>
    </row>
    <row r="17" spans="1:11" x14ac:dyDescent="0.25">
      <c r="A17" s="1"/>
      <c r="B17" s="18">
        <v>200105</v>
      </c>
      <c r="C17" s="1"/>
      <c r="D17" s="1"/>
      <c r="E17" s="1"/>
      <c r="F17" s="1"/>
      <c r="G17" s="1"/>
      <c r="H17" s="1"/>
      <c r="I17" s="1"/>
      <c r="J17" s="1"/>
      <c r="K17" s="22">
        <f t="shared" si="4"/>
        <v>0</v>
      </c>
    </row>
    <row r="18" spans="1:11" x14ac:dyDescent="0.25">
      <c r="A18" s="1"/>
      <c r="B18" s="18">
        <v>200106</v>
      </c>
      <c r="C18" s="1"/>
      <c r="D18" s="1"/>
      <c r="E18" s="1"/>
      <c r="F18" s="1"/>
      <c r="G18" s="1"/>
      <c r="H18" s="1"/>
      <c r="I18" s="1"/>
      <c r="J18" s="1"/>
      <c r="K18" s="22">
        <f t="shared" si="4"/>
        <v>0</v>
      </c>
    </row>
    <row r="19" spans="1:11" x14ac:dyDescent="0.25">
      <c r="A19" s="1"/>
      <c r="B19" s="18">
        <v>200108</v>
      </c>
      <c r="C19" s="1"/>
      <c r="D19" s="1"/>
      <c r="E19" s="1"/>
      <c r="F19" s="1"/>
      <c r="G19" s="1"/>
      <c r="H19" s="1"/>
      <c r="I19" s="1"/>
      <c r="J19" s="1"/>
      <c r="K19" s="22">
        <f t="shared" si="4"/>
        <v>0</v>
      </c>
    </row>
    <row r="20" spans="1:11" x14ac:dyDescent="0.25">
      <c r="A20" s="1"/>
      <c r="B20" s="18">
        <v>200109</v>
      </c>
      <c r="C20" s="1">
        <f>C61+C83</f>
        <v>40</v>
      </c>
      <c r="D20" s="1">
        <f>D61+D83</f>
        <v>17</v>
      </c>
      <c r="E20" s="1">
        <f>E61+E83</f>
        <v>9</v>
      </c>
      <c r="F20" s="1">
        <f>F61+F83</f>
        <v>7</v>
      </c>
      <c r="G20" s="1">
        <f>G61+G83</f>
        <v>7</v>
      </c>
      <c r="H20" s="1"/>
      <c r="I20" s="1"/>
      <c r="J20" s="1"/>
      <c r="K20" s="22">
        <f t="shared" si="4"/>
        <v>40</v>
      </c>
    </row>
    <row r="21" spans="1:11" x14ac:dyDescent="0.25">
      <c r="A21" s="1"/>
      <c r="B21" s="18">
        <v>200130</v>
      </c>
      <c r="C21" s="1">
        <f>C84</f>
        <v>20</v>
      </c>
      <c r="D21" s="1">
        <f>D84</f>
        <v>5</v>
      </c>
      <c r="E21" s="1">
        <f>E84</f>
        <v>5</v>
      </c>
      <c r="F21" s="1">
        <f>F84</f>
        <v>5</v>
      </c>
      <c r="G21" s="1">
        <f>G84</f>
        <v>5</v>
      </c>
      <c r="H21" s="1"/>
      <c r="I21" s="1"/>
      <c r="J21" s="1"/>
      <c r="K21" s="22">
        <f t="shared" si="4"/>
        <v>20</v>
      </c>
    </row>
    <row r="22" spans="1:11" x14ac:dyDescent="0.25">
      <c r="A22" s="1"/>
      <c r="B22" s="18">
        <v>2002</v>
      </c>
      <c r="C22" s="1">
        <f>C62+C71+C85</f>
        <v>35</v>
      </c>
      <c r="D22" s="1">
        <f>D62+D71+D85</f>
        <v>20</v>
      </c>
      <c r="E22" s="1">
        <f>E62+E71+E85</f>
        <v>15</v>
      </c>
      <c r="F22" s="1">
        <f>F62+F71+F85</f>
        <v>0</v>
      </c>
      <c r="G22" s="1">
        <f>G62+G71+G85</f>
        <v>0</v>
      </c>
      <c r="H22" s="1"/>
      <c r="I22" s="1"/>
      <c r="J22" s="1"/>
      <c r="K22" s="22">
        <f t="shared" si="4"/>
        <v>35</v>
      </c>
    </row>
    <row r="23" spans="1:11" x14ac:dyDescent="0.25">
      <c r="A23" s="1"/>
      <c r="B23" s="18">
        <v>2005</v>
      </c>
      <c r="C23" s="1">
        <f>C24</f>
        <v>10</v>
      </c>
      <c r="D23" s="1">
        <f>D24</f>
        <v>10</v>
      </c>
      <c r="E23" s="1">
        <f>E24</f>
        <v>0</v>
      </c>
      <c r="F23" s="1">
        <f>F24</f>
        <v>0</v>
      </c>
      <c r="G23" s="1">
        <f>G24</f>
        <v>0</v>
      </c>
      <c r="H23" s="1"/>
      <c r="I23" s="1"/>
      <c r="J23" s="1"/>
      <c r="K23" s="22">
        <f t="shared" si="4"/>
        <v>10</v>
      </c>
    </row>
    <row r="24" spans="1:11" x14ac:dyDescent="0.25">
      <c r="A24" s="1"/>
      <c r="B24" s="18">
        <v>200530</v>
      </c>
      <c r="C24" s="1">
        <f>C73</f>
        <v>10</v>
      </c>
      <c r="D24" s="1">
        <f>D73</f>
        <v>10</v>
      </c>
      <c r="E24" s="1">
        <f>E73</f>
        <v>0</v>
      </c>
      <c r="F24" s="1">
        <f>F73</f>
        <v>0</v>
      </c>
      <c r="G24" s="1">
        <f>G73</f>
        <v>0</v>
      </c>
      <c r="H24" s="1"/>
      <c r="I24" s="1"/>
      <c r="J24" s="1"/>
      <c r="K24" s="22">
        <f t="shared" si="4"/>
        <v>10</v>
      </c>
    </row>
    <row r="25" spans="1:11" x14ac:dyDescent="0.25">
      <c r="A25" s="1"/>
      <c r="B25" s="18">
        <v>2006</v>
      </c>
      <c r="C25" s="1">
        <f>C26</f>
        <v>1</v>
      </c>
      <c r="D25" s="1">
        <f>D26</f>
        <v>1</v>
      </c>
      <c r="E25" s="1">
        <f>E26</f>
        <v>0</v>
      </c>
      <c r="F25" s="1">
        <f>F26</f>
        <v>0</v>
      </c>
      <c r="G25" s="1">
        <f>G26</f>
        <v>0</v>
      </c>
      <c r="H25" s="1"/>
      <c r="I25" s="1"/>
      <c r="J25" s="1"/>
      <c r="K25" s="22">
        <f t="shared" si="4"/>
        <v>1</v>
      </c>
    </row>
    <row r="26" spans="1:11" x14ac:dyDescent="0.25">
      <c r="A26" s="1"/>
      <c r="B26" s="18">
        <v>200601</v>
      </c>
      <c r="C26" s="1">
        <f t="shared" ref="C26:G28" si="5">C55</f>
        <v>1</v>
      </c>
      <c r="D26" s="1">
        <f t="shared" si="5"/>
        <v>1</v>
      </c>
      <c r="E26" s="1">
        <f t="shared" si="5"/>
        <v>0</v>
      </c>
      <c r="F26" s="1">
        <f t="shared" si="5"/>
        <v>0</v>
      </c>
      <c r="G26" s="1">
        <f t="shared" si="5"/>
        <v>0</v>
      </c>
      <c r="H26" s="1"/>
      <c r="I26" s="1"/>
      <c r="J26" s="1"/>
      <c r="K26" s="22">
        <f t="shared" si="4"/>
        <v>1</v>
      </c>
    </row>
    <row r="27" spans="1:11" x14ac:dyDescent="0.25">
      <c r="A27" s="1"/>
      <c r="B27" s="18">
        <v>2011</v>
      </c>
      <c r="C27" s="1">
        <f t="shared" si="5"/>
        <v>3</v>
      </c>
      <c r="D27" s="1">
        <f t="shared" si="5"/>
        <v>0</v>
      </c>
      <c r="E27" s="1">
        <f t="shared" si="5"/>
        <v>0</v>
      </c>
      <c r="F27" s="1">
        <f t="shared" si="5"/>
        <v>3</v>
      </c>
      <c r="G27" s="1">
        <f t="shared" si="5"/>
        <v>0</v>
      </c>
      <c r="H27" s="1"/>
      <c r="I27" s="1"/>
      <c r="J27" s="1"/>
      <c r="K27" s="22">
        <f t="shared" si="4"/>
        <v>3</v>
      </c>
    </row>
    <row r="28" spans="1:11" x14ac:dyDescent="0.25">
      <c r="A28" s="1"/>
      <c r="B28" s="18">
        <v>2013</v>
      </c>
      <c r="C28" s="1">
        <f t="shared" si="5"/>
        <v>1</v>
      </c>
      <c r="D28" s="1">
        <f t="shared" si="5"/>
        <v>1</v>
      </c>
      <c r="E28" s="1">
        <f t="shared" si="5"/>
        <v>0</v>
      </c>
      <c r="F28" s="1">
        <f t="shared" si="5"/>
        <v>0</v>
      </c>
      <c r="G28" s="1">
        <f t="shared" si="5"/>
        <v>0</v>
      </c>
      <c r="H28" s="1"/>
      <c r="I28" s="1"/>
      <c r="J28" s="1"/>
      <c r="K28" s="22">
        <f t="shared" si="4"/>
        <v>1</v>
      </c>
    </row>
    <row r="29" spans="1:11" x14ac:dyDescent="0.25">
      <c r="A29" s="1"/>
      <c r="B29" s="18">
        <v>2030</v>
      </c>
      <c r="C29" s="1">
        <f>SUM(C30:C32)</f>
        <v>55</v>
      </c>
      <c r="D29" s="1">
        <f>SUM(D30:D32)</f>
        <v>20</v>
      </c>
      <c r="E29" s="1">
        <f>SUM(E30:E32)</f>
        <v>20</v>
      </c>
      <c r="F29" s="1">
        <f>SUM(F30:F32)</f>
        <v>8</v>
      </c>
      <c r="G29" s="1">
        <f>SUM(G30:G32)</f>
        <v>7</v>
      </c>
      <c r="H29" s="1"/>
      <c r="I29" s="1"/>
      <c r="J29" s="1"/>
      <c r="K29" s="22">
        <f t="shared" si="4"/>
        <v>55</v>
      </c>
    </row>
    <row r="30" spans="1:11" x14ac:dyDescent="0.25">
      <c r="A30" s="1"/>
      <c r="B30" s="18">
        <v>203001</v>
      </c>
      <c r="C30" s="1"/>
      <c r="D30" s="1"/>
      <c r="E30" s="1"/>
      <c r="F30" s="1"/>
      <c r="G30" s="1"/>
      <c r="H30" s="1"/>
      <c r="I30" s="1"/>
      <c r="J30" s="1"/>
      <c r="K30" s="22">
        <f t="shared" si="4"/>
        <v>0</v>
      </c>
    </row>
    <row r="31" spans="1:11" x14ac:dyDescent="0.25">
      <c r="A31" s="1"/>
      <c r="B31" s="18">
        <v>203002</v>
      </c>
      <c r="C31" s="1"/>
      <c r="D31" s="1"/>
      <c r="E31" s="1"/>
      <c r="F31" s="1"/>
      <c r="G31" s="1"/>
      <c r="H31" s="1"/>
      <c r="I31" s="1"/>
      <c r="J31" s="1"/>
      <c r="K31" s="22">
        <f t="shared" si="4"/>
        <v>0</v>
      </c>
    </row>
    <row r="32" spans="1:11" x14ac:dyDescent="0.25">
      <c r="A32" s="1"/>
      <c r="B32" s="18">
        <v>203030</v>
      </c>
      <c r="C32" s="1">
        <f>C75+C87</f>
        <v>55</v>
      </c>
      <c r="D32" s="1">
        <f>D75+D87</f>
        <v>20</v>
      </c>
      <c r="E32" s="1">
        <f>E75+E87</f>
        <v>20</v>
      </c>
      <c r="F32" s="1">
        <f>F75+F87</f>
        <v>8</v>
      </c>
      <c r="G32" s="1">
        <f>G75+G87</f>
        <v>7</v>
      </c>
      <c r="H32" s="1"/>
      <c r="I32" s="1"/>
      <c r="J32" s="1"/>
      <c r="K32" s="22">
        <f t="shared" si="4"/>
        <v>55</v>
      </c>
    </row>
    <row r="33" spans="1:11" x14ac:dyDescent="0.25">
      <c r="A33" s="1"/>
      <c r="B33" s="18">
        <v>59</v>
      </c>
      <c r="C33" s="1">
        <f>C34</f>
        <v>200</v>
      </c>
      <c r="D33" s="1">
        <f>D34</f>
        <v>150</v>
      </c>
      <c r="E33" s="1">
        <f>E34</f>
        <v>50</v>
      </c>
      <c r="F33" s="1">
        <f>F34</f>
        <v>0</v>
      </c>
      <c r="G33" s="1">
        <f>G34</f>
        <v>0</v>
      </c>
      <c r="H33" s="86">
        <v>200</v>
      </c>
      <c r="I33" s="86">
        <v>200</v>
      </c>
      <c r="J33" s="86">
        <v>200</v>
      </c>
      <c r="K33" s="22">
        <f t="shared" si="4"/>
        <v>200</v>
      </c>
    </row>
    <row r="34" spans="1:11" x14ac:dyDescent="0.25">
      <c r="A34" s="1"/>
      <c r="B34" s="18">
        <v>5912</v>
      </c>
      <c r="C34" s="1">
        <f>C107</f>
        <v>200</v>
      </c>
      <c r="D34" s="1">
        <f>D107</f>
        <v>150</v>
      </c>
      <c r="E34" s="1">
        <f>E107</f>
        <v>50</v>
      </c>
      <c r="F34" s="1">
        <f>F107</f>
        <v>0</v>
      </c>
      <c r="G34" s="1">
        <f>G107</f>
        <v>0</v>
      </c>
      <c r="H34" s="1"/>
      <c r="I34" s="1"/>
      <c r="J34" s="1"/>
      <c r="K34" s="22">
        <f t="shared" si="4"/>
        <v>200</v>
      </c>
    </row>
    <row r="35" spans="1:11" x14ac:dyDescent="0.25">
      <c r="A35" s="1"/>
      <c r="B35" s="23">
        <v>70</v>
      </c>
      <c r="C35" s="1">
        <f t="shared" ref="C35:G36" si="6">C36</f>
        <v>590</v>
      </c>
      <c r="D35" s="1">
        <f t="shared" si="6"/>
        <v>390</v>
      </c>
      <c r="E35" s="1">
        <f t="shared" si="6"/>
        <v>200</v>
      </c>
      <c r="F35" s="1">
        <f t="shared" si="6"/>
        <v>0</v>
      </c>
      <c r="G35" s="1">
        <f t="shared" si="6"/>
        <v>0</v>
      </c>
      <c r="H35" s="1"/>
      <c r="I35" s="1"/>
      <c r="J35" s="1"/>
      <c r="K35" s="22">
        <f t="shared" si="4"/>
        <v>590</v>
      </c>
    </row>
    <row r="36" spans="1:11" x14ac:dyDescent="0.25">
      <c r="A36" s="1"/>
      <c r="B36" s="18">
        <v>71</v>
      </c>
      <c r="C36" s="1">
        <f t="shared" si="6"/>
        <v>590</v>
      </c>
      <c r="D36" s="1">
        <f t="shared" si="6"/>
        <v>390</v>
      </c>
      <c r="E36" s="1">
        <f t="shared" si="6"/>
        <v>200</v>
      </c>
      <c r="F36" s="1">
        <f t="shared" si="6"/>
        <v>0</v>
      </c>
      <c r="G36" s="1">
        <f t="shared" si="6"/>
        <v>0</v>
      </c>
      <c r="H36" s="1">
        <v>0</v>
      </c>
      <c r="I36" s="1">
        <v>0</v>
      </c>
      <c r="J36" s="1">
        <v>0</v>
      </c>
      <c r="K36" s="22">
        <f t="shared" si="4"/>
        <v>590</v>
      </c>
    </row>
    <row r="37" spans="1:11" x14ac:dyDescent="0.25">
      <c r="A37" s="1"/>
      <c r="B37" s="18">
        <v>7101</v>
      </c>
      <c r="C37" s="1">
        <f>C38+C39</f>
        <v>590</v>
      </c>
      <c r="D37" s="1">
        <f>D38+D39</f>
        <v>390</v>
      </c>
      <c r="E37" s="1">
        <f>E38+E39</f>
        <v>200</v>
      </c>
      <c r="F37" s="1">
        <f>F38+F39</f>
        <v>0</v>
      </c>
      <c r="G37" s="1">
        <f>G38+G39</f>
        <v>0</v>
      </c>
      <c r="H37" s="1"/>
      <c r="I37" s="1"/>
      <c r="J37" s="1"/>
      <c r="K37" s="22">
        <f t="shared" si="4"/>
        <v>590</v>
      </c>
    </row>
    <row r="38" spans="1:11" x14ac:dyDescent="0.25">
      <c r="A38" s="1"/>
      <c r="B38" s="18">
        <v>710101</v>
      </c>
      <c r="C38" s="1">
        <f>D38+E38+F38+G38</f>
        <v>550</v>
      </c>
      <c r="D38" s="1">
        <f t="shared" ref="D38:G39" si="7">D66+D79+D91+D111</f>
        <v>350</v>
      </c>
      <c r="E38" s="1">
        <f t="shared" si="7"/>
        <v>200</v>
      </c>
      <c r="F38" s="1">
        <f t="shared" si="7"/>
        <v>0</v>
      </c>
      <c r="G38" s="1">
        <f t="shared" si="7"/>
        <v>0</v>
      </c>
      <c r="H38" s="1"/>
      <c r="I38" s="1"/>
      <c r="J38" s="1"/>
      <c r="K38" s="22">
        <f t="shared" si="4"/>
        <v>550</v>
      </c>
    </row>
    <row r="39" spans="1:11" x14ac:dyDescent="0.25">
      <c r="A39" s="1"/>
      <c r="B39" s="18">
        <v>710130</v>
      </c>
      <c r="C39" s="1">
        <f>D39+E39+F39+G39</f>
        <v>40</v>
      </c>
      <c r="D39" s="1">
        <f t="shared" si="7"/>
        <v>40</v>
      </c>
      <c r="E39" s="1">
        <f t="shared" si="7"/>
        <v>0</v>
      </c>
      <c r="F39" s="1">
        <f t="shared" si="7"/>
        <v>0</v>
      </c>
      <c r="G39" s="1">
        <f t="shared" si="7"/>
        <v>0</v>
      </c>
      <c r="H39" s="1"/>
      <c r="I39" s="1"/>
      <c r="J39" s="1"/>
      <c r="K39" s="22">
        <f t="shared" si="4"/>
        <v>40</v>
      </c>
    </row>
    <row r="40" spans="1:11" x14ac:dyDescent="0.25">
      <c r="A40" s="4">
        <v>67020302</v>
      </c>
      <c r="B40" s="1"/>
      <c r="C40" s="1">
        <f>C41</f>
        <v>73</v>
      </c>
      <c r="D40" s="1">
        <f>D41</f>
        <v>11</v>
      </c>
      <c r="E40" s="1">
        <f>E41</f>
        <v>21</v>
      </c>
      <c r="F40" s="1">
        <f>F41</f>
        <v>22</v>
      </c>
      <c r="G40" s="1">
        <f>G41</f>
        <v>19</v>
      </c>
      <c r="H40" s="1">
        <f>H41+H95</f>
        <v>80</v>
      </c>
      <c r="I40" s="1">
        <f>I41+I95</f>
        <v>85</v>
      </c>
      <c r="J40" s="1">
        <f>J41+J95</f>
        <v>90</v>
      </c>
      <c r="K40" s="22">
        <f t="shared" si="4"/>
        <v>73</v>
      </c>
    </row>
    <row r="41" spans="1:11" x14ac:dyDescent="0.25">
      <c r="A41" s="1"/>
      <c r="B41" s="18">
        <v>1</v>
      </c>
      <c r="C41" s="1">
        <f t="shared" ref="C41:J41" si="8">C42+C50</f>
        <v>73</v>
      </c>
      <c r="D41" s="1">
        <f t="shared" si="8"/>
        <v>11</v>
      </c>
      <c r="E41" s="1">
        <f t="shared" si="8"/>
        <v>21</v>
      </c>
      <c r="F41" s="1">
        <f t="shared" si="8"/>
        <v>22</v>
      </c>
      <c r="G41" s="1">
        <f t="shared" si="8"/>
        <v>19</v>
      </c>
      <c r="H41" s="1">
        <f t="shared" si="8"/>
        <v>80</v>
      </c>
      <c r="I41" s="1">
        <f t="shared" si="8"/>
        <v>85</v>
      </c>
      <c r="J41" s="1">
        <f t="shared" si="8"/>
        <v>90</v>
      </c>
      <c r="K41" s="22">
        <f t="shared" si="4"/>
        <v>73</v>
      </c>
    </row>
    <row r="42" spans="1:11" x14ac:dyDescent="0.25">
      <c r="A42" s="1"/>
      <c r="B42" s="23">
        <v>10</v>
      </c>
      <c r="C42" s="1">
        <f>C43+C46+C48</f>
        <v>66</v>
      </c>
      <c r="D42" s="1">
        <f>D43+D46+D47+D48</f>
        <v>7</v>
      </c>
      <c r="E42" s="1">
        <f>E43+E46+E48</f>
        <v>21</v>
      </c>
      <c r="F42" s="1">
        <f>F43+F46+F47+F48</f>
        <v>19</v>
      </c>
      <c r="G42" s="1">
        <f>G43+G46+G47+G48</f>
        <v>19</v>
      </c>
      <c r="H42" s="86">
        <v>70</v>
      </c>
      <c r="I42" s="86">
        <v>75</v>
      </c>
      <c r="J42" s="86">
        <v>80</v>
      </c>
      <c r="K42" s="22">
        <f t="shared" si="4"/>
        <v>66</v>
      </c>
    </row>
    <row r="43" spans="1:11" x14ac:dyDescent="0.25">
      <c r="A43" s="1"/>
      <c r="B43" s="18">
        <v>1001</v>
      </c>
      <c r="C43" s="1">
        <f>SUM(C44:C45)</f>
        <v>60</v>
      </c>
      <c r="D43" s="1">
        <f>SUM(D44:D45)</f>
        <v>6</v>
      </c>
      <c r="E43" s="1">
        <f>SUM(E44:E45)</f>
        <v>18</v>
      </c>
      <c r="F43" s="1">
        <f>SUM(F44:F45)</f>
        <v>18</v>
      </c>
      <c r="G43" s="1">
        <f>SUM(G44:G45)</f>
        <v>18</v>
      </c>
      <c r="H43" s="1"/>
      <c r="I43" s="1"/>
      <c r="J43" s="1"/>
      <c r="K43" s="22">
        <f t="shared" si="4"/>
        <v>60</v>
      </c>
    </row>
    <row r="44" spans="1:11" x14ac:dyDescent="0.25">
      <c r="A44" s="1"/>
      <c r="B44" s="18">
        <v>100101</v>
      </c>
      <c r="C44" s="1">
        <f>D44+E44+F44+G44</f>
        <v>55</v>
      </c>
      <c r="D44" s="1">
        <v>5.5</v>
      </c>
      <c r="E44" s="1">
        <v>16.5</v>
      </c>
      <c r="F44" s="1">
        <v>16.5</v>
      </c>
      <c r="G44" s="1">
        <v>16.5</v>
      </c>
      <c r="H44" s="1"/>
      <c r="I44" s="1"/>
      <c r="J44" s="1"/>
      <c r="K44" s="22">
        <f t="shared" ref="K44:K62" si="9">SUM(D44:G44)</f>
        <v>55</v>
      </c>
    </row>
    <row r="45" spans="1:11" x14ac:dyDescent="0.25">
      <c r="A45" s="1"/>
      <c r="B45" s="18">
        <v>100117</v>
      </c>
      <c r="C45" s="1">
        <f>D45+E45+F45+G45</f>
        <v>5</v>
      </c>
      <c r="D45" s="1">
        <v>0.5</v>
      </c>
      <c r="E45" s="1">
        <v>1.5</v>
      </c>
      <c r="F45" s="1">
        <v>1.5</v>
      </c>
      <c r="G45" s="1">
        <v>1.5</v>
      </c>
      <c r="H45" s="1"/>
      <c r="I45" s="1"/>
      <c r="J45" s="1"/>
      <c r="K45" s="22">
        <f t="shared" si="9"/>
        <v>5</v>
      </c>
    </row>
    <row r="46" spans="1:11" x14ac:dyDescent="0.25">
      <c r="A46" s="1"/>
      <c r="B46" s="18">
        <v>1002</v>
      </c>
      <c r="C46" s="1">
        <f>C47</f>
        <v>2</v>
      </c>
      <c r="D46" s="1">
        <f>D47</f>
        <v>0</v>
      </c>
      <c r="E46" s="1">
        <f>E47</f>
        <v>2</v>
      </c>
      <c r="F46" s="1">
        <f>F47</f>
        <v>0</v>
      </c>
      <c r="G46" s="1">
        <f>G47</f>
        <v>0</v>
      </c>
      <c r="H46" s="1"/>
      <c r="I46" s="1"/>
      <c r="J46" s="1"/>
      <c r="K46" s="22">
        <f t="shared" si="9"/>
        <v>2</v>
      </c>
    </row>
    <row r="47" spans="1:11" x14ac:dyDescent="0.25">
      <c r="A47" s="1"/>
      <c r="B47" s="18">
        <v>100206</v>
      </c>
      <c r="C47" s="1">
        <f>D47+E47+F47+G47</f>
        <v>2</v>
      </c>
      <c r="D47" s="1"/>
      <c r="E47" s="1">
        <v>2</v>
      </c>
      <c r="F47" s="1"/>
      <c r="G47" s="1"/>
      <c r="H47" s="1"/>
      <c r="I47" s="1"/>
      <c r="J47" s="1"/>
      <c r="K47" s="22">
        <f t="shared" si="9"/>
        <v>2</v>
      </c>
    </row>
    <row r="48" spans="1:11" x14ac:dyDescent="0.25">
      <c r="A48" s="1"/>
      <c r="B48" s="18">
        <v>1003</v>
      </c>
      <c r="C48" s="1">
        <f>SUM(C49:C49)</f>
        <v>4</v>
      </c>
      <c r="D48" s="1">
        <f>SUM(D49:D49)</f>
        <v>1</v>
      </c>
      <c r="E48" s="1">
        <f>SUM(E49:E49)</f>
        <v>1</v>
      </c>
      <c r="F48" s="1">
        <f>SUM(F49:F49)</f>
        <v>1</v>
      </c>
      <c r="G48" s="1">
        <f>SUM(G49:G49)</f>
        <v>1</v>
      </c>
      <c r="H48" s="1"/>
      <c r="I48" s="1"/>
      <c r="J48" s="1"/>
      <c r="K48" s="22">
        <f t="shared" si="9"/>
        <v>4</v>
      </c>
    </row>
    <row r="49" spans="1:11" x14ac:dyDescent="0.25">
      <c r="A49" s="1"/>
      <c r="B49" s="18">
        <v>100307</v>
      </c>
      <c r="C49" s="1">
        <f>D49+E49+F49+G49</f>
        <v>4</v>
      </c>
      <c r="D49" s="1">
        <v>1</v>
      </c>
      <c r="E49" s="1">
        <v>1</v>
      </c>
      <c r="F49" s="1">
        <v>1</v>
      </c>
      <c r="G49" s="1">
        <v>1</v>
      </c>
      <c r="H49" s="1"/>
      <c r="I49" s="1"/>
      <c r="J49" s="1"/>
      <c r="K49" s="22">
        <f t="shared" si="9"/>
        <v>4</v>
      </c>
    </row>
    <row r="50" spans="1:11" x14ac:dyDescent="0.25">
      <c r="A50" s="1"/>
      <c r="B50" s="23">
        <v>20</v>
      </c>
      <c r="C50" s="1">
        <f>C51+C54+C56+C57</f>
        <v>7</v>
      </c>
      <c r="D50" s="1">
        <f>D51+D54+D56+D57</f>
        <v>4</v>
      </c>
      <c r="E50" s="1">
        <f>E51+E54+E56+E57</f>
        <v>0</v>
      </c>
      <c r="F50" s="1">
        <f>F51+F54+F56+F57</f>
        <v>3</v>
      </c>
      <c r="G50" s="1">
        <f>G51+G54+G56+G57</f>
        <v>0</v>
      </c>
      <c r="H50" s="86">
        <v>10</v>
      </c>
      <c r="I50" s="86">
        <v>10</v>
      </c>
      <c r="J50" s="86">
        <v>10</v>
      </c>
      <c r="K50" s="22">
        <f t="shared" si="9"/>
        <v>7</v>
      </c>
    </row>
    <row r="51" spans="1:11" x14ac:dyDescent="0.25">
      <c r="A51" s="1"/>
      <c r="B51" s="18">
        <v>2001</v>
      </c>
      <c r="C51" s="1">
        <f>SUM(C52:C53)</f>
        <v>2</v>
      </c>
      <c r="D51" s="1">
        <f>SUM(D52:D53)</f>
        <v>2</v>
      </c>
      <c r="E51" s="1">
        <f>SUM(E52:E53)</f>
        <v>0</v>
      </c>
      <c r="F51" s="1">
        <f>SUM(F52:F53)</f>
        <v>0</v>
      </c>
      <c r="G51" s="1">
        <f>SUM(G52:G53)</f>
        <v>0</v>
      </c>
      <c r="H51" s="1"/>
      <c r="I51" s="1"/>
      <c r="J51" s="1"/>
      <c r="K51" s="22">
        <f t="shared" si="9"/>
        <v>2</v>
      </c>
    </row>
    <row r="52" spans="1:11" x14ac:dyDescent="0.25">
      <c r="A52" s="1"/>
      <c r="B52" s="18">
        <v>200101</v>
      </c>
      <c r="C52" s="1">
        <f>SUM(D52:G52)</f>
        <v>1</v>
      </c>
      <c r="D52" s="1">
        <v>1</v>
      </c>
      <c r="E52" s="1"/>
      <c r="F52" s="1">
        <v>0</v>
      </c>
      <c r="G52" s="1">
        <v>0</v>
      </c>
      <c r="H52" s="1"/>
      <c r="I52" s="1"/>
      <c r="J52" s="1"/>
      <c r="K52" s="22">
        <f t="shared" si="9"/>
        <v>1</v>
      </c>
    </row>
    <row r="53" spans="1:11" x14ac:dyDescent="0.25">
      <c r="A53" s="1"/>
      <c r="B53" s="18">
        <v>200102</v>
      </c>
      <c r="C53" s="1">
        <f>SUM(D53:G53)</f>
        <v>1</v>
      </c>
      <c r="D53" s="1">
        <v>1</v>
      </c>
      <c r="E53" s="1"/>
      <c r="F53" s="1"/>
      <c r="G53" s="1"/>
      <c r="H53" s="1"/>
      <c r="I53" s="1"/>
      <c r="J53" s="1"/>
      <c r="K53" s="22">
        <f t="shared" si="9"/>
        <v>1</v>
      </c>
    </row>
    <row r="54" spans="1:11" x14ac:dyDescent="0.25">
      <c r="A54" s="1"/>
      <c r="B54" s="18">
        <v>2006</v>
      </c>
      <c r="C54" s="1">
        <f>C55</f>
        <v>1</v>
      </c>
      <c r="D54" s="1">
        <f>D55</f>
        <v>1</v>
      </c>
      <c r="E54" s="1"/>
      <c r="F54" s="1"/>
      <c r="G54" s="1"/>
      <c r="H54" s="1"/>
      <c r="I54" s="1"/>
      <c r="J54" s="1"/>
      <c r="K54" s="22">
        <f t="shared" si="9"/>
        <v>1</v>
      </c>
    </row>
    <row r="55" spans="1:11" x14ac:dyDescent="0.25">
      <c r="A55" s="1"/>
      <c r="B55" s="18">
        <v>200601</v>
      </c>
      <c r="C55" s="1">
        <f>D55+E55+F55+G55</f>
        <v>1</v>
      </c>
      <c r="D55" s="1">
        <v>1</v>
      </c>
      <c r="E55" s="1"/>
      <c r="F55" s="1"/>
      <c r="G55" s="1"/>
      <c r="H55" s="1"/>
      <c r="I55" s="1"/>
      <c r="J55" s="1"/>
      <c r="K55" s="22">
        <f t="shared" si="9"/>
        <v>1</v>
      </c>
    </row>
    <row r="56" spans="1:11" x14ac:dyDescent="0.25">
      <c r="A56" s="1"/>
      <c r="B56" s="18">
        <v>2011</v>
      </c>
      <c r="C56" s="1">
        <f>SUM(D56:G56)</f>
        <v>3</v>
      </c>
      <c r="D56" s="1">
        <v>0</v>
      </c>
      <c r="E56" s="1"/>
      <c r="F56" s="1">
        <v>3</v>
      </c>
      <c r="G56" s="1">
        <v>0</v>
      </c>
      <c r="H56" s="1"/>
      <c r="I56" s="1"/>
      <c r="J56" s="1"/>
      <c r="K56" s="22">
        <f t="shared" si="9"/>
        <v>3</v>
      </c>
    </row>
    <row r="57" spans="1:11" x14ac:dyDescent="0.25">
      <c r="A57" s="1"/>
      <c r="B57" s="18">
        <v>2013</v>
      </c>
      <c r="C57" s="1">
        <f>SUM(D57:G57)</f>
        <v>1</v>
      </c>
      <c r="D57" s="1">
        <v>1</v>
      </c>
      <c r="E57" s="1"/>
      <c r="F57" s="1"/>
      <c r="G57" s="1"/>
      <c r="H57" s="1"/>
      <c r="I57" s="1"/>
      <c r="J57" s="1"/>
      <c r="K57" s="22">
        <f t="shared" si="9"/>
        <v>1</v>
      </c>
    </row>
    <row r="58" spans="1:11" x14ac:dyDescent="0.25">
      <c r="A58" s="4">
        <v>67020303</v>
      </c>
      <c r="B58" s="1"/>
      <c r="C58" s="1">
        <f>C59+C62+C63</f>
        <v>41</v>
      </c>
      <c r="D58" s="1">
        <f>D59+D62+D63</f>
        <v>19</v>
      </c>
      <c r="E58" s="1">
        <f>E59+E62+E63</f>
        <v>14</v>
      </c>
      <c r="F58" s="1">
        <f>F59+F62+F63</f>
        <v>4</v>
      </c>
      <c r="G58" s="1">
        <f>G59+G62+G63</f>
        <v>4</v>
      </c>
      <c r="H58" s="86">
        <v>50</v>
      </c>
      <c r="I58" s="86">
        <v>60</v>
      </c>
      <c r="J58" s="86">
        <v>70</v>
      </c>
      <c r="K58" s="22">
        <f t="shared" si="9"/>
        <v>41</v>
      </c>
    </row>
    <row r="59" spans="1:11" x14ac:dyDescent="0.25">
      <c r="A59" s="1"/>
      <c r="B59" s="18">
        <v>2001</v>
      </c>
      <c r="C59" s="1">
        <f>C60+C61</f>
        <v>36</v>
      </c>
      <c r="D59" s="1">
        <f>D60+D61</f>
        <v>19</v>
      </c>
      <c r="E59" s="1">
        <f>E60+E61</f>
        <v>9</v>
      </c>
      <c r="F59" s="1">
        <f>F60+F61</f>
        <v>4</v>
      </c>
      <c r="G59" s="1">
        <f>G60+G61</f>
        <v>4</v>
      </c>
      <c r="H59" s="1"/>
      <c r="I59" s="1"/>
      <c r="J59" s="1"/>
      <c r="K59" s="22">
        <f t="shared" si="9"/>
        <v>36</v>
      </c>
    </row>
    <row r="60" spans="1:11" x14ac:dyDescent="0.25">
      <c r="A60" s="1"/>
      <c r="B60" s="18">
        <v>200103</v>
      </c>
      <c r="C60" s="1">
        <f>D60+E60+F60+G60</f>
        <v>16</v>
      </c>
      <c r="D60" s="1">
        <v>7</v>
      </c>
      <c r="E60" s="1">
        <v>5</v>
      </c>
      <c r="F60" s="1">
        <v>2</v>
      </c>
      <c r="G60" s="1">
        <v>2</v>
      </c>
      <c r="H60" s="1"/>
      <c r="I60" s="1"/>
      <c r="J60" s="1"/>
      <c r="K60" s="22">
        <f t="shared" si="9"/>
        <v>16</v>
      </c>
    </row>
    <row r="61" spans="1:11" x14ac:dyDescent="0.25">
      <c r="A61" s="1"/>
      <c r="B61" s="18">
        <v>200109</v>
      </c>
      <c r="C61" s="1">
        <f>D61+E61+F61+G61</f>
        <v>20</v>
      </c>
      <c r="D61" s="1">
        <v>12</v>
      </c>
      <c r="E61" s="1">
        <v>4</v>
      </c>
      <c r="F61" s="1">
        <v>2</v>
      </c>
      <c r="G61" s="1">
        <v>2</v>
      </c>
      <c r="H61" s="1"/>
      <c r="I61" s="1"/>
      <c r="J61" s="1"/>
      <c r="K61" s="22">
        <f t="shared" si="9"/>
        <v>20</v>
      </c>
    </row>
    <row r="62" spans="1:11" x14ac:dyDescent="0.25">
      <c r="A62" s="1"/>
      <c r="B62" s="18">
        <v>2002</v>
      </c>
      <c r="C62" s="1">
        <f>D62+E62+F62+G62</f>
        <v>5</v>
      </c>
      <c r="D62" s="1">
        <v>0</v>
      </c>
      <c r="E62" s="1">
        <v>5</v>
      </c>
      <c r="F62" s="1"/>
      <c r="G62" s="1"/>
      <c r="H62" s="1"/>
      <c r="I62" s="1"/>
      <c r="J62" s="1"/>
      <c r="K62" s="22">
        <f t="shared" si="9"/>
        <v>5</v>
      </c>
    </row>
    <row r="63" spans="1:11" x14ac:dyDescent="0.25">
      <c r="A63" s="1"/>
      <c r="B63" s="18">
        <v>70</v>
      </c>
      <c r="C63" s="1">
        <f>C64</f>
        <v>0</v>
      </c>
      <c r="D63" s="1">
        <f>D64</f>
        <v>0</v>
      </c>
      <c r="E63" s="1"/>
      <c r="F63" s="1">
        <f>F64</f>
        <v>0</v>
      </c>
      <c r="G63" s="1">
        <f>G64</f>
        <v>0</v>
      </c>
      <c r="H63" s="1"/>
      <c r="I63" s="1"/>
      <c r="J63" s="1"/>
      <c r="K63" s="22">
        <f>D63+E63+F63+G63</f>
        <v>0</v>
      </c>
    </row>
    <row r="64" spans="1:11" x14ac:dyDescent="0.25">
      <c r="A64" s="1"/>
      <c r="B64" s="18">
        <v>71</v>
      </c>
      <c r="C64" s="1">
        <f>C65</f>
        <v>0</v>
      </c>
      <c r="D64" s="1">
        <f>D65</f>
        <v>0</v>
      </c>
      <c r="E64" s="1"/>
      <c r="F64" s="1">
        <f>F65</f>
        <v>0</v>
      </c>
      <c r="G64" s="1">
        <f>G65</f>
        <v>0</v>
      </c>
      <c r="H64" s="1"/>
      <c r="I64" s="1"/>
      <c r="J64" s="1"/>
      <c r="K64" s="22">
        <f>D64+E64+F64+G64</f>
        <v>0</v>
      </c>
    </row>
    <row r="65" spans="1:11" x14ac:dyDescent="0.25">
      <c r="A65" s="1"/>
      <c r="B65" s="18">
        <v>7101</v>
      </c>
      <c r="C65" s="1">
        <f>C66+C67</f>
        <v>0</v>
      </c>
      <c r="D65" s="1">
        <f>D66+D67</f>
        <v>0</v>
      </c>
      <c r="E65" s="1"/>
      <c r="F65" s="1">
        <f>F66+F67</f>
        <v>0</v>
      </c>
      <c r="G65" s="1">
        <f>G66+G67</f>
        <v>0</v>
      </c>
      <c r="H65" s="1"/>
      <c r="I65" s="1"/>
      <c r="J65" s="1"/>
      <c r="K65" s="22">
        <f>D65+E65+F65+G65</f>
        <v>0</v>
      </c>
    </row>
    <row r="66" spans="1:11" x14ac:dyDescent="0.25">
      <c r="A66" s="1"/>
      <c r="B66" s="18">
        <v>710101</v>
      </c>
      <c r="C66" s="1"/>
      <c r="D66" s="1"/>
      <c r="E66" s="1"/>
      <c r="F66" s="1"/>
      <c r="G66" s="1"/>
      <c r="H66" s="1"/>
      <c r="I66" s="1"/>
      <c r="J66" s="1"/>
      <c r="K66" s="22">
        <f>D66+E66+F66+G66</f>
        <v>0</v>
      </c>
    </row>
    <row r="67" spans="1:11" x14ac:dyDescent="0.25">
      <c r="A67" s="1"/>
      <c r="B67" s="18">
        <v>710130</v>
      </c>
      <c r="C67" s="1"/>
      <c r="D67" s="1"/>
      <c r="E67" s="1"/>
      <c r="F67" s="1"/>
      <c r="G67" s="1"/>
      <c r="H67" s="1"/>
      <c r="I67" s="1"/>
      <c r="J67" s="1"/>
      <c r="K67" s="22">
        <f>D67+E67+F67+G67</f>
        <v>0</v>
      </c>
    </row>
    <row r="68" spans="1:11" x14ac:dyDescent="0.25">
      <c r="A68" s="4">
        <v>67020307</v>
      </c>
      <c r="B68" s="1"/>
      <c r="C68" s="1">
        <f>C69+C71+C72+C74+C76</f>
        <v>100</v>
      </c>
      <c r="D68" s="1">
        <f>D69+D71+D72+D74+D76</f>
        <v>40</v>
      </c>
      <c r="E68" s="1">
        <f>E69+E71+E72+E74+E76</f>
        <v>40</v>
      </c>
      <c r="F68" s="1">
        <f>F69+F71+F72+F74+F76</f>
        <v>8</v>
      </c>
      <c r="G68" s="1">
        <f>G69+G71+G72+G74+G76</f>
        <v>12</v>
      </c>
      <c r="H68" s="1">
        <v>110</v>
      </c>
      <c r="I68" s="1">
        <v>110</v>
      </c>
      <c r="J68" s="1">
        <v>110</v>
      </c>
      <c r="K68" s="22">
        <f>SUM(D68:G68)</f>
        <v>100</v>
      </c>
    </row>
    <row r="69" spans="1:11" x14ac:dyDescent="0.25">
      <c r="A69" s="1"/>
      <c r="B69" s="18">
        <v>2001</v>
      </c>
      <c r="C69" s="1">
        <f>C70</f>
        <v>30</v>
      </c>
      <c r="D69" s="1">
        <f>D70</f>
        <v>10</v>
      </c>
      <c r="E69" s="1">
        <f>E70</f>
        <v>5</v>
      </c>
      <c r="F69" s="1">
        <f>F70</f>
        <v>5</v>
      </c>
      <c r="G69" s="1">
        <f>G70</f>
        <v>10</v>
      </c>
      <c r="H69" s="1"/>
      <c r="I69" s="1"/>
      <c r="J69" s="1"/>
      <c r="K69" s="22">
        <f>SUM(D69:G69)</f>
        <v>30</v>
      </c>
    </row>
    <row r="70" spans="1:11" x14ac:dyDescent="0.25">
      <c r="A70" s="1"/>
      <c r="B70" s="18">
        <v>200103</v>
      </c>
      <c r="C70" s="1">
        <f>D70+E70+F70+G70</f>
        <v>30</v>
      </c>
      <c r="D70" s="1">
        <v>10</v>
      </c>
      <c r="E70" s="1">
        <v>5</v>
      </c>
      <c r="F70" s="1">
        <v>5</v>
      </c>
      <c r="G70" s="1">
        <v>10</v>
      </c>
      <c r="H70" s="1"/>
      <c r="I70" s="1"/>
      <c r="J70" s="1"/>
      <c r="K70" s="22">
        <f>SUM(D70:G70)</f>
        <v>30</v>
      </c>
    </row>
    <row r="71" spans="1:11" x14ac:dyDescent="0.25">
      <c r="A71" s="1"/>
      <c r="B71" s="18">
        <v>2002</v>
      </c>
      <c r="C71" s="1">
        <f>SUM(D71:G71)</f>
        <v>10</v>
      </c>
      <c r="D71" s="1">
        <v>10</v>
      </c>
      <c r="E71" s="1"/>
      <c r="F71" s="1"/>
      <c r="G71" s="1"/>
      <c r="H71" s="1"/>
      <c r="I71" s="1"/>
      <c r="J71" s="1"/>
      <c r="K71" s="22">
        <f>SUM(D71:G71)</f>
        <v>10</v>
      </c>
    </row>
    <row r="72" spans="1:11" x14ac:dyDescent="0.25">
      <c r="A72" s="1"/>
      <c r="B72" s="18">
        <v>2005</v>
      </c>
      <c r="C72" s="1">
        <f>C73</f>
        <v>10</v>
      </c>
      <c r="D72" s="1">
        <f>D73</f>
        <v>10</v>
      </c>
      <c r="E72" s="1">
        <f>E73</f>
        <v>0</v>
      </c>
      <c r="F72" s="1">
        <f>F73</f>
        <v>0</v>
      </c>
      <c r="G72" s="1">
        <f>G73</f>
        <v>0</v>
      </c>
      <c r="H72" s="1"/>
      <c r="I72" s="1"/>
      <c r="J72" s="1"/>
      <c r="K72" s="22">
        <f>K73</f>
        <v>10</v>
      </c>
    </row>
    <row r="73" spans="1:11" x14ac:dyDescent="0.25">
      <c r="A73" s="1"/>
      <c r="B73" s="18">
        <v>200530</v>
      </c>
      <c r="C73" s="1">
        <f>D73+E73+F73+G73</f>
        <v>10</v>
      </c>
      <c r="D73" s="1">
        <v>10</v>
      </c>
      <c r="E73" s="1">
        <v>0</v>
      </c>
      <c r="F73" s="1"/>
      <c r="G73" s="1"/>
      <c r="H73" s="1"/>
      <c r="I73" s="1"/>
      <c r="J73" s="1"/>
      <c r="K73" s="22">
        <f>D73+E73+F73+G73</f>
        <v>10</v>
      </c>
    </row>
    <row r="74" spans="1:11" x14ac:dyDescent="0.25">
      <c r="A74" s="1"/>
      <c r="B74" s="18">
        <v>2030</v>
      </c>
      <c r="C74" s="1">
        <f>C75</f>
        <v>30</v>
      </c>
      <c r="D74" s="1">
        <f>D75</f>
        <v>10</v>
      </c>
      <c r="E74" s="1">
        <f>E75</f>
        <v>15</v>
      </c>
      <c r="F74" s="1">
        <f>F75</f>
        <v>3</v>
      </c>
      <c r="G74" s="1">
        <f>G75</f>
        <v>2</v>
      </c>
      <c r="H74" s="1"/>
      <c r="I74" s="1"/>
      <c r="J74" s="1"/>
      <c r="K74" s="22">
        <f>SUM(D74:G74)</f>
        <v>30</v>
      </c>
    </row>
    <row r="75" spans="1:11" x14ac:dyDescent="0.25">
      <c r="A75" s="1"/>
      <c r="B75" s="18">
        <v>203030</v>
      </c>
      <c r="C75" s="1">
        <f>D75+E75+F75+G75</f>
        <v>30</v>
      </c>
      <c r="D75" s="1">
        <v>10</v>
      </c>
      <c r="E75" s="1">
        <v>15</v>
      </c>
      <c r="F75" s="1">
        <v>3</v>
      </c>
      <c r="G75" s="1">
        <v>2</v>
      </c>
      <c r="H75" s="1"/>
      <c r="I75" s="1"/>
      <c r="J75" s="1"/>
      <c r="K75" s="22">
        <f>SUM(D75:G75)</f>
        <v>30</v>
      </c>
    </row>
    <row r="76" spans="1:11" x14ac:dyDescent="0.25">
      <c r="A76" s="1"/>
      <c r="B76" s="18">
        <v>70</v>
      </c>
      <c r="C76" s="1">
        <f t="shared" ref="C76:G77" si="10">C77</f>
        <v>20</v>
      </c>
      <c r="D76" s="1">
        <f t="shared" si="10"/>
        <v>0</v>
      </c>
      <c r="E76" s="1">
        <f t="shared" si="10"/>
        <v>20</v>
      </c>
      <c r="F76" s="1">
        <f t="shared" si="10"/>
        <v>0</v>
      </c>
      <c r="G76" s="1">
        <f t="shared" si="10"/>
        <v>0</v>
      </c>
      <c r="H76" s="1"/>
      <c r="I76" s="1"/>
      <c r="J76" s="1"/>
      <c r="K76" s="22"/>
    </row>
    <row r="77" spans="1:11" x14ac:dyDescent="0.25">
      <c r="A77" s="1"/>
      <c r="B77" s="18">
        <v>71</v>
      </c>
      <c r="C77" s="1">
        <f t="shared" si="10"/>
        <v>20</v>
      </c>
      <c r="D77" s="1">
        <f t="shared" si="10"/>
        <v>0</v>
      </c>
      <c r="E77" s="1">
        <f t="shared" si="10"/>
        <v>20</v>
      </c>
      <c r="F77" s="1">
        <f t="shared" si="10"/>
        <v>0</v>
      </c>
      <c r="G77" s="1">
        <f t="shared" si="10"/>
        <v>0</v>
      </c>
      <c r="H77" s="1"/>
      <c r="I77" s="1"/>
      <c r="J77" s="1"/>
      <c r="K77" s="22"/>
    </row>
    <row r="78" spans="1:11" x14ac:dyDescent="0.25">
      <c r="A78" s="1"/>
      <c r="B78" s="18">
        <v>7101</v>
      </c>
      <c r="C78" s="1">
        <f>C80+C79</f>
        <v>20</v>
      </c>
      <c r="D78" s="1">
        <f>D80+D79</f>
        <v>0</v>
      </c>
      <c r="E78" s="1">
        <f>E80+E79</f>
        <v>20</v>
      </c>
      <c r="F78" s="1">
        <f>F80+F79</f>
        <v>0</v>
      </c>
      <c r="G78" s="1">
        <f>G80+G79</f>
        <v>0</v>
      </c>
      <c r="H78" s="1"/>
      <c r="I78" s="1"/>
      <c r="J78" s="1"/>
      <c r="K78" s="22"/>
    </row>
    <row r="79" spans="1:11" x14ac:dyDescent="0.25">
      <c r="A79" s="1"/>
      <c r="B79" s="18">
        <v>710101</v>
      </c>
      <c r="C79" s="1">
        <f>SUM(D79:G79)</f>
        <v>20</v>
      </c>
      <c r="D79" s="1"/>
      <c r="E79" s="1">
        <v>20</v>
      </c>
      <c r="F79" s="1"/>
      <c r="G79" s="1"/>
      <c r="H79" s="1"/>
      <c r="I79" s="1"/>
      <c r="J79" s="1"/>
      <c r="K79" s="22"/>
    </row>
    <row r="80" spans="1:11" x14ac:dyDescent="0.25">
      <c r="A80" s="1"/>
      <c r="B80" s="18">
        <v>710130</v>
      </c>
      <c r="C80" s="1">
        <f>SUM(D80:G80)</f>
        <v>0</v>
      </c>
      <c r="D80" s="1"/>
      <c r="E80" s="1"/>
      <c r="F80" s="1"/>
      <c r="G80" s="1"/>
      <c r="H80" s="1"/>
      <c r="I80" s="1"/>
      <c r="J80" s="1"/>
      <c r="K80" s="22"/>
    </row>
    <row r="81" spans="1:11" x14ac:dyDescent="0.25">
      <c r="A81" s="4">
        <v>670205</v>
      </c>
      <c r="B81" s="1"/>
      <c r="C81" s="1">
        <f t="shared" ref="C81:J81" si="11">C93</f>
        <v>235</v>
      </c>
      <c r="D81" s="1">
        <f t="shared" si="11"/>
        <v>60</v>
      </c>
      <c r="E81" s="1">
        <f t="shared" si="11"/>
        <v>145</v>
      </c>
      <c r="F81" s="1">
        <f t="shared" si="11"/>
        <v>15</v>
      </c>
      <c r="G81" s="1">
        <f t="shared" si="11"/>
        <v>15</v>
      </c>
      <c r="H81" s="86">
        <f t="shared" si="11"/>
        <v>90</v>
      </c>
      <c r="I81" s="86">
        <f t="shared" si="11"/>
        <v>90</v>
      </c>
      <c r="J81" s="86">
        <f t="shared" si="11"/>
        <v>90</v>
      </c>
      <c r="K81" s="22">
        <f t="shared" ref="K81:K87" si="12">SUM(D81:G81)</f>
        <v>235</v>
      </c>
    </row>
    <row r="82" spans="1:11" x14ac:dyDescent="0.25">
      <c r="A82" s="1"/>
      <c r="B82" s="18">
        <v>2001</v>
      </c>
      <c r="C82" s="1">
        <f>C83+C84</f>
        <v>40</v>
      </c>
      <c r="D82" s="1">
        <f>D83+D84</f>
        <v>10</v>
      </c>
      <c r="E82" s="1">
        <f>E83+E84</f>
        <v>10</v>
      </c>
      <c r="F82" s="1">
        <f>F83+F84</f>
        <v>10</v>
      </c>
      <c r="G82" s="1">
        <f>G83+G84</f>
        <v>10</v>
      </c>
      <c r="H82" s="1"/>
      <c r="I82" s="1"/>
      <c r="J82" s="1"/>
      <c r="K82" s="22">
        <f t="shared" si="12"/>
        <v>40</v>
      </c>
    </row>
    <row r="83" spans="1:11" x14ac:dyDescent="0.25">
      <c r="A83" s="1"/>
      <c r="B83" s="18">
        <v>200109</v>
      </c>
      <c r="C83" s="1">
        <f>D83+E83+F83+G83</f>
        <v>20</v>
      </c>
      <c r="D83" s="1">
        <v>5</v>
      </c>
      <c r="E83" s="1">
        <v>5</v>
      </c>
      <c r="F83" s="1">
        <v>5</v>
      </c>
      <c r="G83" s="1">
        <v>5</v>
      </c>
      <c r="H83" s="1"/>
      <c r="I83" s="1"/>
      <c r="J83" s="1"/>
      <c r="K83" s="22">
        <f t="shared" si="12"/>
        <v>20</v>
      </c>
    </row>
    <row r="84" spans="1:11" x14ac:dyDescent="0.25">
      <c r="A84" s="1"/>
      <c r="B84" s="18">
        <v>200130</v>
      </c>
      <c r="C84" s="1">
        <f>D84+E84+F84+G84</f>
        <v>20</v>
      </c>
      <c r="D84" s="1">
        <v>5</v>
      </c>
      <c r="E84" s="1">
        <f>E96</f>
        <v>5</v>
      </c>
      <c r="F84" s="1">
        <v>5</v>
      </c>
      <c r="G84" s="1">
        <v>5</v>
      </c>
      <c r="H84" s="1"/>
      <c r="I84" s="1"/>
      <c r="J84" s="1"/>
      <c r="K84" s="22">
        <f t="shared" si="12"/>
        <v>20</v>
      </c>
    </row>
    <row r="85" spans="1:11" x14ac:dyDescent="0.25">
      <c r="A85" s="1"/>
      <c r="B85" s="18">
        <v>2002</v>
      </c>
      <c r="C85" s="1">
        <f>C97</f>
        <v>20</v>
      </c>
      <c r="D85" s="1">
        <v>10</v>
      </c>
      <c r="E85" s="1">
        <v>10</v>
      </c>
      <c r="F85" s="1">
        <v>0</v>
      </c>
      <c r="G85" s="1">
        <f>G97</f>
        <v>0</v>
      </c>
      <c r="H85" s="1"/>
      <c r="I85" s="1"/>
      <c r="J85" s="1"/>
      <c r="K85" s="22">
        <f t="shared" si="12"/>
        <v>20</v>
      </c>
    </row>
    <row r="86" spans="1:11" x14ac:dyDescent="0.25">
      <c r="A86" s="1"/>
      <c r="B86" s="18">
        <v>2030</v>
      </c>
      <c r="C86" s="1">
        <f>C87</f>
        <v>25</v>
      </c>
      <c r="D86" s="1">
        <f>D87</f>
        <v>10</v>
      </c>
      <c r="E86" s="1">
        <f>E87</f>
        <v>5</v>
      </c>
      <c r="F86" s="1">
        <f>F87</f>
        <v>5</v>
      </c>
      <c r="G86" s="1">
        <f>G87</f>
        <v>5</v>
      </c>
      <c r="H86" s="1"/>
      <c r="I86" s="1"/>
      <c r="J86" s="1"/>
      <c r="K86" s="22">
        <f t="shared" si="12"/>
        <v>25</v>
      </c>
    </row>
    <row r="87" spans="1:11" x14ac:dyDescent="0.25">
      <c r="A87" s="1"/>
      <c r="B87" s="18">
        <v>203030</v>
      </c>
      <c r="C87" s="1">
        <f>D87+E87+F87+G87</f>
        <v>25</v>
      </c>
      <c r="D87" s="1">
        <f t="shared" ref="D87:D92" si="13">D99</f>
        <v>10</v>
      </c>
      <c r="E87" s="1">
        <v>5</v>
      </c>
      <c r="F87" s="1">
        <v>5</v>
      </c>
      <c r="G87" s="1">
        <v>5</v>
      </c>
      <c r="H87" s="1"/>
      <c r="I87" s="1"/>
      <c r="J87" s="1"/>
      <c r="K87" s="22">
        <f t="shared" si="12"/>
        <v>25</v>
      </c>
    </row>
    <row r="88" spans="1:11" x14ac:dyDescent="0.25">
      <c r="A88" s="1"/>
      <c r="B88" s="18">
        <v>70</v>
      </c>
      <c r="C88" s="1">
        <f>C100</f>
        <v>150</v>
      </c>
      <c r="D88" s="1">
        <f t="shared" si="13"/>
        <v>30</v>
      </c>
      <c r="E88" s="1">
        <f t="shared" ref="E88:G92" si="14">E100</f>
        <v>120</v>
      </c>
      <c r="F88" s="1">
        <f t="shared" si="14"/>
        <v>0</v>
      </c>
      <c r="G88" s="1">
        <f t="shared" si="14"/>
        <v>0</v>
      </c>
      <c r="H88" s="1"/>
      <c r="I88" s="1"/>
      <c r="J88" s="1"/>
      <c r="K88" s="22"/>
    </row>
    <row r="89" spans="1:11" x14ac:dyDescent="0.25">
      <c r="A89" s="1"/>
      <c r="B89" s="18">
        <v>71</v>
      </c>
      <c r="C89" s="1">
        <f>C101</f>
        <v>150</v>
      </c>
      <c r="D89" s="1">
        <f t="shared" si="13"/>
        <v>30</v>
      </c>
      <c r="E89" s="1">
        <f t="shared" si="14"/>
        <v>120</v>
      </c>
      <c r="F89" s="1">
        <f t="shared" si="14"/>
        <v>0</v>
      </c>
      <c r="G89" s="1">
        <f t="shared" si="14"/>
        <v>0</v>
      </c>
      <c r="H89" s="1"/>
      <c r="I89" s="1"/>
      <c r="J89" s="1"/>
      <c r="K89" s="22"/>
    </row>
    <row r="90" spans="1:11" x14ac:dyDescent="0.25">
      <c r="A90" s="1"/>
      <c r="B90" s="18">
        <v>7101</v>
      </c>
      <c r="C90" s="1">
        <f>C102</f>
        <v>150</v>
      </c>
      <c r="D90" s="1">
        <f t="shared" si="13"/>
        <v>30</v>
      </c>
      <c r="E90" s="1">
        <f t="shared" si="14"/>
        <v>120</v>
      </c>
      <c r="F90" s="1">
        <f t="shared" si="14"/>
        <v>0</v>
      </c>
      <c r="G90" s="1">
        <f t="shared" si="14"/>
        <v>0</v>
      </c>
      <c r="H90" s="1"/>
      <c r="I90" s="1"/>
      <c r="J90" s="1"/>
      <c r="K90" s="22"/>
    </row>
    <row r="91" spans="1:11" x14ac:dyDescent="0.25">
      <c r="A91" s="1"/>
      <c r="B91" s="18">
        <v>710101</v>
      </c>
      <c r="C91" s="1">
        <f>C103</f>
        <v>120</v>
      </c>
      <c r="D91" s="1">
        <f t="shared" si="13"/>
        <v>0</v>
      </c>
      <c r="E91" s="1">
        <f t="shared" si="14"/>
        <v>120</v>
      </c>
      <c r="F91" s="1">
        <f t="shared" si="14"/>
        <v>0</v>
      </c>
      <c r="G91" s="1">
        <f t="shared" si="14"/>
        <v>0</v>
      </c>
      <c r="H91" s="1"/>
      <c r="I91" s="1"/>
      <c r="J91" s="1"/>
      <c r="K91" s="22"/>
    </row>
    <row r="92" spans="1:11" x14ac:dyDescent="0.25">
      <c r="A92" s="1"/>
      <c r="B92" s="18">
        <v>710130</v>
      </c>
      <c r="C92" s="1">
        <f>C104</f>
        <v>30</v>
      </c>
      <c r="D92" s="1">
        <f t="shared" si="13"/>
        <v>30</v>
      </c>
      <c r="E92" s="1">
        <f t="shared" si="14"/>
        <v>0</v>
      </c>
      <c r="F92" s="1">
        <f t="shared" si="14"/>
        <v>0</v>
      </c>
      <c r="G92" s="1">
        <f t="shared" si="14"/>
        <v>0</v>
      </c>
      <c r="H92" s="1"/>
      <c r="I92" s="1"/>
      <c r="J92" s="1"/>
      <c r="K92" s="22"/>
    </row>
    <row r="93" spans="1:11" x14ac:dyDescent="0.25">
      <c r="A93" s="4">
        <v>67020501</v>
      </c>
      <c r="B93" s="1"/>
      <c r="C93" s="1">
        <f>C94+C97+C98+C100</f>
        <v>235</v>
      </c>
      <c r="D93" s="1">
        <f t="shared" ref="D93:G93" si="15">D94+D97+D98+D100</f>
        <v>60</v>
      </c>
      <c r="E93" s="1">
        <f t="shared" si="15"/>
        <v>145</v>
      </c>
      <c r="F93" s="1">
        <f t="shared" si="15"/>
        <v>15</v>
      </c>
      <c r="G93" s="1">
        <f t="shared" si="15"/>
        <v>15</v>
      </c>
      <c r="H93" s="86">
        <v>90</v>
      </c>
      <c r="I93" s="86">
        <v>90</v>
      </c>
      <c r="J93" s="86">
        <v>90</v>
      </c>
      <c r="K93" s="22">
        <f t="shared" ref="K93:K98" si="16">SUM(D93:G93)</f>
        <v>235</v>
      </c>
    </row>
    <row r="94" spans="1:11" x14ac:dyDescent="0.25">
      <c r="A94" s="1"/>
      <c r="B94" s="18">
        <v>2001</v>
      </c>
      <c r="C94" s="1">
        <f>C95+C96</f>
        <v>40</v>
      </c>
      <c r="D94" s="1">
        <f>D95+D96</f>
        <v>10</v>
      </c>
      <c r="E94" s="1">
        <f>E95+E96</f>
        <v>10</v>
      </c>
      <c r="F94" s="1">
        <f>F95+F96</f>
        <v>10</v>
      </c>
      <c r="G94" s="1">
        <f>G95+G96</f>
        <v>10</v>
      </c>
      <c r="H94" s="1"/>
      <c r="I94" s="1"/>
      <c r="J94" s="1"/>
      <c r="K94" s="22">
        <f t="shared" si="16"/>
        <v>40</v>
      </c>
    </row>
    <row r="95" spans="1:11" x14ac:dyDescent="0.25">
      <c r="A95" s="1"/>
      <c r="B95" s="18">
        <v>200109</v>
      </c>
      <c r="C95" s="1">
        <f>D95+E95+F95+G95</f>
        <v>20</v>
      </c>
      <c r="D95" s="1">
        <v>5</v>
      </c>
      <c r="E95" s="1">
        <v>5</v>
      </c>
      <c r="F95" s="1">
        <v>5</v>
      </c>
      <c r="G95" s="1">
        <v>5</v>
      </c>
      <c r="H95" s="1"/>
      <c r="I95" s="1"/>
      <c r="J95" s="1"/>
      <c r="K95" s="22">
        <f t="shared" si="16"/>
        <v>20</v>
      </c>
    </row>
    <row r="96" spans="1:11" x14ac:dyDescent="0.25">
      <c r="A96" s="1"/>
      <c r="B96" s="18">
        <v>200130</v>
      </c>
      <c r="C96" s="1">
        <f>D96+E96+F96+G96</f>
        <v>20</v>
      </c>
      <c r="D96" s="1">
        <v>5</v>
      </c>
      <c r="E96" s="1">
        <v>5</v>
      </c>
      <c r="F96" s="1">
        <v>5</v>
      </c>
      <c r="G96" s="1">
        <v>5</v>
      </c>
      <c r="H96" s="1"/>
      <c r="I96" s="1"/>
      <c r="J96" s="1"/>
      <c r="K96" s="22">
        <f t="shared" si="16"/>
        <v>20</v>
      </c>
    </row>
    <row r="97" spans="1:11" x14ac:dyDescent="0.25">
      <c r="A97" s="1"/>
      <c r="B97" s="18">
        <v>2002</v>
      </c>
      <c r="C97" s="1">
        <v>20</v>
      </c>
      <c r="D97" s="1">
        <v>10</v>
      </c>
      <c r="E97" s="1">
        <v>10</v>
      </c>
      <c r="F97" s="1">
        <v>0</v>
      </c>
      <c r="G97" s="1">
        <v>0</v>
      </c>
      <c r="H97" s="1"/>
      <c r="I97" s="1"/>
      <c r="J97" s="1"/>
      <c r="K97" s="22">
        <f t="shared" si="16"/>
        <v>20</v>
      </c>
    </row>
    <row r="98" spans="1:11" x14ac:dyDescent="0.25">
      <c r="A98" s="1"/>
      <c r="B98" s="18">
        <v>2030</v>
      </c>
      <c r="C98" s="1">
        <f>C99</f>
        <v>25</v>
      </c>
      <c r="D98" s="1">
        <f>D99</f>
        <v>10</v>
      </c>
      <c r="E98" s="1">
        <f>E99</f>
        <v>5</v>
      </c>
      <c r="F98" s="1">
        <f>F99</f>
        <v>5</v>
      </c>
      <c r="G98" s="1">
        <f>G99</f>
        <v>5</v>
      </c>
      <c r="H98" s="1"/>
      <c r="I98" s="1"/>
      <c r="J98" s="1"/>
      <c r="K98" s="22">
        <f t="shared" si="16"/>
        <v>25</v>
      </c>
    </row>
    <row r="99" spans="1:11" x14ac:dyDescent="0.25">
      <c r="A99" s="1"/>
      <c r="B99" s="18">
        <v>203030</v>
      </c>
      <c r="C99" s="1">
        <f>D99+E99+F99+G99</f>
        <v>25</v>
      </c>
      <c r="D99" s="1">
        <v>10</v>
      </c>
      <c r="E99" s="1">
        <v>5</v>
      </c>
      <c r="F99" s="1">
        <v>5</v>
      </c>
      <c r="G99" s="1">
        <v>5</v>
      </c>
      <c r="H99" s="1"/>
      <c r="I99" s="1"/>
      <c r="J99" s="1"/>
      <c r="K99" s="22"/>
    </row>
    <row r="100" spans="1:11" x14ac:dyDescent="0.25">
      <c r="A100" s="1"/>
      <c r="B100" s="18">
        <v>70</v>
      </c>
      <c r="C100" s="1">
        <f t="shared" ref="C100:G101" si="17">C101</f>
        <v>150</v>
      </c>
      <c r="D100" s="1">
        <f t="shared" si="17"/>
        <v>30</v>
      </c>
      <c r="E100" s="1">
        <f t="shared" si="17"/>
        <v>120</v>
      </c>
      <c r="F100" s="1">
        <f t="shared" si="17"/>
        <v>0</v>
      </c>
      <c r="G100" s="1">
        <f t="shared" si="17"/>
        <v>0</v>
      </c>
      <c r="H100" s="1"/>
      <c r="I100" s="1"/>
      <c r="J100" s="1"/>
      <c r="K100" s="22"/>
    </row>
    <row r="101" spans="1:11" x14ac:dyDescent="0.25">
      <c r="A101" s="1"/>
      <c r="B101" s="18">
        <v>71</v>
      </c>
      <c r="C101" s="1">
        <f t="shared" si="17"/>
        <v>150</v>
      </c>
      <c r="D101" s="1">
        <f t="shared" si="17"/>
        <v>30</v>
      </c>
      <c r="E101" s="1">
        <f t="shared" si="17"/>
        <v>120</v>
      </c>
      <c r="F101" s="1">
        <f t="shared" si="17"/>
        <v>0</v>
      </c>
      <c r="G101" s="1">
        <f t="shared" si="17"/>
        <v>0</v>
      </c>
      <c r="H101" s="1"/>
      <c r="I101" s="1"/>
      <c r="J101" s="1"/>
      <c r="K101" s="22"/>
    </row>
    <row r="102" spans="1:11" x14ac:dyDescent="0.25">
      <c r="A102" s="1"/>
      <c r="B102" s="18">
        <v>7101</v>
      </c>
      <c r="C102" s="1">
        <f>C103+C104</f>
        <v>150</v>
      </c>
      <c r="D102" s="1">
        <f>D103+D104</f>
        <v>30</v>
      </c>
      <c r="E102" s="1">
        <f>E103+E104</f>
        <v>120</v>
      </c>
      <c r="F102" s="1">
        <f>F103+F104</f>
        <v>0</v>
      </c>
      <c r="G102" s="1">
        <f>G103+G104</f>
        <v>0</v>
      </c>
      <c r="H102" s="1"/>
      <c r="I102" s="1"/>
      <c r="J102" s="1"/>
      <c r="K102" s="22"/>
    </row>
    <row r="103" spans="1:11" x14ac:dyDescent="0.25">
      <c r="A103" s="1"/>
      <c r="B103" s="18">
        <v>710101</v>
      </c>
      <c r="C103" s="1">
        <f>D103+E103+F103+G103</f>
        <v>120</v>
      </c>
      <c r="D103" s="1"/>
      <c r="E103" s="1">
        <v>120</v>
      </c>
      <c r="F103" s="1"/>
      <c r="G103" s="1"/>
      <c r="H103" s="1"/>
      <c r="I103" s="1"/>
      <c r="J103" s="1"/>
      <c r="K103" s="22"/>
    </row>
    <row r="104" spans="1:11" x14ac:dyDescent="0.25">
      <c r="A104" s="1"/>
      <c r="B104" s="18">
        <v>710130</v>
      </c>
      <c r="C104" s="1">
        <f>D104+E104+F104+G104</f>
        <v>30</v>
      </c>
      <c r="D104" s="1">
        <v>30</v>
      </c>
      <c r="E104" s="1"/>
      <c r="F104" s="1"/>
      <c r="G104" s="1"/>
      <c r="H104" s="1"/>
      <c r="I104" s="1"/>
      <c r="J104" s="1"/>
      <c r="K104" s="22">
        <f>SUM(D104:G104)</f>
        <v>30</v>
      </c>
    </row>
    <row r="105" spans="1:11" x14ac:dyDescent="0.25">
      <c r="A105" s="4">
        <v>670206</v>
      </c>
      <c r="B105" s="1"/>
      <c r="C105" s="1">
        <f>C106+C108</f>
        <v>620</v>
      </c>
      <c r="D105" s="1">
        <f>D106+D108</f>
        <v>510</v>
      </c>
      <c r="E105" s="1">
        <f>E106+E108</f>
        <v>110</v>
      </c>
      <c r="F105" s="1">
        <f t="shared" ref="C105:G106" si="18">F106</f>
        <v>0</v>
      </c>
      <c r="G105" s="1">
        <f t="shared" si="18"/>
        <v>0</v>
      </c>
      <c r="H105" s="86">
        <v>200</v>
      </c>
      <c r="I105" s="86">
        <v>200</v>
      </c>
      <c r="J105" s="86">
        <v>200</v>
      </c>
      <c r="K105" s="22">
        <f>SUM(D105:G105)</f>
        <v>620</v>
      </c>
    </row>
    <row r="106" spans="1:11" x14ac:dyDescent="0.25">
      <c r="A106" s="1"/>
      <c r="B106" s="18">
        <v>59</v>
      </c>
      <c r="C106" s="1">
        <f t="shared" si="18"/>
        <v>200</v>
      </c>
      <c r="D106" s="1">
        <f t="shared" si="18"/>
        <v>150</v>
      </c>
      <c r="E106" s="1">
        <f t="shared" si="18"/>
        <v>50</v>
      </c>
      <c r="F106" s="1">
        <f t="shared" si="18"/>
        <v>0</v>
      </c>
      <c r="G106" s="1">
        <f t="shared" si="18"/>
        <v>0</v>
      </c>
      <c r="H106" s="1"/>
      <c r="I106" s="1"/>
      <c r="J106" s="1"/>
      <c r="K106" s="22">
        <f>SUM(D106:G106)</f>
        <v>200</v>
      </c>
    </row>
    <row r="107" spans="1:11" x14ac:dyDescent="0.25">
      <c r="A107" s="1"/>
      <c r="B107" s="18">
        <v>5912</v>
      </c>
      <c r="C107" s="1">
        <v>200</v>
      </c>
      <c r="D107" s="1">
        <v>150</v>
      </c>
      <c r="E107" s="1">
        <v>50</v>
      </c>
      <c r="F107" s="1">
        <v>0</v>
      </c>
      <c r="G107" s="1"/>
      <c r="H107" s="1"/>
      <c r="I107" s="1"/>
      <c r="J107" s="1"/>
      <c r="K107" s="22">
        <f>SUM(D107:G107)</f>
        <v>200</v>
      </c>
    </row>
    <row r="108" spans="1:11" x14ac:dyDescent="0.25">
      <c r="A108" s="1"/>
      <c r="B108" s="18">
        <v>70</v>
      </c>
      <c r="C108" s="1">
        <f t="shared" ref="C108:G109" si="19">C109</f>
        <v>420</v>
      </c>
      <c r="D108" s="1">
        <f t="shared" si="19"/>
        <v>360</v>
      </c>
      <c r="E108" s="1">
        <f t="shared" si="19"/>
        <v>60</v>
      </c>
      <c r="F108" s="1">
        <f t="shared" si="19"/>
        <v>0</v>
      </c>
      <c r="G108" s="1">
        <f t="shared" si="19"/>
        <v>0</v>
      </c>
      <c r="H108" s="1"/>
      <c r="I108" s="1"/>
      <c r="J108" s="1"/>
    </row>
    <row r="109" spans="1:11" x14ac:dyDescent="0.25">
      <c r="A109" s="1"/>
      <c r="B109" s="18">
        <v>71</v>
      </c>
      <c r="C109" s="1">
        <f t="shared" si="19"/>
        <v>420</v>
      </c>
      <c r="D109" s="1">
        <f t="shared" si="19"/>
        <v>360</v>
      </c>
      <c r="E109" s="1">
        <f t="shared" si="19"/>
        <v>60</v>
      </c>
      <c r="F109" s="1">
        <f t="shared" si="19"/>
        <v>0</v>
      </c>
      <c r="G109" s="1">
        <f t="shared" si="19"/>
        <v>0</v>
      </c>
      <c r="H109" s="1"/>
      <c r="I109" s="1"/>
      <c r="J109" s="1"/>
    </row>
    <row r="110" spans="1:11" x14ac:dyDescent="0.25">
      <c r="A110" s="1"/>
      <c r="B110" s="18">
        <v>7101</v>
      </c>
      <c r="C110" s="1">
        <f>C111+C112</f>
        <v>420</v>
      </c>
      <c r="D110" s="1">
        <f>D111+D112</f>
        <v>360</v>
      </c>
      <c r="E110" s="1">
        <f>E111+E112</f>
        <v>60</v>
      </c>
      <c r="F110" s="1">
        <f>F111+F112</f>
        <v>0</v>
      </c>
      <c r="G110" s="1">
        <f>G111+G112</f>
        <v>0</v>
      </c>
      <c r="H110" s="1"/>
      <c r="I110" s="1"/>
      <c r="J110" s="1"/>
    </row>
    <row r="111" spans="1:11" x14ac:dyDescent="0.25">
      <c r="A111" s="1"/>
      <c r="B111" s="18">
        <v>710101</v>
      </c>
      <c r="C111" s="1">
        <f>D111+E111+F111+G111</f>
        <v>410</v>
      </c>
      <c r="D111" s="1">
        <v>350</v>
      </c>
      <c r="E111" s="1">
        <v>60</v>
      </c>
      <c r="F111" s="1"/>
      <c r="G111" s="1"/>
      <c r="H111" s="1"/>
      <c r="I111" s="1"/>
      <c r="J111" s="1"/>
    </row>
    <row r="112" spans="1:11" x14ac:dyDescent="0.25">
      <c r="A112" s="1"/>
      <c r="B112" s="18">
        <v>710130</v>
      </c>
      <c r="C112" s="1">
        <f>D112+E112+F112+G112</f>
        <v>10</v>
      </c>
      <c r="D112" s="1">
        <v>10</v>
      </c>
      <c r="E112" s="1"/>
      <c r="F112" s="1"/>
      <c r="G112" s="1"/>
      <c r="H112" s="1"/>
      <c r="I112" s="1"/>
      <c r="J112" s="1"/>
    </row>
  </sheetData>
  <pageMargins left="0.7" right="0.7" top="0.75" bottom="0.75" header="0.511811023622047" footer="0.511811023622047"/>
  <pageSetup paperSize="9" scale="65" orientation="landscape" horizontalDpi="300" verticalDpi="300" r:id="rId1"/>
  <rowBreaks count="1" manualBreakCount="1">
    <brk id="39" max="16383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6"/>
  <sheetViews>
    <sheetView zoomScaleNormal="100" workbookViewId="0">
      <selection activeCell="J13" sqref="J13"/>
    </sheetView>
  </sheetViews>
  <sheetFormatPr defaultColWidth="8.42578125" defaultRowHeight="15" x14ac:dyDescent="0.25"/>
  <sheetData>
    <row r="1" spans="1:11" s="24" customFormat="1" x14ac:dyDescent="0.25">
      <c r="C1" s="25">
        <v>2024</v>
      </c>
      <c r="D1" s="25" t="s">
        <v>11</v>
      </c>
      <c r="E1" s="25" t="s">
        <v>12</v>
      </c>
      <c r="F1" s="25" t="s">
        <v>13</v>
      </c>
      <c r="G1" s="25" t="s">
        <v>14</v>
      </c>
      <c r="H1" s="25">
        <v>2025</v>
      </c>
      <c r="I1" s="25">
        <v>2026</v>
      </c>
      <c r="J1" s="25">
        <v>2027</v>
      </c>
    </row>
    <row r="2" spans="1:11" x14ac:dyDescent="0.25">
      <c r="A2" s="1">
        <v>7002</v>
      </c>
      <c r="B2" s="1"/>
      <c r="C2" s="1">
        <f>C3+C11</f>
        <v>856</v>
      </c>
      <c r="D2" s="1">
        <f>D3+D11</f>
        <v>424</v>
      </c>
      <c r="E2" s="1">
        <f>E3+E11</f>
        <v>409</v>
      </c>
      <c r="F2" s="1">
        <f>F3+F11</f>
        <v>18</v>
      </c>
      <c r="G2" s="1">
        <f>G3+G11</f>
        <v>5</v>
      </c>
      <c r="H2" s="1">
        <f>H3+H12</f>
        <v>520</v>
      </c>
      <c r="I2" s="1">
        <f>I3+I12</f>
        <v>520</v>
      </c>
      <c r="J2" s="1">
        <f>J3+J12</f>
        <v>310</v>
      </c>
      <c r="K2">
        <f t="shared" ref="K2:K7" si="0">SUM(D2:G2)</f>
        <v>856</v>
      </c>
    </row>
    <row r="3" spans="1:11" x14ac:dyDescent="0.25">
      <c r="A3" s="1">
        <v>700206</v>
      </c>
      <c r="B3" s="1"/>
      <c r="C3" s="1">
        <f>C4+C6+C7+C8</f>
        <v>290</v>
      </c>
      <c r="D3" s="1">
        <f>D4+D6+D7+D8</f>
        <v>130</v>
      </c>
      <c r="E3" s="1">
        <f>E4+E6+E7+E8</f>
        <v>160</v>
      </c>
      <c r="F3" s="1">
        <f>F4+F6+F7+F8</f>
        <v>0</v>
      </c>
      <c r="G3" s="1">
        <f>G4+G6+G7+G8</f>
        <v>0</v>
      </c>
      <c r="H3" s="86">
        <v>300</v>
      </c>
      <c r="I3" s="86">
        <v>300</v>
      </c>
      <c r="J3" s="86">
        <v>150</v>
      </c>
      <c r="K3">
        <f t="shared" si="0"/>
        <v>290</v>
      </c>
    </row>
    <row r="4" spans="1:11" x14ac:dyDescent="0.25">
      <c r="A4" s="1"/>
      <c r="B4" s="1">
        <v>2001</v>
      </c>
      <c r="C4" s="1">
        <f>C5</f>
        <v>80</v>
      </c>
      <c r="D4" s="1">
        <f>D5</f>
        <v>50</v>
      </c>
      <c r="E4" s="1">
        <f>E5</f>
        <v>30</v>
      </c>
      <c r="F4" s="1">
        <f>F5</f>
        <v>0</v>
      </c>
      <c r="G4" s="1">
        <f>G5</f>
        <v>0</v>
      </c>
      <c r="H4" s="1"/>
      <c r="I4" s="1"/>
      <c r="J4" s="1"/>
      <c r="K4">
        <f t="shared" si="0"/>
        <v>80</v>
      </c>
    </row>
    <row r="5" spans="1:11" x14ac:dyDescent="0.25">
      <c r="A5" s="1"/>
      <c r="B5" s="1">
        <v>200103</v>
      </c>
      <c r="C5" s="1">
        <f>D5+E5+F5+G5</f>
        <v>80</v>
      </c>
      <c r="D5" s="1">
        <v>50</v>
      </c>
      <c r="E5" s="1">
        <v>30</v>
      </c>
      <c r="F5" s="1">
        <v>0</v>
      </c>
      <c r="G5" s="1">
        <v>0</v>
      </c>
      <c r="H5" s="1"/>
      <c r="I5" s="1"/>
      <c r="J5" s="1"/>
      <c r="K5">
        <f t="shared" si="0"/>
        <v>80</v>
      </c>
    </row>
    <row r="6" spans="1:11" x14ac:dyDescent="0.25">
      <c r="A6" s="1"/>
      <c r="B6" s="1">
        <v>2002</v>
      </c>
      <c r="C6" s="1">
        <f>D6+E6+F6+G6</f>
        <v>100</v>
      </c>
      <c r="D6" s="1">
        <v>50</v>
      </c>
      <c r="E6" s="1">
        <v>50</v>
      </c>
      <c r="F6" s="1"/>
      <c r="G6" s="1"/>
      <c r="H6" s="1"/>
      <c r="I6" s="1"/>
      <c r="J6" s="1"/>
      <c r="K6">
        <f t="shared" si="0"/>
        <v>100</v>
      </c>
    </row>
    <row r="7" spans="1:11" x14ac:dyDescent="0.25">
      <c r="A7" s="1"/>
      <c r="B7" s="1">
        <v>203030</v>
      </c>
      <c r="C7" s="1">
        <f>D7+E7+F7+G7</f>
        <v>60</v>
      </c>
      <c r="D7" s="1">
        <v>30</v>
      </c>
      <c r="E7" s="1">
        <v>30</v>
      </c>
      <c r="F7" s="1"/>
      <c r="G7" s="1"/>
      <c r="H7" s="1"/>
      <c r="I7" s="1"/>
      <c r="J7" s="1"/>
      <c r="K7">
        <f t="shared" si="0"/>
        <v>60</v>
      </c>
    </row>
    <row r="8" spans="1:11" x14ac:dyDescent="0.25">
      <c r="A8" s="1"/>
      <c r="B8" s="1">
        <v>70</v>
      </c>
      <c r="C8" s="1">
        <f t="shared" ref="C8:G9" si="1">C9</f>
        <v>50</v>
      </c>
      <c r="D8" s="1">
        <f t="shared" si="1"/>
        <v>0</v>
      </c>
      <c r="E8" s="1">
        <f t="shared" si="1"/>
        <v>50</v>
      </c>
      <c r="F8" s="1">
        <f t="shared" si="1"/>
        <v>0</v>
      </c>
      <c r="G8" s="1">
        <f t="shared" si="1"/>
        <v>0</v>
      </c>
      <c r="H8" s="1">
        <v>0</v>
      </c>
      <c r="I8" s="1">
        <v>0</v>
      </c>
      <c r="J8" s="1">
        <v>0</v>
      </c>
    </row>
    <row r="9" spans="1:11" x14ac:dyDescent="0.25">
      <c r="A9" s="1"/>
      <c r="B9" s="1">
        <v>7001</v>
      </c>
      <c r="C9" s="1">
        <f t="shared" si="1"/>
        <v>50</v>
      </c>
      <c r="D9" s="1">
        <f t="shared" si="1"/>
        <v>0</v>
      </c>
      <c r="E9" s="1">
        <f t="shared" si="1"/>
        <v>50</v>
      </c>
      <c r="F9" s="1">
        <f t="shared" si="1"/>
        <v>0</v>
      </c>
      <c r="G9" s="1">
        <f t="shared" si="1"/>
        <v>0</v>
      </c>
      <c r="H9" s="1"/>
      <c r="I9" s="1"/>
      <c r="J9" s="1"/>
    </row>
    <row r="10" spans="1:11" x14ac:dyDescent="0.25">
      <c r="A10" s="1"/>
      <c r="B10" s="1">
        <v>700101</v>
      </c>
      <c r="C10" s="1">
        <f>D10+E10+F10+G10</f>
        <v>50</v>
      </c>
      <c r="D10" s="1"/>
      <c r="E10" s="1">
        <v>50</v>
      </c>
      <c r="F10" s="1"/>
      <c r="G10" s="1"/>
      <c r="H10" s="1"/>
      <c r="I10" s="1"/>
      <c r="J10" s="1"/>
    </row>
    <row r="11" spans="1:11" x14ac:dyDescent="0.25">
      <c r="A11" s="1">
        <v>700250</v>
      </c>
      <c r="B11" s="1"/>
      <c r="C11" s="1">
        <f t="shared" ref="C11:J11" si="2">C12+C22</f>
        <v>566</v>
      </c>
      <c r="D11" s="1">
        <f t="shared" si="2"/>
        <v>294</v>
      </c>
      <c r="E11" s="1">
        <f t="shared" si="2"/>
        <v>249</v>
      </c>
      <c r="F11" s="1">
        <f t="shared" si="2"/>
        <v>18</v>
      </c>
      <c r="G11" s="1">
        <f t="shared" si="2"/>
        <v>5</v>
      </c>
      <c r="H11" s="1">
        <f t="shared" si="2"/>
        <v>220</v>
      </c>
      <c r="I11" s="1">
        <f t="shared" si="2"/>
        <v>220</v>
      </c>
      <c r="J11" s="1">
        <f t="shared" si="2"/>
        <v>160</v>
      </c>
      <c r="K11">
        <f t="shared" ref="K11:K16" si="3">SUM(D11:G11)</f>
        <v>566</v>
      </c>
    </row>
    <row r="12" spans="1:11" x14ac:dyDescent="0.25">
      <c r="A12" s="1"/>
      <c r="B12" s="1">
        <v>20</v>
      </c>
      <c r="C12" s="1">
        <f>C13+C17+C18+C20</f>
        <v>220</v>
      </c>
      <c r="D12" s="1">
        <f>D13+D17+D18+D20</f>
        <v>168</v>
      </c>
      <c r="E12" s="1">
        <f>E13+E17+E18+E20</f>
        <v>29</v>
      </c>
      <c r="F12" s="1">
        <f>F13+F17+F18+F20</f>
        <v>18</v>
      </c>
      <c r="G12" s="1">
        <f>G13+G17+G18+G20</f>
        <v>5</v>
      </c>
      <c r="H12" s="86">
        <v>220</v>
      </c>
      <c r="I12" s="86">
        <v>220</v>
      </c>
      <c r="J12" s="86">
        <v>160</v>
      </c>
      <c r="K12">
        <f t="shared" si="3"/>
        <v>220</v>
      </c>
    </row>
    <row r="13" spans="1:11" x14ac:dyDescent="0.25">
      <c r="A13" s="1"/>
      <c r="B13" s="1">
        <v>2001</v>
      </c>
      <c r="C13" s="1">
        <f>C14+C15+C16</f>
        <v>80</v>
      </c>
      <c r="D13" s="1">
        <f>D14+D15+D16</f>
        <v>28</v>
      </c>
      <c r="E13" s="1">
        <f>E14+E15+E16</f>
        <v>29</v>
      </c>
      <c r="F13" s="1">
        <f>F14+F15+F16</f>
        <v>18</v>
      </c>
      <c r="G13" s="1">
        <f>G14+G15+G16</f>
        <v>5</v>
      </c>
      <c r="H13" s="1"/>
      <c r="I13" s="1"/>
      <c r="J13" s="1"/>
      <c r="K13">
        <f t="shared" si="3"/>
        <v>80</v>
      </c>
    </row>
    <row r="14" spans="1:11" x14ac:dyDescent="0.25">
      <c r="A14" s="1"/>
      <c r="B14" s="1">
        <v>200105</v>
      </c>
      <c r="C14" s="1">
        <f>D14+E14+F14+G14</f>
        <v>30</v>
      </c>
      <c r="D14" s="1">
        <v>10</v>
      </c>
      <c r="E14" s="1">
        <v>10</v>
      </c>
      <c r="F14" s="1">
        <v>10</v>
      </c>
      <c r="G14" s="1">
        <v>0</v>
      </c>
      <c r="H14" s="1"/>
      <c r="I14" s="1"/>
      <c r="J14" s="1"/>
      <c r="K14">
        <f t="shared" si="3"/>
        <v>30</v>
      </c>
    </row>
    <row r="15" spans="1:11" x14ac:dyDescent="0.25">
      <c r="A15" s="1"/>
      <c r="B15" s="1">
        <v>200106</v>
      </c>
      <c r="C15" s="1">
        <f>D15+E15+F15+G15</f>
        <v>10</v>
      </c>
      <c r="D15" s="1">
        <v>3</v>
      </c>
      <c r="E15" s="1">
        <v>4</v>
      </c>
      <c r="F15" s="1">
        <v>3</v>
      </c>
      <c r="G15" s="1"/>
      <c r="H15" s="1"/>
      <c r="I15" s="1"/>
      <c r="J15" s="1"/>
      <c r="K15">
        <f t="shared" si="3"/>
        <v>10</v>
      </c>
    </row>
    <row r="16" spans="1:11" x14ac:dyDescent="0.25">
      <c r="A16" s="1"/>
      <c r="B16" s="1">
        <v>200109</v>
      </c>
      <c r="C16" s="1">
        <f>D16+E16+F16+G16</f>
        <v>40</v>
      </c>
      <c r="D16" s="1">
        <v>15</v>
      </c>
      <c r="E16" s="1">
        <v>15</v>
      </c>
      <c r="F16" s="1">
        <v>5</v>
      </c>
      <c r="G16" s="1">
        <v>5</v>
      </c>
      <c r="H16" s="1"/>
      <c r="I16" s="1"/>
      <c r="J16" s="1"/>
      <c r="K16">
        <f t="shared" si="3"/>
        <v>40</v>
      </c>
    </row>
    <row r="17" spans="1:11" x14ac:dyDescent="0.25">
      <c r="A17" s="1"/>
      <c r="B17" s="1">
        <v>2002</v>
      </c>
      <c r="C17" s="1">
        <f>D17+E17+F17+G17</f>
        <v>50</v>
      </c>
      <c r="D17" s="1">
        <v>50</v>
      </c>
      <c r="E17" s="1">
        <v>0</v>
      </c>
      <c r="F17" s="1"/>
      <c r="G17" s="1"/>
      <c r="H17" s="1"/>
      <c r="I17" s="1"/>
      <c r="J17" s="1"/>
      <c r="K17">
        <f>D17+E17+F17+G17</f>
        <v>50</v>
      </c>
    </row>
    <row r="18" spans="1:11" x14ac:dyDescent="0.25">
      <c r="A18" s="1"/>
      <c r="B18" s="1">
        <v>2005</v>
      </c>
      <c r="C18" s="1">
        <f>C19</f>
        <v>20</v>
      </c>
      <c r="D18" s="1">
        <f>D19</f>
        <v>20</v>
      </c>
      <c r="E18" s="1">
        <f>E19</f>
        <v>0</v>
      </c>
      <c r="F18" s="1">
        <f>F19</f>
        <v>0</v>
      </c>
      <c r="G18" s="1">
        <f>G19</f>
        <v>0</v>
      </c>
      <c r="H18" s="1"/>
      <c r="I18" s="1"/>
      <c r="J18" s="1"/>
      <c r="K18">
        <f>K19</f>
        <v>20</v>
      </c>
    </row>
    <row r="19" spans="1:11" x14ac:dyDescent="0.25">
      <c r="A19" s="1"/>
      <c r="B19" s="1">
        <v>200530</v>
      </c>
      <c r="C19" s="1">
        <f>D19+E19+F19+G19</f>
        <v>20</v>
      </c>
      <c r="D19" s="1">
        <v>20</v>
      </c>
      <c r="E19" s="1">
        <v>0</v>
      </c>
      <c r="F19" s="1">
        <v>0</v>
      </c>
      <c r="G19" s="1"/>
      <c r="H19" s="1"/>
      <c r="I19" s="1"/>
      <c r="J19" s="1"/>
      <c r="K19">
        <f t="shared" ref="K19:K26" si="4">SUM(D19:G19)</f>
        <v>20</v>
      </c>
    </row>
    <row r="20" spans="1:11" x14ac:dyDescent="0.25">
      <c r="A20" s="1"/>
      <c r="B20" s="1">
        <v>2030</v>
      </c>
      <c r="C20" s="1">
        <f>C21</f>
        <v>70</v>
      </c>
      <c r="D20" s="1">
        <f>D21</f>
        <v>70</v>
      </c>
      <c r="E20" s="1">
        <f>E21</f>
        <v>0</v>
      </c>
      <c r="F20" s="1">
        <f>F21</f>
        <v>0</v>
      </c>
      <c r="G20" s="1">
        <f>G21</f>
        <v>0</v>
      </c>
      <c r="H20" s="1"/>
      <c r="I20" s="1"/>
      <c r="J20" s="1"/>
      <c r="K20">
        <f t="shared" si="4"/>
        <v>70</v>
      </c>
    </row>
    <row r="21" spans="1:11" x14ac:dyDescent="0.25">
      <c r="A21" s="1"/>
      <c r="B21" s="1">
        <v>203030</v>
      </c>
      <c r="C21" s="1">
        <f>D21+E21+F21+G21</f>
        <v>70</v>
      </c>
      <c r="D21" s="1">
        <v>70</v>
      </c>
      <c r="E21" s="1">
        <v>0</v>
      </c>
      <c r="F21" s="1">
        <v>0</v>
      </c>
      <c r="G21" s="1"/>
      <c r="H21" s="1"/>
      <c r="I21" s="1"/>
      <c r="J21" s="1"/>
      <c r="K21">
        <f t="shared" si="4"/>
        <v>70</v>
      </c>
    </row>
    <row r="22" spans="1:11" x14ac:dyDescent="0.25">
      <c r="A22" s="1"/>
      <c r="B22" s="1">
        <v>70</v>
      </c>
      <c r="C22" s="1">
        <f>C23</f>
        <v>346</v>
      </c>
      <c r="D22" s="1">
        <f>D23</f>
        <v>126</v>
      </c>
      <c r="E22" s="1">
        <f>E23</f>
        <v>220</v>
      </c>
      <c r="F22" s="1">
        <f>F23</f>
        <v>0</v>
      </c>
      <c r="G22" s="1">
        <f>G23</f>
        <v>0</v>
      </c>
      <c r="H22" s="1">
        <v>0</v>
      </c>
      <c r="I22" s="1">
        <v>0</v>
      </c>
      <c r="J22" s="1">
        <v>0</v>
      </c>
      <c r="K22">
        <f t="shared" si="4"/>
        <v>346</v>
      </c>
    </row>
    <row r="23" spans="1:11" x14ac:dyDescent="0.25">
      <c r="A23" s="1"/>
      <c r="B23" s="1">
        <v>7001</v>
      </c>
      <c r="C23" s="1">
        <f>C24+C25+C26</f>
        <v>346</v>
      </c>
      <c r="D23" s="1">
        <f>D24+D25+D26</f>
        <v>126</v>
      </c>
      <c r="E23" s="1">
        <f>E24+E25+E26</f>
        <v>220</v>
      </c>
      <c r="F23" s="1">
        <f>F24+F25+F26</f>
        <v>0</v>
      </c>
      <c r="G23" s="1">
        <f>G24+G25+G26</f>
        <v>0</v>
      </c>
      <c r="H23" s="1"/>
      <c r="I23" s="1"/>
      <c r="J23" s="1"/>
      <c r="K23">
        <f t="shared" si="4"/>
        <v>346</v>
      </c>
    </row>
    <row r="24" spans="1:11" x14ac:dyDescent="0.25">
      <c r="A24" s="1"/>
      <c r="B24" s="1">
        <v>700101</v>
      </c>
      <c r="C24" s="1">
        <f>D24+E24+F24+G24</f>
        <v>240</v>
      </c>
      <c r="D24" s="1">
        <v>20</v>
      </c>
      <c r="E24" s="1">
        <v>220</v>
      </c>
      <c r="F24" s="1"/>
      <c r="G24" s="1"/>
      <c r="H24" s="1"/>
      <c r="I24" s="1"/>
      <c r="J24" s="1"/>
      <c r="K24">
        <f t="shared" si="4"/>
        <v>240</v>
      </c>
    </row>
    <row r="25" spans="1:11" x14ac:dyDescent="0.25">
      <c r="A25" s="1"/>
      <c r="B25" s="1">
        <v>710102</v>
      </c>
      <c r="C25" s="1">
        <f>D25+E25+F25+G25</f>
        <v>0</v>
      </c>
      <c r="D25" s="1"/>
      <c r="E25" s="1"/>
      <c r="F25" s="1"/>
      <c r="G25" s="1"/>
      <c r="H25" s="1"/>
      <c r="I25" s="1"/>
      <c r="J25" s="1"/>
      <c r="K25">
        <f t="shared" si="4"/>
        <v>0</v>
      </c>
    </row>
    <row r="26" spans="1:11" x14ac:dyDescent="0.25">
      <c r="A26" s="1"/>
      <c r="B26" s="1">
        <v>700130</v>
      </c>
      <c r="C26" s="1">
        <f>D26+E26+F26+G26</f>
        <v>106</v>
      </c>
      <c r="D26" s="1">
        <v>106</v>
      </c>
      <c r="E26" s="1"/>
      <c r="F26" s="1"/>
      <c r="G26" s="1"/>
      <c r="H26" s="1"/>
      <c r="I26" s="1"/>
      <c r="J26" s="1"/>
      <c r="K26">
        <f t="shared" si="4"/>
        <v>106</v>
      </c>
    </row>
  </sheetData>
  <pageMargins left="0.7" right="0.7" top="0.75" bottom="0.75" header="0.511811023622047" footer="0.511811023622047"/>
  <pageSetup paperSize="9" scale="95" orientation="portrait" horizontalDpi="300" verticalDpi="300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zoomScaleNormal="100" workbookViewId="0">
      <selection activeCell="J5" sqref="J5"/>
    </sheetView>
  </sheetViews>
  <sheetFormatPr defaultColWidth="8.42578125" defaultRowHeight="15" x14ac:dyDescent="0.25"/>
  <cols>
    <col min="1" max="1" width="9.85546875" customWidth="1"/>
  </cols>
  <sheetData>
    <row r="1" spans="1:11" s="24" customFormat="1" x14ac:dyDescent="0.25">
      <c r="C1" s="25">
        <v>2024</v>
      </c>
      <c r="D1" s="25" t="s">
        <v>11</v>
      </c>
      <c r="E1" s="25" t="s">
        <v>12</v>
      </c>
      <c r="F1" s="25" t="s">
        <v>13</v>
      </c>
      <c r="G1" s="25" t="s">
        <v>14</v>
      </c>
      <c r="H1" s="25">
        <v>2025</v>
      </c>
      <c r="I1" s="25">
        <v>2026</v>
      </c>
      <c r="J1" s="25">
        <v>2027</v>
      </c>
    </row>
    <row r="2" spans="1:11" x14ac:dyDescent="0.25">
      <c r="A2" s="1">
        <v>7402</v>
      </c>
      <c r="B2" s="1"/>
      <c r="C2" s="1">
        <f>C3+C9</f>
        <v>1210</v>
      </c>
      <c r="D2" s="1">
        <f>D3+D9</f>
        <v>645</v>
      </c>
      <c r="E2" s="1">
        <f>E3+E9</f>
        <v>535</v>
      </c>
      <c r="F2" s="1">
        <f>F3+F9</f>
        <v>15</v>
      </c>
      <c r="G2" s="1">
        <f>G3+G9</f>
        <v>15</v>
      </c>
      <c r="H2" s="1">
        <f>H3+H12</f>
        <v>202</v>
      </c>
      <c r="I2" s="1">
        <f>I3+I12</f>
        <v>210</v>
      </c>
      <c r="J2" s="1">
        <f>J3+J12</f>
        <v>215</v>
      </c>
      <c r="K2">
        <f>SUM(D2:G2)</f>
        <v>1210</v>
      </c>
    </row>
    <row r="3" spans="1:11" x14ac:dyDescent="0.25">
      <c r="A3" s="1">
        <v>74020501</v>
      </c>
      <c r="B3" s="1"/>
      <c r="C3" s="1">
        <f>C5+C8+C7</f>
        <v>150</v>
      </c>
      <c r="D3" s="1">
        <f>D5+D8+D7</f>
        <v>105</v>
      </c>
      <c r="E3" s="1">
        <f>E5+E8+E7</f>
        <v>15</v>
      </c>
      <c r="F3" s="1">
        <f>F5+F8+F7</f>
        <v>15</v>
      </c>
      <c r="G3" s="1">
        <f>G5+G8+G7</f>
        <v>15</v>
      </c>
      <c r="H3" s="1">
        <f>H4+H8</f>
        <v>202</v>
      </c>
      <c r="I3" s="1">
        <f>I4+I8</f>
        <v>210</v>
      </c>
      <c r="J3" s="1">
        <f>J4+J8</f>
        <v>215</v>
      </c>
      <c r="K3">
        <f>SUM(D3:G3)</f>
        <v>150</v>
      </c>
    </row>
    <row r="4" spans="1:11" x14ac:dyDescent="0.25">
      <c r="A4" s="1"/>
      <c r="B4" s="1">
        <v>20</v>
      </c>
      <c r="C4">
        <f>C5+C7</f>
        <v>90</v>
      </c>
      <c r="D4">
        <f>D5+D7</f>
        <v>90</v>
      </c>
      <c r="E4">
        <f>E5+E7</f>
        <v>0</v>
      </c>
      <c r="F4">
        <f>F5+F7</f>
        <v>0</v>
      </c>
      <c r="G4">
        <f>G5+G7</f>
        <v>0</v>
      </c>
      <c r="H4" s="86">
        <v>142</v>
      </c>
      <c r="I4" s="86">
        <v>150</v>
      </c>
      <c r="J4" s="86">
        <v>155</v>
      </c>
      <c r="K4">
        <f>D4+E4+F4+G4</f>
        <v>90</v>
      </c>
    </row>
    <row r="5" spans="1:11" x14ac:dyDescent="0.25">
      <c r="A5" s="1"/>
      <c r="B5" s="1">
        <v>2001</v>
      </c>
      <c r="C5" s="1">
        <f>C6</f>
        <v>10</v>
      </c>
      <c r="D5" s="1">
        <f>D6</f>
        <v>10</v>
      </c>
      <c r="E5" s="1">
        <f>E6</f>
        <v>0</v>
      </c>
      <c r="F5" s="1">
        <f>F6</f>
        <v>0</v>
      </c>
      <c r="G5" s="1">
        <f>G6</f>
        <v>0</v>
      </c>
      <c r="H5" s="1"/>
      <c r="I5" s="1"/>
      <c r="J5" s="1"/>
      <c r="K5">
        <f>SUM(D5:G5)</f>
        <v>10</v>
      </c>
    </row>
    <row r="6" spans="1:11" x14ac:dyDescent="0.25">
      <c r="A6" s="1"/>
      <c r="B6" s="1">
        <v>200109</v>
      </c>
      <c r="C6" s="1">
        <f>D6+E6+F6+G6</f>
        <v>10</v>
      </c>
      <c r="D6" s="1">
        <v>10</v>
      </c>
      <c r="E6" s="1">
        <v>0</v>
      </c>
      <c r="F6" s="1"/>
      <c r="G6" s="1"/>
      <c r="H6" s="1"/>
      <c r="I6" s="1"/>
      <c r="J6" s="1"/>
      <c r="K6">
        <f>SUM(D6:G6)</f>
        <v>10</v>
      </c>
    </row>
    <row r="7" spans="1:11" x14ac:dyDescent="0.25">
      <c r="A7" s="1"/>
      <c r="B7" s="1">
        <v>203030</v>
      </c>
      <c r="C7" s="1">
        <f>D7+E7+F7+G7</f>
        <v>80</v>
      </c>
      <c r="D7" s="1">
        <v>80</v>
      </c>
      <c r="E7" s="1">
        <v>0</v>
      </c>
      <c r="F7" s="1">
        <v>0</v>
      </c>
      <c r="G7" s="1">
        <v>0</v>
      </c>
      <c r="H7" s="1"/>
      <c r="I7" s="1"/>
      <c r="J7" s="1"/>
      <c r="K7">
        <f>D7+E7+F7+G7</f>
        <v>80</v>
      </c>
    </row>
    <row r="8" spans="1:11" x14ac:dyDescent="0.25">
      <c r="A8" s="1"/>
      <c r="B8" s="1">
        <v>5911</v>
      </c>
      <c r="C8" s="1">
        <f>D8+E8+F8+G8</f>
        <v>60</v>
      </c>
      <c r="D8" s="1">
        <v>15</v>
      </c>
      <c r="E8" s="1">
        <v>15</v>
      </c>
      <c r="F8" s="1">
        <v>15</v>
      </c>
      <c r="G8" s="1">
        <v>15</v>
      </c>
      <c r="H8" s="1">
        <v>60</v>
      </c>
      <c r="I8" s="1">
        <v>60</v>
      </c>
      <c r="J8" s="1">
        <v>60</v>
      </c>
      <c r="K8">
        <f t="shared" ref="K8:K16" si="0">SUM(D8:G8)</f>
        <v>60</v>
      </c>
    </row>
    <row r="9" spans="1:11" x14ac:dyDescent="0.25">
      <c r="A9" s="1">
        <v>740206</v>
      </c>
      <c r="B9" s="1"/>
      <c r="C9" s="1">
        <f>C10+C12</f>
        <v>1060</v>
      </c>
      <c r="D9" s="1">
        <f>D10+D12</f>
        <v>540</v>
      </c>
      <c r="E9" s="1">
        <f>E10+E12</f>
        <v>520</v>
      </c>
      <c r="F9" s="1">
        <f>F10+F12</f>
        <v>0</v>
      </c>
      <c r="G9" s="1">
        <f>G10+G12</f>
        <v>0</v>
      </c>
      <c r="H9" s="1">
        <f>H13</f>
        <v>0</v>
      </c>
      <c r="I9" s="1">
        <f>I13</f>
        <v>0</v>
      </c>
      <c r="J9" s="1">
        <f>J13</f>
        <v>0</v>
      </c>
      <c r="K9">
        <f t="shared" si="0"/>
        <v>1060</v>
      </c>
    </row>
    <row r="10" spans="1:11" x14ac:dyDescent="0.25">
      <c r="A10" s="1"/>
      <c r="B10" s="1">
        <v>58</v>
      </c>
      <c r="C10" s="1">
        <f>C11</f>
        <v>0</v>
      </c>
      <c r="D10" s="1">
        <f>D11</f>
        <v>0</v>
      </c>
      <c r="E10" s="1">
        <f>E11</f>
        <v>0</v>
      </c>
      <c r="F10" s="1">
        <f>F11</f>
        <v>0</v>
      </c>
      <c r="G10" s="1">
        <f>G11</f>
        <v>0</v>
      </c>
      <c r="H10" s="1"/>
      <c r="I10" s="1"/>
      <c r="J10" s="1"/>
      <c r="K10">
        <f t="shared" si="0"/>
        <v>0</v>
      </c>
    </row>
    <row r="11" spans="1:11" x14ac:dyDescent="0.25">
      <c r="A11" s="1"/>
      <c r="B11" s="1">
        <v>580402</v>
      </c>
      <c r="C11" s="1">
        <f>D11+E11+F11+G11</f>
        <v>0</v>
      </c>
      <c r="D11" s="1">
        <v>0</v>
      </c>
      <c r="E11" s="1">
        <v>0</v>
      </c>
      <c r="F11" s="1"/>
      <c r="G11" s="1"/>
      <c r="H11" s="1"/>
      <c r="I11" s="1"/>
      <c r="J11" s="1"/>
      <c r="K11">
        <f t="shared" si="0"/>
        <v>0</v>
      </c>
    </row>
    <row r="12" spans="1:11" x14ac:dyDescent="0.25">
      <c r="A12" s="1"/>
      <c r="B12" s="1">
        <v>7101</v>
      </c>
      <c r="C12" s="1">
        <f>SUM(D12:G12)</f>
        <v>1060</v>
      </c>
      <c r="D12" s="1">
        <f>D13+D14</f>
        <v>540</v>
      </c>
      <c r="E12" s="1">
        <f>E13+E14</f>
        <v>520</v>
      </c>
      <c r="F12" s="1">
        <f>F13+F14</f>
        <v>0</v>
      </c>
      <c r="G12" s="1">
        <f>G13+G14</f>
        <v>0</v>
      </c>
      <c r="H12" s="1">
        <f>H13</f>
        <v>0</v>
      </c>
      <c r="I12" s="1">
        <f>I13</f>
        <v>0</v>
      </c>
      <c r="J12" s="1">
        <f>J13</f>
        <v>0</v>
      </c>
      <c r="K12">
        <f t="shared" si="0"/>
        <v>1060</v>
      </c>
    </row>
    <row r="13" spans="1:11" x14ac:dyDescent="0.25">
      <c r="A13" s="1"/>
      <c r="B13" s="1">
        <v>710101</v>
      </c>
      <c r="C13" s="1">
        <f>D13+E13+F13+G13</f>
        <v>850</v>
      </c>
      <c r="D13" s="1">
        <v>390</v>
      </c>
      <c r="E13" s="1">
        <v>460</v>
      </c>
      <c r="F13" s="1"/>
      <c r="G13" s="1"/>
      <c r="H13" s="1"/>
      <c r="I13" s="1"/>
      <c r="J13" s="1"/>
      <c r="K13">
        <f t="shared" si="0"/>
        <v>850</v>
      </c>
    </row>
    <row r="14" spans="1:11" x14ac:dyDescent="0.25">
      <c r="A14" s="1"/>
      <c r="B14" s="1">
        <v>710130</v>
      </c>
      <c r="C14" s="1">
        <f>D14+E14+F14+G14</f>
        <v>210</v>
      </c>
      <c r="D14" s="1">
        <v>150</v>
      </c>
      <c r="E14" s="1">
        <v>60</v>
      </c>
      <c r="F14" s="1"/>
      <c r="G14" s="1"/>
      <c r="H14" s="1"/>
      <c r="I14" s="1"/>
      <c r="J14" s="1"/>
      <c r="K14">
        <f t="shared" si="0"/>
        <v>210</v>
      </c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>
        <f t="shared" si="0"/>
        <v>0</v>
      </c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>
        <f t="shared" si="0"/>
        <v>0</v>
      </c>
    </row>
  </sheetData>
  <pageMargins left="0.7" right="0.7" top="0.75" bottom="0.75" header="0.511811023622047" footer="0.511811023622047"/>
  <pageSetup paperSize="9" scale="95" orientation="portrait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"/>
  <sheetViews>
    <sheetView zoomScaleNormal="100" workbookViewId="0">
      <selection activeCell="J2" sqref="J2"/>
    </sheetView>
  </sheetViews>
  <sheetFormatPr defaultColWidth="8.42578125" defaultRowHeight="15" x14ac:dyDescent="0.25"/>
  <sheetData>
    <row r="1" spans="1:11" x14ac:dyDescent="0.25">
      <c r="A1" s="24"/>
      <c r="B1" s="24"/>
      <c r="C1" s="25">
        <v>2024</v>
      </c>
      <c r="D1" s="25" t="s">
        <v>11</v>
      </c>
      <c r="E1" s="25" t="s">
        <v>12</v>
      </c>
      <c r="F1" s="25" t="s">
        <v>13</v>
      </c>
      <c r="G1" s="25" t="s">
        <v>14</v>
      </c>
      <c r="H1" s="25">
        <v>2025</v>
      </c>
      <c r="I1" s="25">
        <v>2026</v>
      </c>
      <c r="J1" s="25">
        <v>2027</v>
      </c>
    </row>
    <row r="2" spans="1:11" x14ac:dyDescent="0.25">
      <c r="A2" s="1">
        <v>8302</v>
      </c>
      <c r="B2" s="1"/>
      <c r="C2" s="1">
        <f>C3</f>
        <v>0</v>
      </c>
      <c r="D2" s="1">
        <f>D3</f>
        <v>0</v>
      </c>
      <c r="E2" s="1">
        <f>E3</f>
        <v>0</v>
      </c>
      <c r="F2" s="1">
        <f>F3</f>
        <v>0</v>
      </c>
      <c r="G2" s="1">
        <f>G3</f>
        <v>0</v>
      </c>
      <c r="H2" s="1">
        <v>0</v>
      </c>
      <c r="I2" s="1">
        <v>0</v>
      </c>
      <c r="J2" s="1">
        <v>0</v>
      </c>
      <c r="K2">
        <f t="shared" ref="K2:K8" si="0">SUM(D2:G2)</f>
        <v>0</v>
      </c>
    </row>
    <row r="3" spans="1:11" x14ac:dyDescent="0.25">
      <c r="A3" s="1">
        <v>83020330</v>
      </c>
      <c r="B3" s="1"/>
      <c r="C3" s="1">
        <f>C4+C6</f>
        <v>0</v>
      </c>
      <c r="D3" s="1">
        <f>D4+D6</f>
        <v>0</v>
      </c>
      <c r="E3" s="1">
        <f>E4+E6</f>
        <v>0</v>
      </c>
      <c r="F3" s="1">
        <f>F4+F6</f>
        <v>0</v>
      </c>
      <c r="G3" s="1">
        <f>G4+G6</f>
        <v>0</v>
      </c>
      <c r="H3" s="1"/>
      <c r="I3" s="1"/>
      <c r="J3" s="1"/>
      <c r="K3">
        <f t="shared" si="0"/>
        <v>0</v>
      </c>
    </row>
    <row r="4" spans="1:11" x14ac:dyDescent="0.25">
      <c r="A4" s="1"/>
      <c r="B4" s="1">
        <v>2001</v>
      </c>
      <c r="C4" s="1">
        <f>C5</f>
        <v>0</v>
      </c>
      <c r="D4" s="1">
        <f>D5</f>
        <v>0</v>
      </c>
      <c r="E4" s="1">
        <f>E5</f>
        <v>0</v>
      </c>
      <c r="F4" s="1">
        <f>F5</f>
        <v>0</v>
      </c>
      <c r="G4" s="1">
        <f>G5</f>
        <v>0</v>
      </c>
      <c r="H4" s="1"/>
      <c r="I4" s="1"/>
      <c r="J4" s="1"/>
      <c r="K4">
        <f t="shared" si="0"/>
        <v>0</v>
      </c>
    </row>
    <row r="5" spans="1:11" x14ac:dyDescent="0.25">
      <c r="A5" s="1"/>
      <c r="B5" s="1">
        <v>200109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15</v>
      </c>
      <c r="I5" s="1"/>
      <c r="J5" s="1"/>
      <c r="K5">
        <f t="shared" si="0"/>
        <v>0</v>
      </c>
    </row>
    <row r="6" spans="1:11" x14ac:dyDescent="0.25">
      <c r="A6" s="1"/>
      <c r="B6" s="1">
        <v>70</v>
      </c>
      <c r="C6" s="1">
        <f t="shared" ref="C6:G7" si="1">C7</f>
        <v>0</v>
      </c>
      <c r="D6" s="1">
        <f t="shared" si="1"/>
        <v>0</v>
      </c>
      <c r="E6" s="1">
        <f t="shared" si="1"/>
        <v>0</v>
      </c>
      <c r="F6" s="1">
        <f t="shared" si="1"/>
        <v>0</v>
      </c>
      <c r="G6" s="1">
        <f t="shared" si="1"/>
        <v>0</v>
      </c>
      <c r="H6" s="1"/>
      <c r="I6" s="1"/>
      <c r="J6" s="1"/>
      <c r="K6">
        <f t="shared" si="0"/>
        <v>0</v>
      </c>
    </row>
    <row r="7" spans="1:11" x14ac:dyDescent="0.25">
      <c r="A7" s="1"/>
      <c r="B7" s="1">
        <v>7101</v>
      </c>
      <c r="C7" s="1">
        <f t="shared" si="1"/>
        <v>0</v>
      </c>
      <c r="D7" s="1">
        <f t="shared" si="1"/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  <c r="H7" s="1"/>
      <c r="I7" s="1"/>
      <c r="J7" s="1"/>
      <c r="K7">
        <f t="shared" si="0"/>
        <v>0</v>
      </c>
    </row>
    <row r="8" spans="1:11" x14ac:dyDescent="0.25">
      <c r="A8" s="1"/>
      <c r="B8" s="1">
        <v>710130</v>
      </c>
      <c r="C8" s="1">
        <v>0</v>
      </c>
      <c r="D8" s="1">
        <v>0</v>
      </c>
      <c r="E8" s="1"/>
      <c r="F8" s="1"/>
      <c r="G8" s="1"/>
      <c r="H8" s="1"/>
      <c r="I8" s="1"/>
      <c r="J8" s="1"/>
      <c r="K8">
        <f t="shared" si="0"/>
        <v>0</v>
      </c>
    </row>
  </sheetData>
  <pageMargins left="0.7" right="0.7" top="0.75" bottom="0.75" header="0.511811023622047" footer="0.511811023622047"/>
  <pageSetup paperSize="9" scale="95" orientation="portrait" horizontalDpi="300" verticalDpi="300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"/>
  <sheetViews>
    <sheetView zoomScaleNormal="100" workbookViewId="0">
      <selection activeCell="J4" sqref="J4"/>
    </sheetView>
  </sheetViews>
  <sheetFormatPr defaultColWidth="8.42578125" defaultRowHeight="15" x14ac:dyDescent="0.25"/>
  <cols>
    <col min="1" max="1" width="12.42578125" customWidth="1"/>
  </cols>
  <sheetData>
    <row r="1" spans="1:11" x14ac:dyDescent="0.25">
      <c r="A1" s="24"/>
      <c r="B1" s="24"/>
      <c r="C1" s="25">
        <v>2024</v>
      </c>
      <c r="D1" s="25" t="s">
        <v>11</v>
      </c>
      <c r="E1" s="25" t="s">
        <v>12</v>
      </c>
      <c r="F1" s="25" t="s">
        <v>13</v>
      </c>
      <c r="G1" s="25" t="s">
        <v>14</v>
      </c>
      <c r="H1" s="25">
        <v>2025</v>
      </c>
      <c r="I1" s="25">
        <v>2026</v>
      </c>
      <c r="J1" s="25">
        <v>2027</v>
      </c>
    </row>
    <row r="2" spans="1:11" x14ac:dyDescent="0.25">
      <c r="A2" s="1">
        <v>8402</v>
      </c>
      <c r="B2" s="1"/>
      <c r="C2" s="1">
        <f t="shared" ref="C2:K2" si="0">C3+C6</f>
        <v>2039</v>
      </c>
      <c r="D2" s="1">
        <f t="shared" si="0"/>
        <v>1189</v>
      </c>
      <c r="E2" s="1">
        <f t="shared" si="0"/>
        <v>850</v>
      </c>
      <c r="F2" s="1">
        <f t="shared" si="0"/>
        <v>0</v>
      </c>
      <c r="G2" s="1">
        <f t="shared" si="0"/>
        <v>0</v>
      </c>
      <c r="H2" s="1">
        <f t="shared" si="0"/>
        <v>100</v>
      </c>
      <c r="I2" s="1">
        <f t="shared" si="0"/>
        <v>110</v>
      </c>
      <c r="J2" s="1">
        <f t="shared" si="0"/>
        <v>120</v>
      </c>
      <c r="K2">
        <f t="shared" si="0"/>
        <v>2039</v>
      </c>
    </row>
    <row r="3" spans="1:11" x14ac:dyDescent="0.25">
      <c r="A3" s="1">
        <v>84020303</v>
      </c>
      <c r="B3" s="1">
        <v>20</v>
      </c>
      <c r="C3" s="1">
        <f>C4+C5</f>
        <v>83</v>
      </c>
      <c r="D3" s="1">
        <f>D4+D5</f>
        <v>33</v>
      </c>
      <c r="E3" s="1">
        <f>E4+E5</f>
        <v>50</v>
      </c>
      <c r="F3" s="1">
        <f>F4+F5</f>
        <v>0</v>
      </c>
      <c r="G3" s="1">
        <f>G4+G5</f>
        <v>0</v>
      </c>
      <c r="H3" s="86">
        <v>100</v>
      </c>
      <c r="I3" s="86">
        <v>110</v>
      </c>
      <c r="J3" s="86">
        <v>120</v>
      </c>
      <c r="K3">
        <f>SUM(D3:G3)</f>
        <v>83</v>
      </c>
    </row>
    <row r="4" spans="1:11" x14ac:dyDescent="0.25">
      <c r="A4" s="1"/>
      <c r="B4" s="1">
        <v>2002</v>
      </c>
      <c r="C4" s="1">
        <f>D4+E4+F4+G4</f>
        <v>53</v>
      </c>
      <c r="D4" s="1">
        <v>33</v>
      </c>
      <c r="E4" s="1">
        <v>20</v>
      </c>
      <c r="F4" s="1">
        <v>0</v>
      </c>
      <c r="G4" s="1">
        <v>0</v>
      </c>
      <c r="H4" s="1"/>
      <c r="I4" s="1"/>
      <c r="J4" s="1"/>
    </row>
    <row r="5" spans="1:11" x14ac:dyDescent="0.25">
      <c r="A5" s="1"/>
      <c r="B5" s="1">
        <v>203030</v>
      </c>
      <c r="C5" s="1">
        <f>D5+E5+F5+G5</f>
        <v>30</v>
      </c>
      <c r="D5" s="1">
        <v>0</v>
      </c>
      <c r="E5" s="1">
        <v>30</v>
      </c>
      <c r="F5" s="1"/>
      <c r="G5" s="1"/>
      <c r="H5" s="1"/>
      <c r="I5" s="1"/>
      <c r="J5" s="1"/>
    </row>
    <row r="6" spans="1:11" x14ac:dyDescent="0.25">
      <c r="A6" s="1"/>
      <c r="B6" s="1">
        <v>71</v>
      </c>
      <c r="C6" s="1">
        <f t="shared" ref="C6:J6" si="1">C7</f>
        <v>1956</v>
      </c>
      <c r="D6" s="1">
        <f t="shared" si="1"/>
        <v>1156</v>
      </c>
      <c r="E6" s="1">
        <f t="shared" si="1"/>
        <v>800</v>
      </c>
      <c r="F6" s="1">
        <f t="shared" si="1"/>
        <v>0</v>
      </c>
      <c r="G6" s="1">
        <f t="shared" si="1"/>
        <v>0</v>
      </c>
      <c r="H6" s="1">
        <f t="shared" si="1"/>
        <v>0</v>
      </c>
      <c r="I6" s="1">
        <f t="shared" si="1"/>
        <v>0</v>
      </c>
      <c r="J6" s="1">
        <f t="shared" si="1"/>
        <v>0</v>
      </c>
      <c r="K6">
        <f>SUM(D6:G6)</f>
        <v>1956</v>
      </c>
    </row>
    <row r="7" spans="1:11" x14ac:dyDescent="0.25">
      <c r="A7" s="1"/>
      <c r="B7" s="1">
        <v>7101</v>
      </c>
      <c r="C7" s="1">
        <f t="shared" ref="C7:J7" si="2">C8+C9</f>
        <v>1956</v>
      </c>
      <c r="D7" s="1">
        <f t="shared" si="2"/>
        <v>1156</v>
      </c>
      <c r="E7" s="1">
        <f t="shared" si="2"/>
        <v>800</v>
      </c>
      <c r="F7" s="1">
        <f t="shared" si="2"/>
        <v>0</v>
      </c>
      <c r="G7" s="1">
        <f t="shared" si="2"/>
        <v>0</v>
      </c>
      <c r="H7" s="1">
        <f t="shared" si="2"/>
        <v>0</v>
      </c>
      <c r="I7" s="1">
        <f t="shared" si="2"/>
        <v>0</v>
      </c>
      <c r="J7" s="1">
        <f t="shared" si="2"/>
        <v>0</v>
      </c>
      <c r="K7">
        <f>SUM(D7:G7)</f>
        <v>1956</v>
      </c>
    </row>
    <row r="8" spans="1:11" x14ac:dyDescent="0.25">
      <c r="A8" s="1"/>
      <c r="B8" s="1">
        <v>710101</v>
      </c>
      <c r="C8" s="1">
        <f>D8+E8+F8+G8</f>
        <v>1509</v>
      </c>
      <c r="D8" s="1">
        <v>759</v>
      </c>
      <c r="E8" s="1">
        <v>750</v>
      </c>
      <c r="F8" s="1"/>
      <c r="G8" s="1"/>
      <c r="H8" s="1">
        <v>0</v>
      </c>
      <c r="I8" s="1">
        <v>0</v>
      </c>
      <c r="J8" s="1">
        <v>0</v>
      </c>
      <c r="K8">
        <f>SUM(D8:G8)</f>
        <v>1509</v>
      </c>
    </row>
    <row r="9" spans="1:11" x14ac:dyDescent="0.25">
      <c r="A9" s="1"/>
      <c r="B9" s="1">
        <v>710130</v>
      </c>
      <c r="C9" s="1">
        <f>D9+E9+F9+G9</f>
        <v>447</v>
      </c>
      <c r="D9" s="1">
        <v>397</v>
      </c>
      <c r="E9" s="1">
        <v>50</v>
      </c>
      <c r="F9" s="1"/>
      <c r="G9" s="1"/>
      <c r="H9" s="1"/>
      <c r="I9" s="1"/>
      <c r="J9" s="1"/>
      <c r="K9">
        <f>SUM(D9:G9)</f>
        <v>447</v>
      </c>
    </row>
  </sheetData>
  <pageMargins left="0.7" right="0.7" top="0.75" bottom="0.75" header="0.511811023622047" footer="0.511811023622047"/>
  <pageSetup paperSize="9" scale="95" orientation="portrait" horizontalDpi="300" verticalDpi="300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9"/>
  <sheetViews>
    <sheetView topLeftCell="A13" zoomScaleNormal="100" workbookViewId="0">
      <selection activeCell="J20" sqref="J20"/>
    </sheetView>
  </sheetViews>
  <sheetFormatPr defaultColWidth="8.42578125" defaultRowHeight="15" x14ac:dyDescent="0.25"/>
  <cols>
    <col min="1" max="1" width="10.7109375" customWidth="1"/>
  </cols>
  <sheetData>
    <row r="1" spans="1:11" x14ac:dyDescent="0.25">
      <c r="A1" s="24"/>
      <c r="B1" s="24"/>
      <c r="C1" s="25">
        <v>2024</v>
      </c>
      <c r="D1" s="25" t="s">
        <v>11</v>
      </c>
      <c r="E1" s="25" t="s">
        <v>12</v>
      </c>
      <c r="F1" s="25" t="s">
        <v>13</v>
      </c>
      <c r="G1" s="25" t="s">
        <v>14</v>
      </c>
      <c r="H1" s="25">
        <v>2025</v>
      </c>
      <c r="I1" s="25">
        <v>2026</v>
      </c>
      <c r="J1" s="25">
        <v>2027</v>
      </c>
    </row>
    <row r="2" spans="1:11" x14ac:dyDescent="0.25">
      <c r="A2" s="1">
        <v>6802</v>
      </c>
      <c r="B2" s="1"/>
      <c r="C2" s="1">
        <f>C3</f>
        <v>4207</v>
      </c>
      <c r="D2" s="1">
        <f>D3</f>
        <v>1131</v>
      </c>
      <c r="E2" s="1">
        <f>E3</f>
        <v>1275</v>
      </c>
      <c r="F2" s="1">
        <f>F3</f>
        <v>828</v>
      </c>
      <c r="G2" s="1">
        <f>G3</f>
        <v>973</v>
      </c>
      <c r="H2" s="1">
        <f>H4+H12+H14</f>
        <v>4440</v>
      </c>
      <c r="I2" s="1">
        <f t="shared" ref="I2:J2" si="0">I4+I12+I14</f>
        <v>4640</v>
      </c>
      <c r="J2" s="1">
        <f t="shared" si="0"/>
        <v>4940</v>
      </c>
      <c r="K2">
        <f t="shared" ref="K2:K12" si="1">SUM(D2:G2)</f>
        <v>4207</v>
      </c>
    </row>
    <row r="3" spans="1:11" x14ac:dyDescent="0.25">
      <c r="A3" s="1"/>
      <c r="B3" s="18">
        <v>1</v>
      </c>
      <c r="C3" s="1">
        <f t="shared" ref="C3:J3" si="2">C4+C12+C14</f>
        <v>4207</v>
      </c>
      <c r="D3" s="1">
        <f t="shared" si="2"/>
        <v>1131</v>
      </c>
      <c r="E3" s="1">
        <f t="shared" si="2"/>
        <v>1275</v>
      </c>
      <c r="F3" s="1">
        <f t="shared" si="2"/>
        <v>828</v>
      </c>
      <c r="G3" s="1">
        <f t="shared" si="2"/>
        <v>973</v>
      </c>
      <c r="H3" s="1">
        <f t="shared" si="2"/>
        <v>4440</v>
      </c>
      <c r="I3" s="1">
        <f t="shared" si="2"/>
        <v>4640</v>
      </c>
      <c r="J3" s="1">
        <f t="shared" si="2"/>
        <v>4940</v>
      </c>
      <c r="K3">
        <f t="shared" si="1"/>
        <v>4207</v>
      </c>
    </row>
    <row r="4" spans="1:11" x14ac:dyDescent="0.25">
      <c r="A4" s="1"/>
      <c r="B4" s="23">
        <v>10</v>
      </c>
      <c r="C4" s="1">
        <f t="shared" ref="C4:J4" si="3">C19</f>
        <v>2178</v>
      </c>
      <c r="D4" s="1">
        <f t="shared" si="3"/>
        <v>477</v>
      </c>
      <c r="E4" s="1">
        <f t="shared" si="3"/>
        <v>620</v>
      </c>
      <c r="F4" s="1">
        <f t="shared" si="3"/>
        <v>543</v>
      </c>
      <c r="G4" s="1">
        <f t="shared" si="3"/>
        <v>538</v>
      </c>
      <c r="H4" s="86">
        <f t="shared" si="3"/>
        <v>2300</v>
      </c>
      <c r="I4" s="86">
        <f t="shared" si="3"/>
        <v>2400</v>
      </c>
      <c r="J4" s="86">
        <f t="shared" si="3"/>
        <v>2500</v>
      </c>
      <c r="K4">
        <f t="shared" si="1"/>
        <v>2178</v>
      </c>
    </row>
    <row r="5" spans="1:11" x14ac:dyDescent="0.25">
      <c r="A5" s="1"/>
      <c r="B5" s="18">
        <v>1001</v>
      </c>
      <c r="C5" s="1">
        <f>C6+C7</f>
        <v>2047</v>
      </c>
      <c r="D5" s="1">
        <f>SUM(D6:D7)</f>
        <v>466</v>
      </c>
      <c r="E5" s="1">
        <f>SUM(E6:E7)</f>
        <v>528</v>
      </c>
      <c r="F5" s="1">
        <f>SUM(F6:F7)</f>
        <v>530</v>
      </c>
      <c r="G5" s="1">
        <f>SUM(G6:G7)</f>
        <v>523</v>
      </c>
      <c r="H5" s="1"/>
      <c r="I5" s="1"/>
      <c r="J5" s="1"/>
      <c r="K5">
        <f t="shared" si="1"/>
        <v>2047</v>
      </c>
    </row>
    <row r="6" spans="1:11" x14ac:dyDescent="0.25">
      <c r="A6" s="1"/>
      <c r="B6" s="18">
        <v>100101</v>
      </c>
      <c r="C6" s="1">
        <f t="shared" ref="C6:G7" si="4">C21</f>
        <v>1865</v>
      </c>
      <c r="D6" s="1">
        <f t="shared" si="4"/>
        <v>425</v>
      </c>
      <c r="E6" s="1">
        <f t="shared" si="4"/>
        <v>480</v>
      </c>
      <c r="F6" s="1">
        <f t="shared" si="4"/>
        <v>480</v>
      </c>
      <c r="G6" s="1">
        <f t="shared" si="4"/>
        <v>480</v>
      </c>
      <c r="H6" s="1"/>
      <c r="I6" s="1"/>
      <c r="J6" s="1"/>
      <c r="K6">
        <f t="shared" si="1"/>
        <v>1865</v>
      </c>
    </row>
    <row r="7" spans="1:11" x14ac:dyDescent="0.25">
      <c r="A7" s="1"/>
      <c r="B7" s="18">
        <v>100117</v>
      </c>
      <c r="C7" s="1">
        <f t="shared" si="4"/>
        <v>182</v>
      </c>
      <c r="D7" s="1">
        <f t="shared" si="4"/>
        <v>41</v>
      </c>
      <c r="E7" s="1">
        <f t="shared" si="4"/>
        <v>48</v>
      </c>
      <c r="F7" s="1">
        <f t="shared" si="4"/>
        <v>50</v>
      </c>
      <c r="G7" s="1">
        <f t="shared" si="4"/>
        <v>43</v>
      </c>
      <c r="H7" s="1"/>
      <c r="I7" s="1"/>
      <c r="J7" s="1"/>
      <c r="K7">
        <f t="shared" si="1"/>
        <v>182</v>
      </c>
    </row>
    <row r="8" spans="1:11" x14ac:dyDescent="0.25">
      <c r="A8" s="1"/>
      <c r="B8" s="18">
        <v>1002</v>
      </c>
      <c r="C8" s="1"/>
      <c r="D8" s="1">
        <f t="shared" ref="D8:G9" si="5">D23</f>
        <v>0</v>
      </c>
      <c r="E8" s="1">
        <f t="shared" si="5"/>
        <v>80</v>
      </c>
      <c r="F8" s="1">
        <f t="shared" si="5"/>
        <v>0</v>
      </c>
      <c r="G8" s="1">
        <f t="shared" si="5"/>
        <v>0</v>
      </c>
      <c r="H8" s="1"/>
      <c r="I8" s="1"/>
      <c r="J8" s="1"/>
      <c r="K8">
        <f t="shared" si="1"/>
        <v>80</v>
      </c>
    </row>
    <row r="9" spans="1:11" x14ac:dyDescent="0.25">
      <c r="A9" s="1"/>
      <c r="B9" s="18">
        <v>100206</v>
      </c>
      <c r="C9" s="1"/>
      <c r="D9" s="1">
        <f t="shared" si="5"/>
        <v>0</v>
      </c>
      <c r="E9" s="1">
        <f t="shared" si="5"/>
        <v>80</v>
      </c>
      <c r="F9" s="1">
        <f t="shared" si="5"/>
        <v>0</v>
      </c>
      <c r="G9" s="1">
        <f t="shared" si="5"/>
        <v>0</v>
      </c>
      <c r="H9" s="1"/>
      <c r="I9" s="1"/>
      <c r="J9" s="1"/>
      <c r="K9">
        <f t="shared" si="1"/>
        <v>80</v>
      </c>
    </row>
    <row r="10" spans="1:11" x14ac:dyDescent="0.25">
      <c r="A10" s="1"/>
      <c r="B10" s="18">
        <v>1003</v>
      </c>
      <c r="C10" s="1">
        <f>C11</f>
        <v>51</v>
      </c>
      <c r="D10" s="1">
        <f>SUM(D11:D11)</f>
        <v>11</v>
      </c>
      <c r="E10" s="1">
        <f>SUM(E11:E11)</f>
        <v>12</v>
      </c>
      <c r="F10" s="1">
        <f>SUM(F11:F11)</f>
        <v>13</v>
      </c>
      <c r="G10" s="1">
        <f>SUM(G11:G11)</f>
        <v>15</v>
      </c>
      <c r="H10" s="1"/>
      <c r="I10" s="1"/>
      <c r="J10" s="1"/>
      <c r="K10">
        <f t="shared" si="1"/>
        <v>51</v>
      </c>
    </row>
    <row r="11" spans="1:11" x14ac:dyDescent="0.25">
      <c r="A11" s="1"/>
      <c r="B11" s="18">
        <v>100307</v>
      </c>
      <c r="C11" s="1">
        <f t="shared" ref="C11:G12" si="6">C26</f>
        <v>51</v>
      </c>
      <c r="D11" s="1">
        <f t="shared" si="6"/>
        <v>11</v>
      </c>
      <c r="E11" s="1">
        <f t="shared" si="6"/>
        <v>12</v>
      </c>
      <c r="F11" s="1">
        <f t="shared" si="6"/>
        <v>13</v>
      </c>
      <c r="G11" s="1">
        <f t="shared" si="6"/>
        <v>15</v>
      </c>
      <c r="H11" s="1"/>
      <c r="I11" s="1"/>
      <c r="J11" s="1"/>
      <c r="K11">
        <f t="shared" si="1"/>
        <v>51</v>
      </c>
    </row>
    <row r="12" spans="1:11" x14ac:dyDescent="0.25">
      <c r="A12" s="1"/>
      <c r="B12" s="26">
        <v>20</v>
      </c>
      <c r="C12" s="1">
        <f t="shared" si="6"/>
        <v>60</v>
      </c>
      <c r="D12" s="1">
        <f t="shared" si="6"/>
        <v>15</v>
      </c>
      <c r="E12" s="1">
        <f t="shared" si="6"/>
        <v>15</v>
      </c>
      <c r="F12" s="1">
        <f t="shared" si="6"/>
        <v>15</v>
      </c>
      <c r="G12" s="1">
        <f t="shared" si="6"/>
        <v>15</v>
      </c>
      <c r="H12" s="86">
        <f>H27</f>
        <v>60</v>
      </c>
      <c r="I12" s="86">
        <f>I27</f>
        <v>60</v>
      </c>
      <c r="J12" s="86">
        <f>J27</f>
        <v>60</v>
      </c>
      <c r="K12">
        <f t="shared" si="1"/>
        <v>60</v>
      </c>
    </row>
    <row r="13" spans="1:11" x14ac:dyDescent="0.25">
      <c r="A13" s="1"/>
      <c r="B13" s="18">
        <v>200109</v>
      </c>
      <c r="C13" s="1">
        <f>C27</f>
        <v>60</v>
      </c>
      <c r="D13" s="1">
        <f>D27</f>
        <v>15</v>
      </c>
      <c r="E13" s="1">
        <f>E27</f>
        <v>15</v>
      </c>
      <c r="F13" s="1">
        <f>F27</f>
        <v>15</v>
      </c>
      <c r="G13" s="1">
        <f>G27</f>
        <v>15</v>
      </c>
      <c r="H13" s="1"/>
      <c r="I13" s="1"/>
      <c r="J13" s="1"/>
    </row>
    <row r="14" spans="1:11" x14ac:dyDescent="0.25">
      <c r="A14" s="1"/>
      <c r="B14" s="18">
        <v>57</v>
      </c>
      <c r="C14" s="1">
        <f t="shared" ref="C14:G14" si="7">C15</f>
        <v>1969</v>
      </c>
      <c r="D14" s="1">
        <f t="shared" si="7"/>
        <v>639</v>
      </c>
      <c r="E14" s="1">
        <f t="shared" si="7"/>
        <v>640</v>
      </c>
      <c r="F14" s="1">
        <f t="shared" si="7"/>
        <v>270</v>
      </c>
      <c r="G14" s="1">
        <f t="shared" si="7"/>
        <v>420</v>
      </c>
      <c r="H14" s="1">
        <f>H29+H37</f>
        <v>2080</v>
      </c>
      <c r="I14" s="1">
        <f t="shared" ref="I14:J14" si="8">I29+I37</f>
        <v>2180</v>
      </c>
      <c r="J14" s="1">
        <f t="shared" si="8"/>
        <v>2380</v>
      </c>
      <c r="K14">
        <f t="shared" ref="K14:K26" si="9">SUM(D14:G14)</f>
        <v>1969</v>
      </c>
    </row>
    <row r="15" spans="1:11" x14ac:dyDescent="0.25">
      <c r="A15" s="1"/>
      <c r="B15" s="18">
        <v>5702</v>
      </c>
      <c r="C15" s="1">
        <f t="shared" ref="C15:J16" si="10">C30+C34+C38</f>
        <v>1969</v>
      </c>
      <c r="D15" s="1">
        <f t="shared" si="10"/>
        <v>639</v>
      </c>
      <c r="E15" s="1">
        <f t="shared" si="10"/>
        <v>640</v>
      </c>
      <c r="F15" s="1">
        <f t="shared" si="10"/>
        <v>270</v>
      </c>
      <c r="G15" s="1">
        <f t="shared" si="10"/>
        <v>420</v>
      </c>
      <c r="H15" s="1">
        <f t="shared" si="10"/>
        <v>2080</v>
      </c>
      <c r="I15" s="1">
        <f t="shared" si="10"/>
        <v>2180</v>
      </c>
      <c r="J15" s="1">
        <f t="shared" si="10"/>
        <v>2380</v>
      </c>
      <c r="K15">
        <f t="shared" si="9"/>
        <v>1969</v>
      </c>
    </row>
    <row r="16" spans="1:11" x14ac:dyDescent="0.25">
      <c r="A16" s="1"/>
      <c r="B16" s="18">
        <v>570201</v>
      </c>
      <c r="C16" s="1">
        <f t="shared" si="10"/>
        <v>1969</v>
      </c>
      <c r="D16" s="1">
        <f t="shared" si="10"/>
        <v>639</v>
      </c>
      <c r="E16" s="1">
        <f t="shared" si="10"/>
        <v>640</v>
      </c>
      <c r="F16" s="1">
        <f t="shared" si="10"/>
        <v>270</v>
      </c>
      <c r="G16" s="1">
        <f t="shared" si="10"/>
        <v>420</v>
      </c>
      <c r="H16" s="1">
        <f t="shared" si="10"/>
        <v>2080</v>
      </c>
      <c r="I16" s="1">
        <f t="shared" si="10"/>
        <v>2180</v>
      </c>
      <c r="J16" s="1">
        <f t="shared" si="10"/>
        <v>2380</v>
      </c>
      <c r="K16">
        <f t="shared" si="9"/>
        <v>1969</v>
      </c>
    </row>
    <row r="17" spans="1:11" x14ac:dyDescent="0.25">
      <c r="A17" s="1">
        <v>68020502</v>
      </c>
      <c r="B17" s="1"/>
      <c r="C17" s="1">
        <f t="shared" ref="C17:J17" si="11">C18</f>
        <v>4108</v>
      </c>
      <c r="D17" s="1">
        <f t="shared" si="11"/>
        <v>1092</v>
      </c>
      <c r="E17" s="1">
        <f t="shared" si="11"/>
        <v>1255</v>
      </c>
      <c r="F17" s="1">
        <f t="shared" si="11"/>
        <v>808</v>
      </c>
      <c r="G17" s="1">
        <f t="shared" si="11"/>
        <v>953</v>
      </c>
      <c r="H17" s="1">
        <f t="shared" si="11"/>
        <v>4360</v>
      </c>
      <c r="I17" s="1">
        <f t="shared" si="11"/>
        <v>4560</v>
      </c>
      <c r="J17" s="1">
        <f t="shared" si="11"/>
        <v>4860</v>
      </c>
      <c r="K17">
        <f t="shared" si="9"/>
        <v>4108</v>
      </c>
    </row>
    <row r="18" spans="1:11" x14ac:dyDescent="0.25">
      <c r="A18" s="1"/>
      <c r="B18" s="18">
        <v>1</v>
      </c>
      <c r="C18" s="1">
        <f t="shared" ref="C18:J18" si="12">C19+C27+C29</f>
        <v>4108</v>
      </c>
      <c r="D18" s="1">
        <f t="shared" si="12"/>
        <v>1092</v>
      </c>
      <c r="E18" s="1">
        <f t="shared" si="12"/>
        <v>1255</v>
      </c>
      <c r="F18" s="1">
        <f t="shared" si="12"/>
        <v>808</v>
      </c>
      <c r="G18" s="1">
        <f t="shared" si="12"/>
        <v>953</v>
      </c>
      <c r="H18" s="1">
        <f t="shared" si="12"/>
        <v>4360</v>
      </c>
      <c r="I18" s="1">
        <f t="shared" si="12"/>
        <v>4560</v>
      </c>
      <c r="J18" s="1">
        <f t="shared" si="12"/>
        <v>4860</v>
      </c>
      <c r="K18">
        <f t="shared" si="9"/>
        <v>4108</v>
      </c>
    </row>
    <row r="19" spans="1:11" x14ac:dyDescent="0.25">
      <c r="A19" s="1"/>
      <c r="B19" s="23">
        <v>10</v>
      </c>
      <c r="C19" s="1">
        <f>C20+C23+C25</f>
        <v>2178</v>
      </c>
      <c r="D19" s="1">
        <f>D20+D23+D25</f>
        <v>477</v>
      </c>
      <c r="E19" s="1">
        <f>E20+E23+E25</f>
        <v>620</v>
      </c>
      <c r="F19" s="1">
        <f>F20+F23+F25</f>
        <v>543</v>
      </c>
      <c r="G19" s="1">
        <f>G20+G23+G25</f>
        <v>538</v>
      </c>
      <c r="H19" s="1">
        <v>2300</v>
      </c>
      <c r="I19" s="1">
        <v>2400</v>
      </c>
      <c r="J19" s="1">
        <v>2500</v>
      </c>
      <c r="K19">
        <f t="shared" si="9"/>
        <v>2178</v>
      </c>
    </row>
    <row r="20" spans="1:11" x14ac:dyDescent="0.25">
      <c r="A20" s="1"/>
      <c r="B20" s="18">
        <v>1001</v>
      </c>
      <c r="C20" s="1">
        <f>C21+C22</f>
        <v>2047</v>
      </c>
      <c r="D20" s="1">
        <f>D21+D22</f>
        <v>466</v>
      </c>
      <c r="E20" s="1">
        <f>E21+E22</f>
        <v>528</v>
      </c>
      <c r="F20" s="1">
        <f>F21+F22</f>
        <v>530</v>
      </c>
      <c r="G20" s="1">
        <f>G21+G22</f>
        <v>523</v>
      </c>
      <c r="H20" s="1"/>
      <c r="I20" s="1"/>
      <c r="J20" s="1"/>
      <c r="K20">
        <f t="shared" si="9"/>
        <v>2047</v>
      </c>
    </row>
    <row r="21" spans="1:11" x14ac:dyDescent="0.25">
      <c r="A21" s="1"/>
      <c r="B21" s="18">
        <v>100101</v>
      </c>
      <c r="C21" s="1">
        <f>D21+E21+F21+G21</f>
        <v>1865</v>
      </c>
      <c r="D21" s="1">
        <v>425</v>
      </c>
      <c r="E21" s="1">
        <v>480</v>
      </c>
      <c r="F21" s="1">
        <v>480</v>
      </c>
      <c r="G21" s="1">
        <v>480</v>
      </c>
      <c r="H21" s="1"/>
      <c r="I21" s="1"/>
      <c r="J21" s="1"/>
      <c r="K21">
        <f t="shared" si="9"/>
        <v>1865</v>
      </c>
    </row>
    <row r="22" spans="1:11" x14ac:dyDescent="0.25">
      <c r="A22" s="1"/>
      <c r="B22" s="18">
        <v>100117</v>
      </c>
      <c r="C22" s="1">
        <f>D22+E22+F22+G22</f>
        <v>182</v>
      </c>
      <c r="D22" s="1">
        <v>41</v>
      </c>
      <c r="E22" s="1">
        <v>48</v>
      </c>
      <c r="F22" s="1">
        <v>50</v>
      </c>
      <c r="G22" s="1">
        <v>43</v>
      </c>
      <c r="H22" s="1"/>
      <c r="I22" s="1"/>
      <c r="J22" s="1"/>
      <c r="K22">
        <f t="shared" si="9"/>
        <v>182</v>
      </c>
    </row>
    <row r="23" spans="1:11" x14ac:dyDescent="0.25">
      <c r="A23" s="1"/>
      <c r="B23" s="18">
        <v>1002</v>
      </c>
      <c r="C23" s="1">
        <f>C24</f>
        <v>80</v>
      </c>
      <c r="D23" s="1">
        <f>D24</f>
        <v>0</v>
      </c>
      <c r="E23" s="1">
        <f>E24</f>
        <v>80</v>
      </c>
      <c r="F23" s="1">
        <f>F24</f>
        <v>0</v>
      </c>
      <c r="G23" s="1">
        <f>G24</f>
        <v>0</v>
      </c>
      <c r="H23" s="1"/>
      <c r="I23" s="1"/>
      <c r="J23" s="1"/>
      <c r="K23">
        <f t="shared" si="9"/>
        <v>80</v>
      </c>
    </row>
    <row r="24" spans="1:11" x14ac:dyDescent="0.25">
      <c r="A24" s="1"/>
      <c r="B24" s="18">
        <v>100206</v>
      </c>
      <c r="C24" s="1">
        <f>D24+E24+F24+G24</f>
        <v>80</v>
      </c>
      <c r="D24" s="1"/>
      <c r="E24" s="1">
        <v>80</v>
      </c>
      <c r="F24" s="1"/>
      <c r="G24" s="1"/>
      <c r="H24" s="1"/>
      <c r="I24" s="1"/>
      <c r="J24" s="1"/>
      <c r="K24">
        <f t="shared" si="9"/>
        <v>80</v>
      </c>
    </row>
    <row r="25" spans="1:11" x14ac:dyDescent="0.25">
      <c r="A25" s="1"/>
      <c r="B25" s="18">
        <v>1003</v>
      </c>
      <c r="C25" s="1">
        <f>C26</f>
        <v>51</v>
      </c>
      <c r="D25" s="1">
        <f>D26</f>
        <v>11</v>
      </c>
      <c r="E25" s="1">
        <f>E26</f>
        <v>12</v>
      </c>
      <c r="F25" s="1">
        <f>F26</f>
        <v>13</v>
      </c>
      <c r="G25" s="1">
        <f>G26</f>
        <v>15</v>
      </c>
      <c r="H25" s="1"/>
      <c r="I25" s="1"/>
      <c r="J25" s="1"/>
      <c r="K25">
        <f t="shared" si="9"/>
        <v>51</v>
      </c>
    </row>
    <row r="26" spans="1:11" x14ac:dyDescent="0.25">
      <c r="A26" s="1"/>
      <c r="B26" s="18">
        <v>100307</v>
      </c>
      <c r="C26" s="1">
        <f>D26+E26+F26+G26</f>
        <v>51</v>
      </c>
      <c r="D26" s="1">
        <v>11</v>
      </c>
      <c r="E26" s="1">
        <v>12</v>
      </c>
      <c r="F26" s="1">
        <v>13</v>
      </c>
      <c r="G26" s="1">
        <v>15</v>
      </c>
      <c r="H26" s="1"/>
      <c r="I26" s="1"/>
      <c r="J26" s="1"/>
      <c r="K26">
        <f t="shared" si="9"/>
        <v>51</v>
      </c>
    </row>
    <row r="27" spans="1:11" x14ac:dyDescent="0.25">
      <c r="A27" s="1"/>
      <c r="B27" s="26">
        <v>20</v>
      </c>
      <c r="C27" s="1">
        <f>C28</f>
        <v>60</v>
      </c>
      <c r="D27" s="1">
        <f>D28</f>
        <v>15</v>
      </c>
      <c r="E27" s="1">
        <f>E28</f>
        <v>15</v>
      </c>
      <c r="F27" s="1">
        <f>F28</f>
        <v>15</v>
      </c>
      <c r="G27" s="1">
        <f>G28</f>
        <v>15</v>
      </c>
      <c r="H27" s="1">
        <v>60</v>
      </c>
      <c r="I27" s="1">
        <v>60</v>
      </c>
      <c r="J27" s="1">
        <v>60</v>
      </c>
      <c r="K27">
        <f>D27+E27+F27+G27</f>
        <v>60</v>
      </c>
    </row>
    <row r="28" spans="1:11" x14ac:dyDescent="0.25">
      <c r="A28" s="1"/>
      <c r="B28" s="18">
        <v>200109</v>
      </c>
      <c r="C28" s="1">
        <f>D28+E28+F28+G28</f>
        <v>60</v>
      </c>
      <c r="D28" s="1">
        <v>15</v>
      </c>
      <c r="E28" s="1">
        <v>15</v>
      </c>
      <c r="F28" s="1">
        <v>15</v>
      </c>
      <c r="G28" s="1">
        <v>15</v>
      </c>
      <c r="H28" s="1"/>
      <c r="I28" s="1"/>
      <c r="J28" s="1"/>
      <c r="K28">
        <f>D28+E28+F28+G28</f>
        <v>60</v>
      </c>
    </row>
    <row r="29" spans="1:11" x14ac:dyDescent="0.25">
      <c r="A29" s="1"/>
      <c r="B29" s="18">
        <v>57</v>
      </c>
      <c r="C29" s="1">
        <f t="shared" ref="C29:G30" si="13">C30</f>
        <v>1870</v>
      </c>
      <c r="D29" s="1">
        <f t="shared" si="13"/>
        <v>600</v>
      </c>
      <c r="E29" s="1">
        <f t="shared" si="13"/>
        <v>620</v>
      </c>
      <c r="F29" s="1">
        <f t="shared" si="13"/>
        <v>250</v>
      </c>
      <c r="G29" s="1">
        <f t="shared" si="13"/>
        <v>400</v>
      </c>
      <c r="H29" s="86">
        <f>H30</f>
        <v>2000</v>
      </c>
      <c r="I29" s="86">
        <f t="shared" ref="I29:J29" si="14">I30</f>
        <v>2100</v>
      </c>
      <c r="J29" s="86">
        <f t="shared" si="14"/>
        <v>2300</v>
      </c>
      <c r="K29">
        <f t="shared" ref="K29:K38" si="15">SUM(D29:G29)</f>
        <v>1870</v>
      </c>
    </row>
    <row r="30" spans="1:11" x14ac:dyDescent="0.25">
      <c r="A30" s="1"/>
      <c r="B30" s="18">
        <v>5702</v>
      </c>
      <c r="C30" s="1">
        <f t="shared" si="13"/>
        <v>1870</v>
      </c>
      <c r="D30" s="1">
        <f t="shared" si="13"/>
        <v>600</v>
      </c>
      <c r="E30" s="1">
        <f t="shared" si="13"/>
        <v>620</v>
      </c>
      <c r="F30" s="1">
        <f t="shared" si="13"/>
        <v>250</v>
      </c>
      <c r="G30" s="1">
        <f t="shared" si="13"/>
        <v>400</v>
      </c>
      <c r="H30" s="1">
        <f>H31</f>
        <v>2000</v>
      </c>
      <c r="I30" s="1">
        <f t="shared" ref="I30:J30" si="16">I31</f>
        <v>2100</v>
      </c>
      <c r="J30" s="1">
        <f t="shared" si="16"/>
        <v>2300</v>
      </c>
      <c r="K30">
        <f t="shared" si="15"/>
        <v>1870</v>
      </c>
    </row>
    <row r="31" spans="1:11" x14ac:dyDescent="0.25">
      <c r="A31" s="1"/>
      <c r="B31" s="18">
        <v>570201</v>
      </c>
      <c r="C31" s="1">
        <f>D31+E31+F31+G31</f>
        <v>1870</v>
      </c>
      <c r="D31" s="1">
        <v>600</v>
      </c>
      <c r="E31" s="1">
        <v>620</v>
      </c>
      <c r="F31" s="1">
        <v>250</v>
      </c>
      <c r="G31" s="1">
        <v>400</v>
      </c>
      <c r="H31" s="1">
        <v>2000</v>
      </c>
      <c r="I31" s="1">
        <v>2100</v>
      </c>
      <c r="J31" s="1">
        <v>2300</v>
      </c>
      <c r="K31">
        <f>SUM(D31:J31)</f>
        <v>8270</v>
      </c>
    </row>
    <row r="32" spans="1:11" x14ac:dyDescent="0.25">
      <c r="A32" s="1">
        <v>68021501</v>
      </c>
      <c r="B32" s="1"/>
      <c r="C32" s="1">
        <f t="shared" ref="C32:J34" si="17">C33</f>
        <v>19</v>
      </c>
      <c r="D32" s="1">
        <f t="shared" si="17"/>
        <v>19</v>
      </c>
      <c r="E32" s="1">
        <f t="shared" si="17"/>
        <v>0</v>
      </c>
      <c r="F32" s="1">
        <f t="shared" si="17"/>
        <v>0</v>
      </c>
      <c r="G32" s="1">
        <f t="shared" si="17"/>
        <v>0</v>
      </c>
      <c r="H32" s="1">
        <f t="shared" si="17"/>
        <v>0</v>
      </c>
      <c r="I32" s="1">
        <f t="shared" si="17"/>
        <v>0</v>
      </c>
      <c r="J32" s="1">
        <f t="shared" si="17"/>
        <v>0</v>
      </c>
      <c r="K32">
        <f t="shared" si="15"/>
        <v>19</v>
      </c>
    </row>
    <row r="33" spans="1:11" x14ac:dyDescent="0.25">
      <c r="A33" s="1"/>
      <c r="B33" s="18">
        <v>57</v>
      </c>
      <c r="C33" s="1">
        <f t="shared" si="17"/>
        <v>19</v>
      </c>
      <c r="D33" s="1">
        <f t="shared" si="17"/>
        <v>19</v>
      </c>
      <c r="E33" s="1">
        <f t="shared" si="17"/>
        <v>0</v>
      </c>
      <c r="F33" s="1">
        <f t="shared" si="17"/>
        <v>0</v>
      </c>
      <c r="G33" s="1">
        <f t="shared" si="17"/>
        <v>0</v>
      </c>
      <c r="H33" s="1">
        <f t="shared" si="17"/>
        <v>0</v>
      </c>
      <c r="I33" s="1">
        <f t="shared" si="17"/>
        <v>0</v>
      </c>
      <c r="J33" s="1">
        <f t="shared" si="17"/>
        <v>0</v>
      </c>
      <c r="K33">
        <f t="shared" si="15"/>
        <v>19</v>
      </c>
    </row>
    <row r="34" spans="1:11" x14ac:dyDescent="0.25">
      <c r="A34" s="1"/>
      <c r="B34" s="18">
        <v>5702</v>
      </c>
      <c r="C34" s="1">
        <f t="shared" si="17"/>
        <v>19</v>
      </c>
      <c r="D34" s="1">
        <f t="shared" si="17"/>
        <v>19</v>
      </c>
      <c r="E34" s="1">
        <f t="shared" si="17"/>
        <v>0</v>
      </c>
      <c r="F34" s="1">
        <f t="shared" si="17"/>
        <v>0</v>
      </c>
      <c r="G34" s="1">
        <f t="shared" si="17"/>
        <v>0</v>
      </c>
      <c r="H34" s="1">
        <f t="shared" si="17"/>
        <v>0</v>
      </c>
      <c r="I34" s="1">
        <f t="shared" si="17"/>
        <v>0</v>
      </c>
      <c r="J34" s="1">
        <f t="shared" si="17"/>
        <v>0</v>
      </c>
      <c r="K34">
        <f t="shared" si="15"/>
        <v>19</v>
      </c>
    </row>
    <row r="35" spans="1:11" x14ac:dyDescent="0.25">
      <c r="A35" s="1"/>
      <c r="B35" s="18">
        <v>570201</v>
      </c>
      <c r="C35" s="1">
        <f>D35+E35+F35+G35</f>
        <v>19</v>
      </c>
      <c r="D35" s="1">
        <v>19</v>
      </c>
      <c r="E35" s="1">
        <v>0</v>
      </c>
      <c r="F35" s="1">
        <v>0</v>
      </c>
      <c r="G35" s="1">
        <v>0</v>
      </c>
      <c r="H35" s="1"/>
      <c r="I35" s="1"/>
      <c r="J35" s="1"/>
      <c r="K35">
        <f t="shared" si="15"/>
        <v>19</v>
      </c>
    </row>
    <row r="36" spans="1:11" x14ac:dyDescent="0.25">
      <c r="A36" s="1">
        <v>68025050</v>
      </c>
      <c r="B36" s="1"/>
      <c r="C36" s="1"/>
      <c r="D36" s="1"/>
      <c r="E36" s="1"/>
      <c r="F36" s="1"/>
      <c r="G36" s="1"/>
      <c r="H36" s="1"/>
      <c r="I36" s="1"/>
      <c r="J36" s="1"/>
      <c r="K36">
        <f t="shared" si="15"/>
        <v>0</v>
      </c>
    </row>
    <row r="37" spans="1:11" x14ac:dyDescent="0.25">
      <c r="A37" s="1"/>
      <c r="B37" s="18">
        <v>57</v>
      </c>
      <c r="C37" s="1">
        <f t="shared" ref="C37:G38" si="18">C38</f>
        <v>80</v>
      </c>
      <c r="D37" s="1">
        <f t="shared" si="18"/>
        <v>20</v>
      </c>
      <c r="E37" s="1">
        <f t="shared" si="18"/>
        <v>20</v>
      </c>
      <c r="F37" s="1">
        <f t="shared" si="18"/>
        <v>20</v>
      </c>
      <c r="G37" s="1">
        <f t="shared" si="18"/>
        <v>20</v>
      </c>
      <c r="H37" s="86">
        <f>H38</f>
        <v>80</v>
      </c>
      <c r="I37" s="86">
        <f t="shared" ref="I37:J37" si="19">I38</f>
        <v>80</v>
      </c>
      <c r="J37" s="86">
        <f t="shared" si="19"/>
        <v>80</v>
      </c>
      <c r="K37">
        <f t="shared" si="15"/>
        <v>80</v>
      </c>
    </row>
    <row r="38" spans="1:11" x14ac:dyDescent="0.25">
      <c r="A38" s="1"/>
      <c r="B38" s="18">
        <v>5702</v>
      </c>
      <c r="C38" s="1">
        <f t="shared" si="18"/>
        <v>80</v>
      </c>
      <c r="D38" s="1">
        <f t="shared" si="18"/>
        <v>20</v>
      </c>
      <c r="E38" s="1">
        <f t="shared" si="18"/>
        <v>20</v>
      </c>
      <c r="F38" s="1">
        <f t="shared" si="18"/>
        <v>20</v>
      </c>
      <c r="G38" s="1">
        <f t="shared" si="18"/>
        <v>20</v>
      </c>
      <c r="H38" s="1">
        <f>H39</f>
        <v>80</v>
      </c>
      <c r="I38" s="1">
        <f t="shared" ref="I38:J38" si="20">I39</f>
        <v>80</v>
      </c>
      <c r="J38" s="1">
        <f t="shared" si="20"/>
        <v>80</v>
      </c>
      <c r="K38">
        <f t="shared" si="15"/>
        <v>80</v>
      </c>
    </row>
    <row r="39" spans="1:11" x14ac:dyDescent="0.25">
      <c r="A39" s="1"/>
      <c r="B39" s="18">
        <v>570201</v>
      </c>
      <c r="C39" s="1">
        <f>D39+E39+F39+G39</f>
        <v>80</v>
      </c>
      <c r="D39" s="1">
        <v>20</v>
      </c>
      <c r="E39" s="1">
        <v>20</v>
      </c>
      <c r="F39" s="1">
        <v>20</v>
      </c>
      <c r="G39" s="1">
        <v>20</v>
      </c>
      <c r="H39" s="1">
        <v>80</v>
      </c>
      <c r="I39" s="1">
        <v>80</v>
      </c>
      <c r="J39" s="1">
        <v>80</v>
      </c>
      <c r="K39">
        <f>SUM(D39:J39)</f>
        <v>320</v>
      </c>
    </row>
  </sheetData>
  <pageMargins left="0.7" right="0.7" top="0.75" bottom="0.75" header="0.511811023622047" footer="0.511811023622047"/>
  <pageSetup paperSize="9" scale="95" orientation="portrait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zoomScaleNormal="100" workbookViewId="0">
      <selection activeCell="L16" sqref="L16"/>
    </sheetView>
  </sheetViews>
  <sheetFormatPr defaultColWidth="8.42578125" defaultRowHeight="15" x14ac:dyDescent="0.25"/>
  <cols>
    <col min="1" max="1" width="12.7109375" customWidth="1"/>
  </cols>
  <sheetData>
    <row r="1" spans="1:10" ht="30" x14ac:dyDescent="0.25">
      <c r="A1" s="2" t="s">
        <v>16</v>
      </c>
      <c r="B1" s="4">
        <v>2024</v>
      </c>
      <c r="C1" s="4" t="s">
        <v>11</v>
      </c>
      <c r="D1" s="4" t="s">
        <v>12</v>
      </c>
      <c r="E1" s="4" t="s">
        <v>13</v>
      </c>
      <c r="F1" s="4" t="s">
        <v>14</v>
      </c>
      <c r="G1" s="4">
        <v>2025</v>
      </c>
      <c r="H1" s="4">
        <v>2026</v>
      </c>
      <c r="I1" s="4">
        <v>2027</v>
      </c>
    </row>
    <row r="2" spans="1:10" x14ac:dyDescent="0.25">
      <c r="A2" s="1">
        <v>51</v>
      </c>
      <c r="B2" s="1">
        <f>'DETALIERI 51, 61, 65, 66'!C17</f>
        <v>5206</v>
      </c>
      <c r="C2" s="1">
        <f>'DETALIERI 51, 61, 65, 66'!D17</f>
        <v>1511</v>
      </c>
      <c r="D2" s="1">
        <f>'DETALIERI 51, 61, 65, 66'!E17</f>
        <v>1561</v>
      </c>
      <c r="E2" s="1">
        <f>'DETALIERI 51, 61, 65, 66'!F17</f>
        <v>1084</v>
      </c>
      <c r="F2" s="1">
        <f>'DETALIERI 51, 61, 65, 66'!G17</f>
        <v>1050</v>
      </c>
      <c r="G2" s="1">
        <f>'DETALIERI 51, 61, 65, 66'!H17</f>
        <v>5200</v>
      </c>
      <c r="H2" s="1">
        <f>'DETALIERI 51, 61, 65, 66'!I17</f>
        <v>5350</v>
      </c>
      <c r="I2" s="1">
        <f>'DETALIERI 51, 61, 65, 66'!J17</f>
        <v>5550</v>
      </c>
      <c r="J2">
        <f t="shared" ref="J2:J22" si="0">SUM(C2:F2)</f>
        <v>5206</v>
      </c>
    </row>
    <row r="3" spans="1:10" x14ac:dyDescent="0.25">
      <c r="A3" s="1">
        <v>54</v>
      </c>
      <c r="B3" s="1">
        <f>'DETALIERI 51, 61, 65, 66'!C65</f>
        <v>50</v>
      </c>
      <c r="C3" s="1">
        <f>'DETALIERI 51, 61, 65, 66'!D65</f>
        <v>0</v>
      </c>
      <c r="D3" s="1">
        <f>'DETALIERI 51, 61, 65, 66'!E65</f>
        <v>20</v>
      </c>
      <c r="E3" s="1">
        <f>'DETALIERI 51, 61, 65, 66'!F65</f>
        <v>20</v>
      </c>
      <c r="F3" s="1">
        <f>'DETALIERI 51, 61, 65, 66'!G65</f>
        <v>10</v>
      </c>
      <c r="G3" s="1">
        <f>'DETALIERI 51, 61, 65, 66'!H65</f>
        <v>0</v>
      </c>
      <c r="H3" s="1">
        <f>'DETALIERI 51, 61, 65, 66'!I65</f>
        <v>0</v>
      </c>
      <c r="I3" s="1">
        <f>'DETALIERI 51, 61, 65, 66'!J65</f>
        <v>0</v>
      </c>
      <c r="J3">
        <f t="shared" si="0"/>
        <v>50</v>
      </c>
    </row>
    <row r="4" spans="1:10" x14ac:dyDescent="0.25">
      <c r="A4" s="1">
        <v>61</v>
      </c>
      <c r="B4" s="1">
        <f>'DETALIERI 51, 61, 65, 66'!C69</f>
        <v>31</v>
      </c>
      <c r="C4" s="1">
        <f>'DETALIERI 51, 61, 65, 66'!D69</f>
        <v>11</v>
      </c>
      <c r="D4" s="1">
        <f>'DETALIERI 51, 61, 65, 66'!E69</f>
        <v>9</v>
      </c>
      <c r="E4" s="1">
        <f>'DETALIERI 51, 61, 65, 66'!F69</f>
        <v>6</v>
      </c>
      <c r="F4" s="1">
        <f>'DETALIERI 51, 61, 65, 66'!G69</f>
        <v>5</v>
      </c>
      <c r="G4" s="1">
        <f>'DETALIERI 51, 61, 65, 66'!H69</f>
        <v>144</v>
      </c>
      <c r="H4" s="1">
        <f>'DETALIERI 51, 61, 65, 66'!I69</f>
        <v>111</v>
      </c>
      <c r="I4" s="1">
        <f>'DETALIERI 51, 61, 65, 66'!J69</f>
        <v>122</v>
      </c>
      <c r="J4">
        <f t="shared" si="0"/>
        <v>31</v>
      </c>
    </row>
    <row r="5" spans="1:10" x14ac:dyDescent="0.25">
      <c r="A5" s="1">
        <v>65</v>
      </c>
      <c r="B5" s="1">
        <f>'DETALIERI 51, 61, 65, 66'!C79</f>
        <v>1175</v>
      </c>
      <c r="C5" s="1">
        <f>'DETALIERI 51, 61, 65, 66'!D79</f>
        <v>586</v>
      </c>
      <c r="D5" s="1">
        <f>'DETALIERI 51, 61, 65, 66'!E79</f>
        <v>421</v>
      </c>
      <c r="E5" s="1">
        <f>'DETALIERI 51, 61, 65, 66'!F79</f>
        <v>91</v>
      </c>
      <c r="F5" s="1">
        <f>'DETALIERI 51, 61, 65, 66'!G79</f>
        <v>77</v>
      </c>
      <c r="G5" s="1">
        <f>'DETALIERI 51, 61, 65, 66'!H79</f>
        <v>909</v>
      </c>
      <c r="H5" s="1">
        <f>'DETALIERI 51, 61, 65, 66'!I79</f>
        <v>941</v>
      </c>
      <c r="I5" s="1">
        <f>'DETALIERI 51, 61, 65, 66'!J79</f>
        <v>973</v>
      </c>
      <c r="J5">
        <f t="shared" si="0"/>
        <v>1175</v>
      </c>
    </row>
    <row r="6" spans="1:10" x14ac:dyDescent="0.25">
      <c r="A6" s="1">
        <v>66</v>
      </c>
      <c r="B6" s="1">
        <f>'DETALIERI 51, 61, 65, 66'!C110</f>
        <v>81</v>
      </c>
      <c r="C6" s="1">
        <f>'DETALIERI 51, 61, 65, 66'!D110</f>
        <v>20</v>
      </c>
      <c r="D6" s="1">
        <f>'DETALIERI 51, 61, 65, 66'!E110</f>
        <v>22.000000000000004</v>
      </c>
      <c r="E6" s="1">
        <f>'DETALIERI 51, 61, 65, 66'!F110</f>
        <v>20</v>
      </c>
      <c r="F6" s="1">
        <f>'DETALIERI 51, 61, 65, 66'!G110</f>
        <v>19</v>
      </c>
      <c r="G6" s="1">
        <f>'DETALIERI 51, 61, 65, 66'!H110</f>
        <v>88</v>
      </c>
      <c r="H6" s="1">
        <f>'DETALIERI 51, 61, 65, 66'!I110</f>
        <v>90</v>
      </c>
      <c r="I6" s="1">
        <f>'DETALIERI 51, 61, 65, 66'!J110</f>
        <v>92</v>
      </c>
      <c r="J6">
        <f t="shared" si="0"/>
        <v>81</v>
      </c>
    </row>
    <row r="7" spans="1:10" x14ac:dyDescent="0.25">
      <c r="A7" s="1">
        <v>67</v>
      </c>
      <c r="B7" s="1">
        <f>'detalieri 67'!C2</f>
        <v>1069</v>
      </c>
      <c r="C7" s="1">
        <f>'detalieri 67'!D2</f>
        <v>640</v>
      </c>
      <c r="D7" s="1">
        <f>'detalieri 67'!E2</f>
        <v>330</v>
      </c>
      <c r="E7" s="1">
        <f>'detalieri 67'!F2</f>
        <v>49</v>
      </c>
      <c r="F7" s="1">
        <f>'detalieri 67'!G2</f>
        <v>50</v>
      </c>
      <c r="G7" s="1">
        <f>'detalieri 67'!H2</f>
        <v>530</v>
      </c>
      <c r="H7" s="1">
        <f>'detalieri 67'!I2</f>
        <v>545</v>
      </c>
      <c r="I7" s="1">
        <f>'detalieri 67'!J2</f>
        <v>560</v>
      </c>
      <c r="J7">
        <f t="shared" si="0"/>
        <v>1069</v>
      </c>
    </row>
    <row r="8" spans="1:10" x14ac:dyDescent="0.25">
      <c r="A8" s="1">
        <v>68</v>
      </c>
      <c r="B8" s="1">
        <f>'DETALIERI 68'!C2</f>
        <v>4207</v>
      </c>
      <c r="C8" s="1">
        <f>'DETALIERI 68'!D2</f>
        <v>1131</v>
      </c>
      <c r="D8" s="1">
        <f>'DETALIERI 68'!E2</f>
        <v>1275</v>
      </c>
      <c r="E8" s="1">
        <f>'DETALIERI 68'!F2</f>
        <v>828</v>
      </c>
      <c r="F8" s="1">
        <f>'DETALIERI 68'!G2</f>
        <v>973</v>
      </c>
      <c r="G8" s="1">
        <f>'DETALIERI 68'!H2</f>
        <v>4440</v>
      </c>
      <c r="H8" s="1">
        <f>'DETALIERI 68'!I2</f>
        <v>4640</v>
      </c>
      <c r="I8" s="1">
        <f>'DETALIERI 68'!J2</f>
        <v>4940</v>
      </c>
      <c r="J8">
        <f t="shared" si="0"/>
        <v>4207</v>
      </c>
    </row>
    <row r="9" spans="1:10" x14ac:dyDescent="0.25">
      <c r="A9" s="1">
        <v>70</v>
      </c>
      <c r="B9" s="1">
        <f>'detalieri 70'!C2</f>
        <v>856</v>
      </c>
      <c r="C9" s="1">
        <f>'detalieri 70'!D2</f>
        <v>424</v>
      </c>
      <c r="D9" s="1">
        <f>'detalieri 70'!E2</f>
        <v>409</v>
      </c>
      <c r="E9" s="1">
        <f>'detalieri 70'!F2</f>
        <v>18</v>
      </c>
      <c r="F9" s="1">
        <f>'detalieri 70'!G2</f>
        <v>5</v>
      </c>
      <c r="G9" s="1">
        <f>'detalieri 70'!H2</f>
        <v>520</v>
      </c>
      <c r="H9" s="1">
        <f>'detalieri 70'!I2</f>
        <v>520</v>
      </c>
      <c r="I9" s="1">
        <f>'detalieri 70'!J2</f>
        <v>310</v>
      </c>
      <c r="J9">
        <f t="shared" si="0"/>
        <v>856</v>
      </c>
    </row>
    <row r="10" spans="1:10" x14ac:dyDescent="0.25">
      <c r="A10" s="1">
        <v>74</v>
      </c>
      <c r="B10" s="1">
        <f>'detalieri 74'!C2</f>
        <v>1210</v>
      </c>
      <c r="C10" s="1">
        <f>'detalieri 74'!D2</f>
        <v>645</v>
      </c>
      <c r="D10" s="1">
        <f>'detalieri 74'!E2</f>
        <v>535</v>
      </c>
      <c r="E10" s="1">
        <f>'detalieri 74'!F2</f>
        <v>15</v>
      </c>
      <c r="F10" s="1">
        <f>'detalieri 74'!G2</f>
        <v>15</v>
      </c>
      <c r="G10" s="1">
        <f>'detalieri 74'!H2</f>
        <v>202</v>
      </c>
      <c r="H10" s="1">
        <f>'detalieri 74'!I2</f>
        <v>210</v>
      </c>
      <c r="I10" s="1">
        <f>'detalieri 74'!J2</f>
        <v>215</v>
      </c>
      <c r="J10">
        <f t="shared" si="0"/>
        <v>1210</v>
      </c>
    </row>
    <row r="11" spans="1:10" x14ac:dyDescent="0.25">
      <c r="A11" s="1">
        <v>83</v>
      </c>
      <c r="B11" s="1">
        <f>'detalieri 83'!C2</f>
        <v>0</v>
      </c>
      <c r="C11" s="1">
        <f>'detalieri 83'!D2</f>
        <v>0</v>
      </c>
      <c r="D11" s="1">
        <f>'detalieri 83'!E2</f>
        <v>0</v>
      </c>
      <c r="E11" s="1">
        <f>'detalieri 83'!F2</f>
        <v>0</v>
      </c>
      <c r="F11" s="1">
        <f>'detalieri 83'!G2</f>
        <v>0</v>
      </c>
      <c r="G11" s="1">
        <f>'detalieri 83'!H2</f>
        <v>0</v>
      </c>
      <c r="H11" s="1">
        <f>'detalieri 83'!I2</f>
        <v>0</v>
      </c>
      <c r="I11" s="1">
        <f>'detalieri 83'!J2</f>
        <v>0</v>
      </c>
      <c r="J11">
        <f t="shared" si="0"/>
        <v>0</v>
      </c>
    </row>
    <row r="12" spans="1:10" x14ac:dyDescent="0.25">
      <c r="A12" s="1">
        <v>84</v>
      </c>
      <c r="B12" s="1">
        <f>'detalieri 84'!C2</f>
        <v>2039</v>
      </c>
      <c r="C12" s="1">
        <f>'detalieri 84'!D2</f>
        <v>1189</v>
      </c>
      <c r="D12" s="1">
        <f>'detalieri 84'!E2</f>
        <v>850</v>
      </c>
      <c r="E12" s="1">
        <f>'detalieri 84'!F2</f>
        <v>0</v>
      </c>
      <c r="F12" s="1">
        <f>'detalieri 84'!G2</f>
        <v>0</v>
      </c>
      <c r="G12" s="1">
        <f>'detalieri 84'!H2</f>
        <v>100</v>
      </c>
      <c r="H12" s="1">
        <f>'detalieri 84'!I2</f>
        <v>110</v>
      </c>
      <c r="I12" s="1">
        <f>'detalieri 84'!J2</f>
        <v>120</v>
      </c>
      <c r="J12">
        <f t="shared" si="0"/>
        <v>2039</v>
      </c>
    </row>
    <row r="13" spans="1:10" x14ac:dyDescent="0.25">
      <c r="A13" s="4" t="s">
        <v>17</v>
      </c>
      <c r="B13" s="4">
        <f t="shared" ref="B13:I13" si="1">SUM(B2:B12)</f>
        <v>15924</v>
      </c>
      <c r="C13" s="4">
        <f t="shared" si="1"/>
        <v>6157</v>
      </c>
      <c r="D13" s="4">
        <f t="shared" si="1"/>
        <v>5432</v>
      </c>
      <c r="E13" s="4">
        <f t="shared" si="1"/>
        <v>2131</v>
      </c>
      <c r="F13" s="4">
        <f t="shared" si="1"/>
        <v>2204</v>
      </c>
      <c r="G13" s="4">
        <f t="shared" si="1"/>
        <v>12133</v>
      </c>
      <c r="H13" s="4">
        <f t="shared" si="1"/>
        <v>12517</v>
      </c>
      <c r="I13" s="4">
        <f t="shared" si="1"/>
        <v>12882</v>
      </c>
      <c r="J13">
        <f t="shared" si="0"/>
        <v>15924</v>
      </c>
    </row>
    <row r="14" spans="1:10" x14ac:dyDescent="0.25">
      <c r="J14">
        <f t="shared" si="0"/>
        <v>0</v>
      </c>
    </row>
    <row r="15" spans="1:10" x14ac:dyDescent="0.25">
      <c r="J15">
        <f t="shared" si="0"/>
        <v>0</v>
      </c>
    </row>
    <row r="16" spans="1:10" s="29" customFormat="1" ht="33" customHeight="1" x14ac:dyDescent="0.25">
      <c r="A16" s="27" t="s">
        <v>18</v>
      </c>
      <c r="B16" s="28">
        <f>C16+D16+E16+F16</f>
        <v>11451</v>
      </c>
      <c r="C16" s="28">
        <v>3694</v>
      </c>
      <c r="D16" s="28">
        <v>3422</v>
      </c>
      <c r="E16" s="28">
        <v>2131</v>
      </c>
      <c r="F16" s="28">
        <v>2204</v>
      </c>
      <c r="G16" s="28">
        <v>12133</v>
      </c>
      <c r="H16" s="28">
        <v>12517</v>
      </c>
      <c r="I16" s="28">
        <v>12882</v>
      </c>
      <c r="J16" s="29">
        <f>C16+D16+E16+F16</f>
        <v>11451</v>
      </c>
    </row>
    <row r="17" spans="1:10" x14ac:dyDescent="0.25">
      <c r="A17" s="1" t="s">
        <v>19</v>
      </c>
      <c r="B17" s="1">
        <f>C17+D17+E17+F17</f>
        <v>3387</v>
      </c>
      <c r="C17" s="1">
        <v>1597</v>
      </c>
      <c r="D17" s="1">
        <v>1790</v>
      </c>
      <c r="E17" s="1"/>
      <c r="F17" s="1"/>
      <c r="G17" s="1"/>
      <c r="H17" s="1"/>
      <c r="I17" s="1"/>
      <c r="J17">
        <f t="shared" si="0"/>
        <v>3387</v>
      </c>
    </row>
    <row r="18" spans="1:10" x14ac:dyDescent="0.25">
      <c r="A18" s="1" t="s">
        <v>20</v>
      </c>
      <c r="B18" s="1">
        <f>C18+D18+E18+F18</f>
        <v>470</v>
      </c>
      <c r="C18" s="1">
        <v>250</v>
      </c>
      <c r="D18" s="1">
        <v>220</v>
      </c>
      <c r="E18" s="1"/>
      <c r="F18" s="1"/>
      <c r="G18" s="1"/>
      <c r="H18" s="1"/>
      <c r="I18" s="1"/>
      <c r="J18">
        <f t="shared" si="0"/>
        <v>470</v>
      </c>
    </row>
    <row r="19" spans="1:10" x14ac:dyDescent="0.25">
      <c r="A19" s="1" t="s">
        <v>21</v>
      </c>
      <c r="B19" s="1">
        <f>C19+D19+E19+F19</f>
        <v>616</v>
      </c>
      <c r="C19" s="1">
        <v>616</v>
      </c>
      <c r="D19" s="1"/>
      <c r="E19" s="1"/>
      <c r="F19" s="1"/>
      <c r="G19" s="1"/>
      <c r="H19" s="1"/>
      <c r="I19" s="1"/>
      <c r="J19">
        <f t="shared" si="0"/>
        <v>616</v>
      </c>
    </row>
    <row r="20" spans="1:10" x14ac:dyDescent="0.25">
      <c r="A20" s="4" t="s">
        <v>17</v>
      </c>
      <c r="B20" s="1">
        <f>B16+B17+B18+B19</f>
        <v>15924</v>
      </c>
      <c r="C20" s="1">
        <f>C16+C17+C18+C19</f>
        <v>6157</v>
      </c>
      <c r="D20" s="1">
        <f>D16+D17+D18+D19</f>
        <v>5432</v>
      </c>
      <c r="E20" s="1">
        <f>E16+E17+E18+E19</f>
        <v>2131</v>
      </c>
      <c r="F20" s="1">
        <f>F16+F17+F18+F19</f>
        <v>2204</v>
      </c>
      <c r="G20" s="4">
        <f>G16+G17+G19</f>
        <v>12133</v>
      </c>
      <c r="H20" s="4">
        <f>H16+H17+H19</f>
        <v>12517</v>
      </c>
      <c r="I20" s="4">
        <f>I16+I17+I19</f>
        <v>12882</v>
      </c>
      <c r="J20">
        <f t="shared" si="0"/>
        <v>15924</v>
      </c>
    </row>
    <row r="21" spans="1:10" x14ac:dyDescent="0.25">
      <c r="J21">
        <f t="shared" si="0"/>
        <v>0</v>
      </c>
    </row>
    <row r="22" spans="1:10" x14ac:dyDescent="0.25">
      <c r="B22">
        <f t="shared" ref="B22:I22" si="2">B13-B20</f>
        <v>0</v>
      </c>
      <c r="C22">
        <f t="shared" si="2"/>
        <v>0</v>
      </c>
      <c r="D22">
        <f t="shared" si="2"/>
        <v>0</v>
      </c>
      <c r="E22">
        <f t="shared" si="2"/>
        <v>0</v>
      </c>
      <c r="F22">
        <f t="shared" si="2"/>
        <v>0</v>
      </c>
      <c r="G22">
        <f t="shared" si="2"/>
        <v>0</v>
      </c>
      <c r="H22">
        <f t="shared" si="2"/>
        <v>0</v>
      </c>
      <c r="I22">
        <f t="shared" si="2"/>
        <v>0</v>
      </c>
      <c r="J22">
        <f t="shared" si="0"/>
        <v>0</v>
      </c>
    </row>
  </sheetData>
  <pageMargins left="0.7" right="0.7" top="0.75" bottom="0.75" header="0.511811023622047" footer="0.511811023622047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8"/>
  <sheetViews>
    <sheetView tabSelected="1" view="pageBreakPreview" topLeftCell="A145" zoomScale="60" zoomScaleNormal="100" workbookViewId="0">
      <selection activeCell="B222" sqref="B222"/>
    </sheetView>
  </sheetViews>
  <sheetFormatPr defaultColWidth="8.42578125" defaultRowHeight="15" x14ac:dyDescent="0.25"/>
  <cols>
    <col min="1" max="1" width="14.85546875" customWidth="1"/>
    <col min="2" max="2" width="48" customWidth="1"/>
    <col min="4" max="4" width="11.28515625" customWidth="1"/>
    <col min="5" max="5" width="10.710937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C3" s="24" t="s">
        <v>22</v>
      </c>
      <c r="D3" s="24"/>
      <c r="E3" s="24"/>
      <c r="F3" s="24"/>
      <c r="G3" s="24"/>
      <c r="H3" s="24"/>
    </row>
    <row r="4" spans="1:8" x14ac:dyDescent="0.25">
      <c r="C4" s="24" t="s">
        <v>23</v>
      </c>
      <c r="D4" s="24"/>
      <c r="E4" s="24"/>
      <c r="F4" s="24"/>
      <c r="G4" s="24"/>
      <c r="H4" s="24"/>
    </row>
    <row r="5" spans="1:8" x14ac:dyDescent="0.25">
      <c r="C5" s="24" t="s">
        <v>24</v>
      </c>
      <c r="D5" s="24"/>
      <c r="E5" s="24"/>
      <c r="F5" s="24"/>
      <c r="G5" s="24"/>
      <c r="H5" s="24"/>
    </row>
    <row r="6" spans="1:8" x14ac:dyDescent="0.25">
      <c r="F6" t="s">
        <v>25</v>
      </c>
    </row>
    <row r="7" spans="1:8" ht="30" x14ac:dyDescent="0.25">
      <c r="A7" s="30" t="s">
        <v>26</v>
      </c>
      <c r="B7" s="30" t="s">
        <v>27</v>
      </c>
      <c r="C7" s="31" t="s">
        <v>28</v>
      </c>
      <c r="D7" s="31" t="s">
        <v>29</v>
      </c>
      <c r="E7" s="31" t="s">
        <v>30</v>
      </c>
      <c r="F7" s="31" t="s">
        <v>31</v>
      </c>
      <c r="G7" s="31" t="s">
        <v>32</v>
      </c>
      <c r="H7" s="31" t="s">
        <v>33</v>
      </c>
    </row>
    <row r="8" spans="1:8" ht="15.75" x14ac:dyDescent="0.25">
      <c r="A8" s="3" t="s">
        <v>34</v>
      </c>
      <c r="B8" s="3" t="s">
        <v>35</v>
      </c>
      <c r="C8" s="3">
        <f>C9+C58+C60+C69+C100+C114+C152+C170+C188+C205</f>
        <v>15924</v>
      </c>
      <c r="D8" s="3">
        <f>D9+D58+D60+D69+D100+D114+D152+D170+D188+D205</f>
        <v>11451</v>
      </c>
      <c r="E8" s="3">
        <f>E9+E60+E69+E100+E114+E152+E170+E188+E205</f>
        <v>4473</v>
      </c>
      <c r="F8" s="3">
        <f>F9+F60+F69+F100+F114+F152+F170+F188+F205+F58</f>
        <v>12133</v>
      </c>
      <c r="G8" s="3">
        <f>G9+G60+G69+G100+G114+G152+G170+G188+G205+G58</f>
        <v>12517</v>
      </c>
      <c r="H8" s="3">
        <f>H9+H60+H69+H100+H114+H152+H170+H188+H205+H58</f>
        <v>12882</v>
      </c>
    </row>
    <row r="9" spans="1:8" x14ac:dyDescent="0.25">
      <c r="A9" s="4" t="s">
        <v>36</v>
      </c>
      <c r="B9" s="4" t="s">
        <v>37</v>
      </c>
      <c r="C9" s="4">
        <f t="shared" ref="C9:H9" si="0">C10</f>
        <v>5206</v>
      </c>
      <c r="D9" s="4">
        <f t="shared" si="0"/>
        <v>5056</v>
      </c>
      <c r="E9" s="4">
        <f t="shared" si="0"/>
        <v>150</v>
      </c>
      <c r="F9" s="4">
        <f t="shared" si="0"/>
        <v>5200</v>
      </c>
      <c r="G9" s="4">
        <f t="shared" si="0"/>
        <v>5350</v>
      </c>
      <c r="H9" s="4">
        <f t="shared" si="0"/>
        <v>5550</v>
      </c>
    </row>
    <row r="10" spans="1:8" x14ac:dyDescent="0.25">
      <c r="A10" s="1" t="s">
        <v>38</v>
      </c>
      <c r="B10" s="1" t="s">
        <v>39</v>
      </c>
      <c r="C10" s="1">
        <f t="shared" ref="C10:H10" si="1">C11+C51</f>
        <v>5206</v>
      </c>
      <c r="D10" s="1">
        <f t="shared" si="1"/>
        <v>5056</v>
      </c>
      <c r="E10" s="1">
        <f t="shared" si="1"/>
        <v>150</v>
      </c>
      <c r="F10" s="1">
        <f t="shared" si="1"/>
        <v>5200</v>
      </c>
      <c r="G10" s="1">
        <f t="shared" si="1"/>
        <v>5350</v>
      </c>
      <c r="H10" s="1">
        <f t="shared" si="1"/>
        <v>5550</v>
      </c>
    </row>
    <row r="11" spans="1:8" x14ac:dyDescent="0.25">
      <c r="A11" s="18" t="s">
        <v>40</v>
      </c>
      <c r="B11" s="1" t="s">
        <v>41</v>
      </c>
      <c r="C11" s="1">
        <f>C12+C27+C49</f>
        <v>5056</v>
      </c>
      <c r="D11" s="1">
        <f>D12+D27+D49</f>
        <v>5056</v>
      </c>
      <c r="E11" s="1">
        <f>E12+E27</f>
        <v>0</v>
      </c>
      <c r="F11" s="1">
        <f>F12+F27+F49</f>
        <v>5200</v>
      </c>
      <c r="G11" s="1">
        <f t="shared" ref="G11:H11" si="2">G12+G27+G49</f>
        <v>5350</v>
      </c>
      <c r="H11" s="1">
        <f t="shared" si="2"/>
        <v>5550</v>
      </c>
    </row>
    <row r="12" spans="1:8" x14ac:dyDescent="0.25">
      <c r="A12" s="32" t="s">
        <v>42</v>
      </c>
      <c r="B12" s="1" t="s">
        <v>43</v>
      </c>
      <c r="C12" s="1">
        <f>C13+C18+C20</f>
        <v>4076</v>
      </c>
      <c r="D12" s="1">
        <f>D13+D18+D20</f>
        <v>4076</v>
      </c>
      <c r="E12" s="1">
        <v>0</v>
      </c>
      <c r="F12" s="1">
        <f>'DETALIERI 51, 61, 65, 66'!H19</f>
        <v>4200</v>
      </c>
      <c r="G12" s="1">
        <f>'DETALIERI 51, 61, 65, 66'!I19</f>
        <v>4300</v>
      </c>
      <c r="H12" s="1">
        <f>'DETALIERI 51, 61, 65, 66'!J19</f>
        <v>4400</v>
      </c>
    </row>
    <row r="13" spans="1:8" x14ac:dyDescent="0.25">
      <c r="A13" s="18" t="s">
        <v>44</v>
      </c>
      <c r="B13" s="1" t="s">
        <v>45</v>
      </c>
      <c r="C13" s="1">
        <f>C14+C15+C16+C17</f>
        <v>3916</v>
      </c>
      <c r="D13" s="1">
        <f>D14+D15+D16+D17</f>
        <v>3916</v>
      </c>
      <c r="E13" s="1">
        <f>SUM(E14:E15)</f>
        <v>0</v>
      </c>
      <c r="F13" s="1">
        <f>SUM(F14:F15)</f>
        <v>0</v>
      </c>
      <c r="G13" s="1">
        <f>SUM(G14:G15)</f>
        <v>0</v>
      </c>
      <c r="H13" s="1">
        <f>SUM(H14:H15)</f>
        <v>0</v>
      </c>
    </row>
    <row r="14" spans="1:8" x14ac:dyDescent="0.25">
      <c r="A14" s="18" t="s">
        <v>46</v>
      </c>
      <c r="B14" s="1" t="s">
        <v>47</v>
      </c>
      <c r="C14" s="1">
        <f t="shared" ref="C14:C34" si="3">D14</f>
        <v>3510</v>
      </c>
      <c r="D14" s="1">
        <f>'DETALIERI 51, 61, 65, 66'!C21</f>
        <v>3510</v>
      </c>
      <c r="E14" s="1">
        <v>0</v>
      </c>
      <c r="F14" s="1"/>
      <c r="G14" s="1"/>
      <c r="H14" s="1"/>
    </row>
    <row r="15" spans="1:8" x14ac:dyDescent="0.25">
      <c r="A15" s="18" t="s">
        <v>48</v>
      </c>
      <c r="B15" s="1" t="s">
        <v>49</v>
      </c>
      <c r="C15" s="1">
        <f t="shared" si="3"/>
        <v>226</v>
      </c>
      <c r="D15" s="1">
        <f>'DETALIERI 51, 61, 65, 66'!C22</f>
        <v>226</v>
      </c>
      <c r="E15" s="1"/>
      <c r="F15" s="1"/>
      <c r="G15" s="1"/>
      <c r="H15" s="1"/>
    </row>
    <row r="16" spans="1:8" x14ac:dyDescent="0.25">
      <c r="A16" s="18" t="s">
        <v>50</v>
      </c>
      <c r="B16" s="1" t="s">
        <v>51</v>
      </c>
      <c r="C16" s="1">
        <f t="shared" si="3"/>
        <v>130</v>
      </c>
      <c r="D16" s="1">
        <f>'DETALIERI 51, 61, 65, 66'!C23</f>
        <v>130</v>
      </c>
      <c r="E16" s="1"/>
      <c r="F16" s="1"/>
      <c r="G16" s="1"/>
      <c r="H16" s="1"/>
    </row>
    <row r="17" spans="1:8" x14ac:dyDescent="0.25">
      <c r="A17" s="18" t="s">
        <v>52</v>
      </c>
      <c r="B17" s="1" t="s">
        <v>53</v>
      </c>
      <c r="C17" s="1">
        <f t="shared" si="3"/>
        <v>50</v>
      </c>
      <c r="D17" s="1">
        <f>'DETALIERI 51, 61, 65, 66'!C24</f>
        <v>50</v>
      </c>
      <c r="E17" s="1"/>
      <c r="F17" s="1"/>
      <c r="G17" s="1"/>
      <c r="H17" s="1"/>
    </row>
    <row r="18" spans="1:8" x14ac:dyDescent="0.25">
      <c r="A18" s="18" t="s">
        <v>54</v>
      </c>
      <c r="B18" s="1" t="s">
        <v>55</v>
      </c>
      <c r="C18" s="1">
        <f t="shared" si="3"/>
        <v>55</v>
      </c>
      <c r="D18" s="1">
        <f>D19</f>
        <v>55</v>
      </c>
      <c r="E18" s="1"/>
      <c r="F18" s="1"/>
      <c r="G18" s="1"/>
      <c r="H18" s="1"/>
    </row>
    <row r="19" spans="1:8" x14ac:dyDescent="0.25">
      <c r="A19" s="18" t="s">
        <v>56</v>
      </c>
      <c r="B19" s="1" t="s">
        <v>57</v>
      </c>
      <c r="C19" s="1">
        <f t="shared" si="3"/>
        <v>55</v>
      </c>
      <c r="D19" s="1">
        <f>'DETALIERI 51, 61, 65, 66'!C26</f>
        <v>55</v>
      </c>
      <c r="E19" s="1"/>
      <c r="F19" s="1"/>
      <c r="G19" s="1"/>
      <c r="H19" s="1"/>
    </row>
    <row r="20" spans="1:8" x14ac:dyDescent="0.25">
      <c r="A20" s="18" t="s">
        <v>58</v>
      </c>
      <c r="B20" s="1" t="s">
        <v>59</v>
      </c>
      <c r="C20" s="1">
        <f t="shared" si="3"/>
        <v>105</v>
      </c>
      <c r="D20" s="1">
        <f>SUM(D21:D26)</f>
        <v>105</v>
      </c>
      <c r="E20" s="1">
        <f>SUM(E21:E25)</f>
        <v>0</v>
      </c>
      <c r="F20" s="1">
        <f>SUM(F21:F25)</f>
        <v>0</v>
      </c>
      <c r="G20" s="1">
        <f>SUM(G21:G25)</f>
        <v>0</v>
      </c>
      <c r="H20" s="1">
        <f>SUM(H21:H25)</f>
        <v>0</v>
      </c>
    </row>
    <row r="21" spans="1:8" x14ac:dyDescent="0.25">
      <c r="A21" s="18" t="s">
        <v>60</v>
      </c>
      <c r="B21" s="1" t="s">
        <v>61</v>
      </c>
      <c r="C21" s="1">
        <f t="shared" si="3"/>
        <v>0</v>
      </c>
      <c r="D21" s="1">
        <f>'DETALIERI 51, 61, 65, 66'!C28</f>
        <v>0</v>
      </c>
      <c r="E21" s="1"/>
      <c r="F21" s="1"/>
      <c r="G21" s="1"/>
      <c r="H21" s="1"/>
    </row>
    <row r="22" spans="1:8" x14ac:dyDescent="0.25">
      <c r="A22" s="18" t="s">
        <v>62</v>
      </c>
      <c r="B22" s="1" t="s">
        <v>63</v>
      </c>
      <c r="C22" s="1">
        <f t="shared" si="3"/>
        <v>0</v>
      </c>
      <c r="D22" s="1">
        <f>'DETALIERI 51, 61, 65, 66'!C29</f>
        <v>0</v>
      </c>
      <c r="E22" s="1"/>
      <c r="F22" s="1"/>
      <c r="G22" s="1"/>
      <c r="H22" s="1"/>
    </row>
    <row r="23" spans="1:8" x14ac:dyDescent="0.25">
      <c r="A23" s="18" t="s">
        <v>64</v>
      </c>
      <c r="B23" s="1" t="s">
        <v>65</v>
      </c>
      <c r="C23" s="1">
        <f t="shared" si="3"/>
        <v>0</v>
      </c>
      <c r="D23" s="1">
        <f>'DETALIERI 51, 61, 65, 66'!C30</f>
        <v>0</v>
      </c>
      <c r="E23" s="1"/>
      <c r="F23" s="1"/>
      <c r="G23" s="1"/>
      <c r="H23" s="1"/>
    </row>
    <row r="24" spans="1:8" x14ac:dyDescent="0.25">
      <c r="A24" s="18" t="s">
        <v>66</v>
      </c>
      <c r="B24" s="1" t="s">
        <v>67</v>
      </c>
      <c r="C24" s="1">
        <f t="shared" si="3"/>
        <v>0</v>
      </c>
      <c r="D24" s="1">
        <f>'DETALIERI 51, 61, 65, 66'!C31</f>
        <v>0</v>
      </c>
      <c r="E24" s="1"/>
      <c r="F24" s="1"/>
      <c r="G24" s="1"/>
      <c r="H24" s="1"/>
    </row>
    <row r="25" spans="1:8" x14ac:dyDescent="0.25">
      <c r="A25" s="18" t="s">
        <v>68</v>
      </c>
      <c r="B25" s="1" t="s">
        <v>69</v>
      </c>
      <c r="C25" s="1">
        <f t="shared" si="3"/>
        <v>0</v>
      </c>
      <c r="D25" s="1">
        <f>'DETALIERI 51, 61, 65, 66'!C32</f>
        <v>0</v>
      </c>
      <c r="E25" s="1"/>
      <c r="F25" s="1"/>
      <c r="G25" s="1"/>
      <c r="H25" s="1"/>
    </row>
    <row r="26" spans="1:8" x14ac:dyDescent="0.25">
      <c r="A26" s="18" t="s">
        <v>70</v>
      </c>
      <c r="B26" s="1" t="s">
        <v>71</v>
      </c>
      <c r="C26" s="1">
        <f t="shared" si="3"/>
        <v>105</v>
      </c>
      <c r="D26" s="1">
        <f>'DETALIERI 51, 61, 65, 66'!C33</f>
        <v>105</v>
      </c>
      <c r="E26" s="1"/>
      <c r="F26" s="1"/>
      <c r="G26" s="1"/>
      <c r="H26" s="1"/>
    </row>
    <row r="27" spans="1:8" x14ac:dyDescent="0.25">
      <c r="A27" s="32" t="s">
        <v>72</v>
      </c>
      <c r="B27" s="1" t="s">
        <v>73</v>
      </c>
      <c r="C27" s="1">
        <f t="shared" si="3"/>
        <v>930</v>
      </c>
      <c r="D27" s="1">
        <f>D28+D39+D40+D42+D45+D44</f>
        <v>930</v>
      </c>
      <c r="E27" s="1"/>
      <c r="F27" s="1">
        <f>'DETALIERI 51, 61, 65, 66'!H34</f>
        <v>950</v>
      </c>
      <c r="G27" s="1">
        <f>'DETALIERI 51, 61, 65, 66'!I34</f>
        <v>1000</v>
      </c>
      <c r="H27" s="1">
        <f>'DETALIERI 51, 61, 65, 66'!J34</f>
        <v>1100</v>
      </c>
    </row>
    <row r="28" spans="1:8" x14ac:dyDescent="0.25">
      <c r="A28" s="18" t="s">
        <v>74</v>
      </c>
      <c r="B28" s="1" t="s">
        <v>73</v>
      </c>
      <c r="C28" s="1">
        <f t="shared" si="3"/>
        <v>552</v>
      </c>
      <c r="D28" s="1">
        <f>SUM(D29:D38)</f>
        <v>552</v>
      </c>
      <c r="E28" s="1">
        <f>SUM(E29:E38)</f>
        <v>0</v>
      </c>
      <c r="F28" s="1">
        <f>SUM(F29:F38)</f>
        <v>0</v>
      </c>
      <c r="G28" s="1">
        <f>SUM(G29:G38)</f>
        <v>0</v>
      </c>
      <c r="H28" s="1">
        <f>SUM(H29:H38)</f>
        <v>0</v>
      </c>
    </row>
    <row r="29" spans="1:8" x14ac:dyDescent="0.25">
      <c r="A29" s="18" t="s">
        <v>75</v>
      </c>
      <c r="B29" s="1" t="s">
        <v>76</v>
      </c>
      <c r="C29" s="1">
        <f t="shared" si="3"/>
        <v>50</v>
      </c>
      <c r="D29" s="1">
        <f>'DETALIERI 51, 61, 65, 66'!C36</f>
        <v>50</v>
      </c>
      <c r="E29" s="1"/>
      <c r="F29" s="1"/>
      <c r="G29" s="1"/>
      <c r="H29" s="1"/>
    </row>
    <row r="30" spans="1:8" x14ac:dyDescent="0.25">
      <c r="A30" s="18" t="s">
        <v>77</v>
      </c>
      <c r="B30" s="1" t="s">
        <v>78</v>
      </c>
      <c r="C30" s="1">
        <f t="shared" si="3"/>
        <v>23</v>
      </c>
      <c r="D30" s="1">
        <f>'DETALIERI 51, 61, 65, 66'!C37</f>
        <v>23</v>
      </c>
      <c r="E30" s="1"/>
      <c r="F30" s="1"/>
      <c r="G30" s="1"/>
      <c r="H30" s="1"/>
    </row>
    <row r="31" spans="1:8" x14ac:dyDescent="0.25">
      <c r="A31" s="18" t="s">
        <v>79</v>
      </c>
      <c r="B31" s="1" t="s">
        <v>80</v>
      </c>
      <c r="C31" s="1">
        <f t="shared" si="3"/>
        <v>84</v>
      </c>
      <c r="D31" s="1">
        <f>'DETALIERI 51, 61, 65, 66'!C38</f>
        <v>84</v>
      </c>
      <c r="E31" s="1"/>
      <c r="F31" s="1"/>
      <c r="G31" s="1"/>
      <c r="H31" s="1"/>
    </row>
    <row r="32" spans="1:8" x14ac:dyDescent="0.25">
      <c r="A32" s="18" t="s">
        <v>81</v>
      </c>
      <c r="B32" s="1" t="s">
        <v>82</v>
      </c>
      <c r="C32" s="1">
        <f t="shared" si="3"/>
        <v>8</v>
      </c>
      <c r="D32" s="1">
        <f>'DETALIERI 51, 61, 65, 66'!C39</f>
        <v>8</v>
      </c>
      <c r="E32" s="1"/>
      <c r="F32" s="1"/>
      <c r="G32" s="1"/>
      <c r="H32" s="1"/>
    </row>
    <row r="33" spans="1:8" x14ac:dyDescent="0.25">
      <c r="A33" s="18" t="s">
        <v>83</v>
      </c>
      <c r="B33" s="1" t="s">
        <v>84</v>
      </c>
      <c r="C33" s="1">
        <f t="shared" si="3"/>
        <v>40</v>
      </c>
      <c r="D33" s="1">
        <f>'DETALIERI 51, 61, 65, 66'!C40</f>
        <v>40</v>
      </c>
      <c r="E33" s="1"/>
      <c r="F33" s="1"/>
      <c r="G33" s="1"/>
      <c r="H33" s="1"/>
    </row>
    <row r="34" spans="1:8" x14ac:dyDescent="0.25">
      <c r="A34" s="18" t="s">
        <v>85</v>
      </c>
      <c r="B34" s="1" t="s">
        <v>86</v>
      </c>
      <c r="C34" s="1">
        <f t="shared" si="3"/>
        <v>10</v>
      </c>
      <c r="D34" s="1">
        <f>'DETALIERI 51, 61, 65, 66'!C41</f>
        <v>10</v>
      </c>
      <c r="E34" s="1"/>
      <c r="F34" s="1"/>
      <c r="G34" s="1"/>
      <c r="H34" s="1"/>
    </row>
    <row r="35" spans="1:8" x14ac:dyDescent="0.25">
      <c r="A35" s="18" t="s">
        <v>87</v>
      </c>
      <c r="B35" s="1" t="s">
        <v>88</v>
      </c>
      <c r="C35" s="1"/>
      <c r="D35" s="1">
        <f>'DETALIERI 51, 61, 65, 66'!C42</f>
        <v>32</v>
      </c>
      <c r="E35" s="1"/>
      <c r="F35" s="1"/>
      <c r="G35" s="1"/>
      <c r="H35" s="1"/>
    </row>
    <row r="36" spans="1:8" x14ac:dyDescent="0.25">
      <c r="A36" s="18" t="s">
        <v>89</v>
      </c>
      <c r="B36" s="1" t="s">
        <v>90</v>
      </c>
      <c r="C36" s="1">
        <f t="shared" ref="C36:C48" si="4">D36</f>
        <v>55</v>
      </c>
      <c r="D36" s="1">
        <f>'DETALIERI 51, 61, 65, 66'!C43</f>
        <v>55</v>
      </c>
      <c r="E36" s="1"/>
      <c r="F36" s="1"/>
      <c r="G36" s="1"/>
      <c r="H36" s="1"/>
    </row>
    <row r="37" spans="1:8" x14ac:dyDescent="0.25">
      <c r="A37" s="18" t="s">
        <v>91</v>
      </c>
      <c r="B37" s="1" t="s">
        <v>92</v>
      </c>
      <c r="C37" s="1">
        <f t="shared" si="4"/>
        <v>150</v>
      </c>
      <c r="D37" s="1">
        <f>'DETALIERI 51, 61, 65, 66'!C44</f>
        <v>150</v>
      </c>
      <c r="E37" s="1"/>
      <c r="F37" s="1"/>
      <c r="G37" s="1"/>
      <c r="H37" s="1"/>
    </row>
    <row r="38" spans="1:8" x14ac:dyDescent="0.25">
      <c r="A38" s="18" t="s">
        <v>93</v>
      </c>
      <c r="B38" s="1" t="s">
        <v>94</v>
      </c>
      <c r="C38" s="1">
        <f t="shared" si="4"/>
        <v>100</v>
      </c>
      <c r="D38" s="1">
        <f>'DETALIERI 51, 61, 65, 66'!C45</f>
        <v>100</v>
      </c>
      <c r="E38" s="1"/>
      <c r="F38" s="1"/>
      <c r="G38" s="1"/>
      <c r="H38" s="1"/>
    </row>
    <row r="39" spans="1:8" x14ac:dyDescent="0.25">
      <c r="A39" s="18" t="s">
        <v>95</v>
      </c>
      <c r="B39" s="1" t="s">
        <v>96</v>
      </c>
      <c r="C39" s="1">
        <f t="shared" si="4"/>
        <v>60</v>
      </c>
      <c r="D39" s="1">
        <f>'DETALIERI 51, 61, 65, 66'!C46</f>
        <v>60</v>
      </c>
      <c r="E39" s="1"/>
      <c r="F39" s="1"/>
      <c r="G39" s="1"/>
      <c r="H39" s="1"/>
    </row>
    <row r="40" spans="1:8" x14ac:dyDescent="0.25">
      <c r="A40" s="18" t="s">
        <v>97</v>
      </c>
      <c r="B40" s="1" t="s">
        <v>98</v>
      </c>
      <c r="C40" s="1">
        <f t="shared" si="4"/>
        <v>50</v>
      </c>
      <c r="D40" s="1">
        <f>D41</f>
        <v>50</v>
      </c>
      <c r="E40" s="1">
        <f>E41</f>
        <v>0</v>
      </c>
      <c r="F40" s="1">
        <f>F41</f>
        <v>0</v>
      </c>
      <c r="G40" s="1">
        <f>G41</f>
        <v>0</v>
      </c>
      <c r="H40" s="1">
        <f>H41</f>
        <v>0</v>
      </c>
    </row>
    <row r="41" spans="1:8" x14ac:dyDescent="0.25">
      <c r="A41" s="18" t="s">
        <v>99</v>
      </c>
      <c r="B41" s="1" t="s">
        <v>100</v>
      </c>
      <c r="C41" s="1">
        <f t="shared" si="4"/>
        <v>50</v>
      </c>
      <c r="D41" s="1">
        <f>'DETALIERI 51, 61, 65, 66'!C48</f>
        <v>50</v>
      </c>
      <c r="E41" s="1"/>
      <c r="F41" s="1"/>
      <c r="G41" s="1"/>
      <c r="H41" s="1"/>
    </row>
    <row r="42" spans="1:8" x14ac:dyDescent="0.25">
      <c r="A42" s="18" t="s">
        <v>101</v>
      </c>
      <c r="B42" s="1" t="s">
        <v>102</v>
      </c>
      <c r="C42" s="1">
        <f t="shared" si="4"/>
        <v>8</v>
      </c>
      <c r="D42" s="1">
        <f>D43</f>
        <v>8</v>
      </c>
      <c r="E42" s="1">
        <f>E43</f>
        <v>0</v>
      </c>
      <c r="F42" s="1">
        <f>F43</f>
        <v>0</v>
      </c>
      <c r="G42" s="1">
        <f>G43</f>
        <v>0</v>
      </c>
      <c r="H42" s="1">
        <f>H43</f>
        <v>0</v>
      </c>
    </row>
    <row r="43" spans="1:8" x14ac:dyDescent="0.25">
      <c r="A43" s="18" t="s">
        <v>103</v>
      </c>
      <c r="B43" s="1" t="s">
        <v>104</v>
      </c>
      <c r="C43" s="1">
        <f t="shared" si="4"/>
        <v>8</v>
      </c>
      <c r="D43" s="1">
        <f>'DETALIERI 51, 61, 65, 66'!C50</f>
        <v>8</v>
      </c>
      <c r="E43" s="1"/>
      <c r="F43" s="1"/>
      <c r="G43" s="1"/>
      <c r="H43" s="1"/>
    </row>
    <row r="44" spans="1:8" x14ac:dyDescent="0.25">
      <c r="A44" s="18" t="s">
        <v>105</v>
      </c>
      <c r="B44" s="1" t="s">
        <v>106</v>
      </c>
      <c r="C44" s="1">
        <f t="shared" si="4"/>
        <v>25</v>
      </c>
      <c r="D44" s="1">
        <f>'DETALIERI 51, 61, 65, 66'!C51</f>
        <v>25</v>
      </c>
      <c r="E44" s="1"/>
      <c r="F44" s="1"/>
      <c r="G44" s="1"/>
      <c r="H44" s="1"/>
    </row>
    <row r="45" spans="1:8" x14ac:dyDescent="0.25">
      <c r="A45" s="18" t="s">
        <v>107</v>
      </c>
      <c r="B45" s="1" t="s">
        <v>108</v>
      </c>
      <c r="C45" s="1">
        <f t="shared" si="4"/>
        <v>235</v>
      </c>
      <c r="D45" s="1">
        <f>SUM(D46:D48)</f>
        <v>235</v>
      </c>
      <c r="E45" s="1">
        <f>SUM(E46:E48)</f>
        <v>0</v>
      </c>
      <c r="F45" s="1">
        <f>SUM(F46:F48)</f>
        <v>0</v>
      </c>
      <c r="G45" s="1">
        <f>SUM(G46:G48)</f>
        <v>0</v>
      </c>
      <c r="H45" s="1">
        <f>SUM(H46:H48)</f>
        <v>0</v>
      </c>
    </row>
    <row r="46" spans="1:8" x14ac:dyDescent="0.25">
      <c r="A46" s="33" t="s">
        <v>109</v>
      </c>
      <c r="B46" s="34" t="s">
        <v>110</v>
      </c>
      <c r="C46" s="1">
        <f t="shared" si="4"/>
        <v>30</v>
      </c>
      <c r="D46" s="1">
        <f>'DETALIERI 51, 61, 65, 66'!C53</f>
        <v>30</v>
      </c>
      <c r="E46" s="1"/>
      <c r="F46" s="1"/>
      <c r="G46" s="1"/>
      <c r="H46" s="1"/>
    </row>
    <row r="47" spans="1:8" x14ac:dyDescent="0.25">
      <c r="A47" s="33" t="s">
        <v>111</v>
      </c>
      <c r="B47" s="34" t="s">
        <v>112</v>
      </c>
      <c r="C47" s="1">
        <f t="shared" si="4"/>
        <v>30</v>
      </c>
      <c r="D47" s="1">
        <f>'DETALIERI 51, 61, 65, 66'!C54</f>
        <v>30</v>
      </c>
      <c r="E47" s="1"/>
      <c r="F47" s="1"/>
      <c r="G47" s="1"/>
      <c r="H47" s="1"/>
    </row>
    <row r="48" spans="1:8" x14ac:dyDescent="0.25">
      <c r="A48" s="33" t="s">
        <v>113</v>
      </c>
      <c r="B48" s="34" t="s">
        <v>114</v>
      </c>
      <c r="C48" s="1">
        <f t="shared" si="4"/>
        <v>175</v>
      </c>
      <c r="D48" s="1">
        <f>'DETALIERI 51, 61, 65, 66'!C55</f>
        <v>175</v>
      </c>
      <c r="E48" s="1"/>
      <c r="F48" s="1"/>
      <c r="G48" s="1"/>
      <c r="H48" s="1"/>
    </row>
    <row r="49" spans="1:8" x14ac:dyDescent="0.25">
      <c r="A49" s="33" t="s">
        <v>115</v>
      </c>
      <c r="B49" s="1" t="s">
        <v>108</v>
      </c>
      <c r="C49" s="1">
        <f>'DETALIERI 51, 61, 65, 66'!C56</f>
        <v>50</v>
      </c>
      <c r="D49" s="1">
        <f>'DETALIERI 51, 61, 65, 66'!D56</f>
        <v>50</v>
      </c>
      <c r="E49" s="1"/>
      <c r="F49" s="1">
        <f>'DETALIERI 51, 61, 65, 66'!H56</f>
        <v>50</v>
      </c>
      <c r="G49" s="1">
        <f>'DETALIERI 51, 61, 65, 66'!I56</f>
        <v>50</v>
      </c>
      <c r="H49" s="1">
        <f>'DETALIERI 51, 61, 65, 66'!J56</f>
        <v>50</v>
      </c>
    </row>
    <row r="50" spans="1:8" x14ac:dyDescent="0.25">
      <c r="A50" s="33" t="s">
        <v>116</v>
      </c>
      <c r="B50" s="1" t="s">
        <v>117</v>
      </c>
      <c r="C50" s="1">
        <f>'DETALIERI 51, 61, 65, 66'!C57</f>
        <v>50</v>
      </c>
      <c r="D50" s="1">
        <f>'DETALIERI 51, 61, 65, 66'!D57</f>
        <v>50</v>
      </c>
      <c r="E50" s="1"/>
      <c r="F50" s="1"/>
      <c r="G50" s="1"/>
      <c r="H50" s="1"/>
    </row>
    <row r="51" spans="1:8" x14ac:dyDescent="0.25">
      <c r="A51" s="35" t="s">
        <v>118</v>
      </c>
      <c r="B51" s="36" t="s">
        <v>119</v>
      </c>
      <c r="C51" s="1">
        <f>C52</f>
        <v>150</v>
      </c>
      <c r="D51" s="1"/>
      <c r="E51" s="1">
        <f>'DETALIERI 51, 61, 65, 66'!C58</f>
        <v>150</v>
      </c>
      <c r="F51" s="1">
        <f t="shared" ref="F51:H52" si="5">F52</f>
        <v>0</v>
      </c>
      <c r="G51" s="1">
        <f t="shared" si="5"/>
        <v>0</v>
      </c>
      <c r="H51" s="1">
        <f t="shared" si="5"/>
        <v>0</v>
      </c>
    </row>
    <row r="52" spans="1:8" x14ac:dyDescent="0.25">
      <c r="A52" s="33" t="s">
        <v>120</v>
      </c>
      <c r="B52" s="34" t="s">
        <v>121</v>
      </c>
      <c r="C52" s="1">
        <f>C53</f>
        <v>150</v>
      </c>
      <c r="D52" s="1"/>
      <c r="E52" s="1">
        <f>'DETALIERI 51, 61, 65, 66'!C59</f>
        <v>150</v>
      </c>
      <c r="F52" s="1">
        <f t="shared" si="5"/>
        <v>0</v>
      </c>
      <c r="G52" s="1">
        <f t="shared" si="5"/>
        <v>0</v>
      </c>
      <c r="H52" s="1">
        <f t="shared" si="5"/>
        <v>0</v>
      </c>
    </row>
    <row r="53" spans="1:8" x14ac:dyDescent="0.25">
      <c r="A53" s="33" t="s">
        <v>122</v>
      </c>
      <c r="B53" s="1" t="s">
        <v>123</v>
      </c>
      <c r="C53" s="1">
        <f>C54+C55+C56+C57</f>
        <v>150</v>
      </c>
      <c r="D53" s="1"/>
      <c r="E53" s="1">
        <f>'DETALIERI 51, 61, 65, 66'!C60</f>
        <v>150</v>
      </c>
      <c r="F53" s="1">
        <f>F54+F57</f>
        <v>0</v>
      </c>
      <c r="G53" s="1">
        <f>G54+G57</f>
        <v>0</v>
      </c>
      <c r="H53" s="1">
        <f>H54+H57</f>
        <v>0</v>
      </c>
    </row>
    <row r="54" spans="1:8" x14ac:dyDescent="0.25">
      <c r="A54" s="33" t="s">
        <v>124</v>
      </c>
      <c r="B54" s="1" t="s">
        <v>125</v>
      </c>
      <c r="C54" s="1">
        <f>E54</f>
        <v>100</v>
      </c>
      <c r="D54" s="1"/>
      <c r="E54" s="1">
        <f>'DETALIERI 51, 61, 65, 66'!C61</f>
        <v>100</v>
      </c>
      <c r="F54" s="1"/>
      <c r="G54" s="1"/>
      <c r="H54" s="1"/>
    </row>
    <row r="55" spans="1:8" x14ac:dyDescent="0.25">
      <c r="A55" s="33" t="s">
        <v>126</v>
      </c>
      <c r="B55" s="1" t="s">
        <v>127</v>
      </c>
      <c r="C55" s="1">
        <f>E55</f>
        <v>0</v>
      </c>
      <c r="D55" s="1"/>
      <c r="E55" s="1">
        <f>'DETALIERI 51, 61, 65, 66'!C62</f>
        <v>0</v>
      </c>
      <c r="F55" s="1"/>
      <c r="G55" s="1"/>
      <c r="H55" s="1"/>
    </row>
    <row r="56" spans="1:8" x14ac:dyDescent="0.25">
      <c r="A56" s="33" t="s">
        <v>128</v>
      </c>
      <c r="B56" s="1" t="s">
        <v>129</v>
      </c>
      <c r="C56" s="1">
        <f>E56</f>
        <v>0</v>
      </c>
      <c r="D56" s="1"/>
      <c r="E56" s="1">
        <f>'DETALIERI 51, 61, 65, 66'!D63</f>
        <v>0</v>
      </c>
      <c r="F56" s="1"/>
      <c r="G56" s="1"/>
      <c r="H56" s="1"/>
    </row>
    <row r="57" spans="1:8" x14ac:dyDescent="0.25">
      <c r="A57" s="33" t="s">
        <v>130</v>
      </c>
      <c r="B57" s="1" t="s">
        <v>131</v>
      </c>
      <c r="C57" s="1">
        <f>E57</f>
        <v>50</v>
      </c>
      <c r="D57" s="1"/>
      <c r="E57" s="1">
        <f>'DETALIERI 51, 61, 65, 66'!C64</f>
        <v>50</v>
      </c>
      <c r="F57" s="1"/>
      <c r="G57" s="1"/>
      <c r="H57" s="1"/>
    </row>
    <row r="58" spans="1:8" s="13" customFormat="1" x14ac:dyDescent="0.25">
      <c r="A58" s="23" t="s">
        <v>132</v>
      </c>
      <c r="B58" s="4"/>
      <c r="C58" s="4">
        <f>D58</f>
        <v>50</v>
      </c>
      <c r="D58" s="4">
        <f>D59</f>
        <v>50</v>
      </c>
      <c r="E58" s="4">
        <f>E59</f>
        <v>0</v>
      </c>
      <c r="F58" s="4">
        <f>F59</f>
        <v>0</v>
      </c>
      <c r="G58" s="4">
        <f>G59</f>
        <v>0</v>
      </c>
      <c r="H58" s="4">
        <f>H59</f>
        <v>0</v>
      </c>
    </row>
    <row r="59" spans="1:8" x14ac:dyDescent="0.25">
      <c r="A59" s="18" t="s">
        <v>133</v>
      </c>
      <c r="B59" s="34" t="s">
        <v>114</v>
      </c>
      <c r="C59" s="1">
        <f>D59</f>
        <v>50</v>
      </c>
      <c r="D59" s="1">
        <f>'DETALIERI 51, 61, 65, 66'!C67</f>
        <v>50</v>
      </c>
      <c r="E59" s="1">
        <f>'DETALIERI 51, 61, 65, 66'!D67</f>
        <v>0</v>
      </c>
      <c r="F59" s="1">
        <f>'DETALIERI 51, 61, 65, 66'!H65</f>
        <v>0</v>
      </c>
      <c r="G59" s="1">
        <f>'DETALIERI 51, 61, 65, 66'!I65</f>
        <v>0</v>
      </c>
      <c r="H59" s="1">
        <f>'DETALIERI 51, 61, 65, 66'!J65</f>
        <v>0</v>
      </c>
    </row>
    <row r="60" spans="1:8" x14ac:dyDescent="0.25">
      <c r="A60" s="23" t="s">
        <v>134</v>
      </c>
      <c r="B60" s="4" t="s">
        <v>135</v>
      </c>
      <c r="C60" s="4">
        <f t="shared" ref="C60:H61" si="6">C61</f>
        <v>31</v>
      </c>
      <c r="D60" s="4">
        <f t="shared" si="6"/>
        <v>31</v>
      </c>
      <c r="E60" s="4">
        <f t="shared" si="6"/>
        <v>0</v>
      </c>
      <c r="F60" s="4">
        <f t="shared" si="6"/>
        <v>144</v>
      </c>
      <c r="G60" s="4">
        <f t="shared" si="6"/>
        <v>111</v>
      </c>
      <c r="H60" s="4">
        <f t="shared" si="6"/>
        <v>122</v>
      </c>
    </row>
    <row r="61" spans="1:8" x14ac:dyDescent="0.25">
      <c r="A61" s="33" t="s">
        <v>136</v>
      </c>
      <c r="B61" s="1" t="s">
        <v>41</v>
      </c>
      <c r="C61" s="1">
        <f t="shared" si="6"/>
        <v>31</v>
      </c>
      <c r="D61" s="1">
        <f t="shared" si="6"/>
        <v>31</v>
      </c>
      <c r="E61" s="1">
        <f t="shared" si="6"/>
        <v>0</v>
      </c>
      <c r="F61" s="1">
        <f t="shared" si="6"/>
        <v>144</v>
      </c>
      <c r="G61" s="1">
        <f t="shared" si="6"/>
        <v>111</v>
      </c>
      <c r="H61" s="1">
        <f t="shared" si="6"/>
        <v>122</v>
      </c>
    </row>
    <row r="62" spans="1:8" x14ac:dyDescent="0.25">
      <c r="A62" s="33" t="s">
        <v>137</v>
      </c>
      <c r="B62" s="1" t="s">
        <v>73</v>
      </c>
      <c r="C62" s="1">
        <f>C63+C67</f>
        <v>31</v>
      </c>
      <c r="D62" s="1">
        <f>D63+D67</f>
        <v>31</v>
      </c>
      <c r="E62" s="1">
        <f>E63+E67</f>
        <v>0</v>
      </c>
      <c r="F62" s="1">
        <f>'DETALIERI 51, 61, 65, 66'!H71</f>
        <v>144</v>
      </c>
      <c r="G62" s="1">
        <f>'DETALIERI 51, 61, 65, 66'!I71</f>
        <v>111</v>
      </c>
      <c r="H62" s="1">
        <f>'DETALIERI 51, 61, 65, 66'!J71</f>
        <v>122</v>
      </c>
    </row>
    <row r="63" spans="1:8" x14ac:dyDescent="0.25">
      <c r="A63" s="33" t="s">
        <v>138</v>
      </c>
      <c r="B63" s="1" t="s">
        <v>73</v>
      </c>
      <c r="C63" s="1">
        <f>C64+C65+C66</f>
        <v>22</v>
      </c>
      <c r="D63" s="1">
        <f>D64+D65+D66</f>
        <v>22</v>
      </c>
      <c r="E63" s="1">
        <f>E64</f>
        <v>0</v>
      </c>
      <c r="F63" s="1">
        <f>F64</f>
        <v>0</v>
      </c>
      <c r="G63" s="1">
        <f>G64</f>
        <v>0</v>
      </c>
      <c r="H63" s="1">
        <f>H64</f>
        <v>0</v>
      </c>
    </row>
    <row r="64" spans="1:8" x14ac:dyDescent="0.25">
      <c r="A64" s="33" t="s">
        <v>139</v>
      </c>
      <c r="B64" s="1" t="s">
        <v>92</v>
      </c>
      <c r="C64" s="1">
        <f>D64</f>
        <v>10</v>
      </c>
      <c r="D64" s="1">
        <f>'DETALIERI 51, 61, 65, 66'!C75</f>
        <v>10</v>
      </c>
      <c r="E64" s="1"/>
      <c r="F64" s="1"/>
      <c r="G64" s="1"/>
      <c r="H64" s="1"/>
    </row>
    <row r="65" spans="1:8" x14ac:dyDescent="0.25">
      <c r="A65" s="33" t="s">
        <v>140</v>
      </c>
      <c r="B65" s="1" t="s">
        <v>84</v>
      </c>
      <c r="C65" s="1">
        <f>D65</f>
        <v>4</v>
      </c>
      <c r="D65" s="1">
        <f>'DETALIERI 51, 61, 65, 66'!C73</f>
        <v>4</v>
      </c>
      <c r="E65" s="1"/>
      <c r="F65" s="1"/>
      <c r="G65" s="1"/>
      <c r="H65" s="1"/>
    </row>
    <row r="66" spans="1:8" x14ac:dyDescent="0.25">
      <c r="A66" s="33" t="s">
        <v>141</v>
      </c>
      <c r="B66" s="1" t="s">
        <v>86</v>
      </c>
      <c r="C66" s="1">
        <f>D66</f>
        <v>8</v>
      </c>
      <c r="D66" s="1">
        <f>'DETALIERI 51, 61, 65, 66'!C74</f>
        <v>8</v>
      </c>
      <c r="E66" s="1"/>
      <c r="F66" s="1"/>
      <c r="G66" s="1"/>
      <c r="H66" s="1"/>
    </row>
    <row r="67" spans="1:8" x14ac:dyDescent="0.25">
      <c r="A67" s="33" t="s">
        <v>142</v>
      </c>
      <c r="B67" s="1" t="s">
        <v>108</v>
      </c>
      <c r="C67" s="1">
        <f t="shared" ref="C67:H67" si="7">C68</f>
        <v>9</v>
      </c>
      <c r="D67" s="1">
        <f t="shared" si="7"/>
        <v>9</v>
      </c>
      <c r="E67" s="1">
        <f t="shared" si="7"/>
        <v>0</v>
      </c>
      <c r="F67" s="1">
        <f t="shared" si="7"/>
        <v>0</v>
      </c>
      <c r="G67" s="1">
        <f t="shared" si="7"/>
        <v>0</v>
      </c>
      <c r="H67" s="1">
        <f t="shared" si="7"/>
        <v>0</v>
      </c>
    </row>
    <row r="68" spans="1:8" x14ac:dyDescent="0.25">
      <c r="A68" s="33" t="s">
        <v>143</v>
      </c>
      <c r="B68" s="34" t="s">
        <v>114</v>
      </c>
      <c r="C68" s="1">
        <f>D68</f>
        <v>9</v>
      </c>
      <c r="D68" s="1">
        <f>'DETALIERI 51, 61, 65, 66'!C77</f>
        <v>9</v>
      </c>
      <c r="E68" s="1"/>
      <c r="F68" s="1"/>
      <c r="G68" s="1"/>
      <c r="H68" s="1"/>
    </row>
    <row r="69" spans="1:8" x14ac:dyDescent="0.25">
      <c r="A69" s="23" t="s">
        <v>144</v>
      </c>
      <c r="B69" s="4" t="s">
        <v>145</v>
      </c>
      <c r="C69" s="4">
        <f>D69+E69</f>
        <v>1175</v>
      </c>
      <c r="D69" s="4">
        <f>D70+D71+D72+D74</f>
        <v>854</v>
      </c>
      <c r="E69" s="4">
        <f>E70+E71+E72+E73+E74</f>
        <v>321</v>
      </c>
      <c r="F69" s="4">
        <f>F75</f>
        <v>909</v>
      </c>
      <c r="G69" s="4">
        <f>G75</f>
        <v>941</v>
      </c>
      <c r="H69" s="4">
        <f>H75</f>
        <v>973</v>
      </c>
    </row>
    <row r="70" spans="1:8" x14ac:dyDescent="0.25">
      <c r="A70" s="23" t="s">
        <v>146</v>
      </c>
      <c r="B70" s="4" t="s">
        <v>147</v>
      </c>
      <c r="C70" s="4">
        <f>'detalieri scoala'!C3</f>
        <v>120</v>
      </c>
      <c r="D70" s="4">
        <v>0</v>
      </c>
      <c r="E70" s="4">
        <f>'detalieri scoala'!C24</f>
        <v>120</v>
      </c>
      <c r="F70" s="4">
        <f>'detalieri scoala'!H3</f>
        <v>0</v>
      </c>
      <c r="G70" s="4">
        <f>'detalieri scoala'!I3</f>
        <v>0</v>
      </c>
      <c r="H70" s="4">
        <f>'detalieri scoala'!J3</f>
        <v>0</v>
      </c>
    </row>
    <row r="71" spans="1:8" x14ac:dyDescent="0.25">
      <c r="A71" s="23" t="s">
        <v>148</v>
      </c>
      <c r="B71" s="4" t="s">
        <v>149</v>
      </c>
      <c r="C71" s="4">
        <f>SUM(D71:E71)</f>
        <v>191</v>
      </c>
      <c r="D71" s="4">
        <v>0</v>
      </c>
      <c r="E71" s="4">
        <f>'detalieri scoala'!C54</f>
        <v>191</v>
      </c>
      <c r="F71" s="4">
        <f>'detalieri scoala'!H29</f>
        <v>0</v>
      </c>
      <c r="G71" s="4">
        <f>'detalieri scoala'!I29</f>
        <v>0</v>
      </c>
      <c r="H71" s="4">
        <f>'detalieri scoala'!J29</f>
        <v>0</v>
      </c>
    </row>
    <row r="72" spans="1:8" x14ac:dyDescent="0.25">
      <c r="A72" s="23" t="s">
        <v>150</v>
      </c>
      <c r="B72" s="4" t="s">
        <v>151</v>
      </c>
      <c r="C72" s="4">
        <f>D72+E72</f>
        <v>800</v>
      </c>
      <c r="D72" s="4">
        <f>D76+D92</f>
        <v>800</v>
      </c>
      <c r="E72" s="4"/>
      <c r="F72" s="4">
        <f>'detalieri scoala'!H60</f>
        <v>850</v>
      </c>
      <c r="G72" s="4">
        <f>'detalieri scoala'!I60</f>
        <v>880</v>
      </c>
      <c r="H72" s="4">
        <f>'detalieri scoala'!J60</f>
        <v>910</v>
      </c>
    </row>
    <row r="73" spans="1:8" x14ac:dyDescent="0.25">
      <c r="A73" s="23" t="s">
        <v>152</v>
      </c>
      <c r="B73" s="4" t="s">
        <v>153</v>
      </c>
      <c r="C73" s="4">
        <f>D73+E73</f>
        <v>10</v>
      </c>
      <c r="D73" s="4"/>
      <c r="E73" s="4">
        <f>'detalieri scoala'!C87</f>
        <v>10</v>
      </c>
      <c r="F73" s="4"/>
      <c r="G73" s="4"/>
      <c r="H73" s="4"/>
    </row>
    <row r="74" spans="1:8" x14ac:dyDescent="0.25">
      <c r="A74" s="23" t="s">
        <v>154</v>
      </c>
      <c r="B74" s="4" t="s">
        <v>155</v>
      </c>
      <c r="C74" s="4">
        <f>D74+E74</f>
        <v>54</v>
      </c>
      <c r="D74" s="4">
        <f>D93</f>
        <v>54</v>
      </c>
      <c r="E74" s="4"/>
      <c r="F74" s="4">
        <f>'detalieri scoala'!H92</f>
        <v>59</v>
      </c>
      <c r="G74" s="4">
        <f>'detalieri scoala'!I92</f>
        <v>61</v>
      </c>
      <c r="H74" s="4">
        <f>'detalieri scoala'!J92</f>
        <v>63</v>
      </c>
    </row>
    <row r="75" spans="1:8" s="38" customFormat="1" x14ac:dyDescent="0.25">
      <c r="A75" s="32" t="s">
        <v>156</v>
      </c>
      <c r="B75" s="1" t="s">
        <v>41</v>
      </c>
      <c r="C75" s="37">
        <f t="shared" ref="C75:H75" si="8">C76+C91</f>
        <v>854</v>
      </c>
      <c r="D75" s="37">
        <f t="shared" si="8"/>
        <v>854</v>
      </c>
      <c r="E75" s="37">
        <f t="shared" si="8"/>
        <v>0</v>
      </c>
      <c r="F75" s="37">
        <f t="shared" si="8"/>
        <v>909</v>
      </c>
      <c r="G75" s="37">
        <f t="shared" si="8"/>
        <v>941</v>
      </c>
      <c r="H75" s="37">
        <f t="shared" si="8"/>
        <v>973</v>
      </c>
    </row>
    <row r="76" spans="1:8" x14ac:dyDescent="0.25">
      <c r="A76" s="32" t="s">
        <v>157</v>
      </c>
      <c r="B76" s="1" t="s">
        <v>73</v>
      </c>
      <c r="C76" s="1">
        <f>'DETALIERI 51, 61, 65, 66'!C81</f>
        <v>696</v>
      </c>
      <c r="D76" s="1">
        <f>'DETALIERI 51, 61, 65, 66'!C81</f>
        <v>696</v>
      </c>
      <c r="E76" s="1">
        <f>E77+E84+E85+E87+E89+E90</f>
        <v>0</v>
      </c>
      <c r="F76" s="4">
        <f>'DETALIERI 51, 61, 65, 66'!H81</f>
        <v>700</v>
      </c>
      <c r="G76" s="4">
        <f>'DETALIERI 51, 61, 65, 66'!I81</f>
        <v>720</v>
      </c>
      <c r="H76" s="4">
        <f>'DETALIERI 51, 61, 65, 66'!J81</f>
        <v>740</v>
      </c>
    </row>
    <row r="77" spans="1:8" x14ac:dyDescent="0.25">
      <c r="A77" s="32" t="s">
        <v>158</v>
      </c>
      <c r="B77" s="1" t="s">
        <v>73</v>
      </c>
      <c r="C77" s="1">
        <f>SUM(C78:C83)</f>
        <v>454</v>
      </c>
      <c r="D77" s="1">
        <f>SUM(D78:D83)</f>
        <v>454</v>
      </c>
      <c r="E77" s="1">
        <f>SUM(E78:E83)</f>
        <v>0</v>
      </c>
      <c r="F77" s="4">
        <f>'DETALIERI 51, 61, 65, 66'!H82</f>
        <v>0</v>
      </c>
      <c r="G77" s="4">
        <f>'DETALIERI 51, 61, 65, 66'!I82</f>
        <v>0</v>
      </c>
      <c r="H77" s="4">
        <f>'DETALIERI 51, 61, 65, 66'!J82</f>
        <v>0</v>
      </c>
    </row>
    <row r="78" spans="1:8" x14ac:dyDescent="0.25">
      <c r="A78" s="32" t="s">
        <v>159</v>
      </c>
      <c r="B78" s="1" t="s">
        <v>76</v>
      </c>
      <c r="C78" s="1">
        <f t="shared" ref="C78:C90" si="9">D78</f>
        <v>30</v>
      </c>
      <c r="D78" s="1">
        <f>'DETALIERI 51, 61, 65, 66'!C83</f>
        <v>30</v>
      </c>
      <c r="E78" s="1"/>
      <c r="F78" s="4">
        <f>'DETALIERI 51, 61, 65, 66'!H83</f>
        <v>0</v>
      </c>
      <c r="G78" s="4">
        <f>'DETALIERI 51, 61, 65, 66'!I83</f>
        <v>0</v>
      </c>
      <c r="H78" s="4">
        <f>'DETALIERI 51, 61, 65, 66'!J83</f>
        <v>0</v>
      </c>
    </row>
    <row r="79" spans="1:8" x14ac:dyDescent="0.25">
      <c r="A79" s="32" t="s">
        <v>160</v>
      </c>
      <c r="B79" s="1" t="s">
        <v>78</v>
      </c>
      <c r="C79" s="1">
        <f t="shared" si="9"/>
        <v>30</v>
      </c>
      <c r="D79" s="1">
        <f>'DETALIERI 51, 61, 65, 66'!C84</f>
        <v>30</v>
      </c>
      <c r="E79" s="1"/>
      <c r="F79" s="4">
        <f>'DETALIERI 51, 61, 65, 66'!H84</f>
        <v>0</v>
      </c>
      <c r="G79" s="4">
        <f>'DETALIERI 51, 61, 65, 66'!I84</f>
        <v>0</v>
      </c>
      <c r="H79" s="4">
        <f>'DETALIERI 51, 61, 65, 66'!J84</f>
        <v>0</v>
      </c>
    </row>
    <row r="80" spans="1:8" x14ac:dyDescent="0.25">
      <c r="A80" s="32" t="s">
        <v>161</v>
      </c>
      <c r="B80" s="1" t="s">
        <v>80</v>
      </c>
      <c r="C80" s="1">
        <f t="shared" si="9"/>
        <v>195</v>
      </c>
      <c r="D80" s="1">
        <f>'DETALIERI 51, 61, 65, 66'!C85</f>
        <v>195</v>
      </c>
      <c r="E80" s="1"/>
      <c r="F80" s="4">
        <f>'DETALIERI 51, 61, 65, 66'!H85</f>
        <v>0</v>
      </c>
      <c r="G80" s="4">
        <f>'DETALIERI 51, 61, 65, 66'!I85</f>
        <v>0</v>
      </c>
      <c r="H80" s="4">
        <f>'DETALIERI 51, 61, 65, 66'!J85</f>
        <v>0</v>
      </c>
    </row>
    <row r="81" spans="1:8" x14ac:dyDescent="0.25">
      <c r="A81" s="32" t="s">
        <v>162</v>
      </c>
      <c r="B81" s="1" t="s">
        <v>86</v>
      </c>
      <c r="C81" s="1">
        <f t="shared" si="9"/>
        <v>20</v>
      </c>
      <c r="D81" s="1">
        <f>'DETALIERI 51, 61, 65, 66'!C87</f>
        <v>20</v>
      </c>
      <c r="E81" s="1"/>
      <c r="F81" s="4">
        <f>'DETALIERI 51, 61, 65, 66'!H87</f>
        <v>0</v>
      </c>
      <c r="G81" s="4">
        <f>'DETALIERI 51, 61, 65, 66'!I87</f>
        <v>0</v>
      </c>
      <c r="H81" s="4">
        <f>'DETALIERI 51, 61, 65, 66'!J87</f>
        <v>0</v>
      </c>
    </row>
    <row r="82" spans="1:8" x14ac:dyDescent="0.25">
      <c r="A82" s="32" t="s">
        <v>163</v>
      </c>
      <c r="B82" s="1" t="s">
        <v>88</v>
      </c>
      <c r="C82" s="1">
        <f t="shared" si="9"/>
        <v>105</v>
      </c>
      <c r="D82" s="1">
        <f>'DETALIERI 51, 61, 65, 66'!C88</f>
        <v>105</v>
      </c>
      <c r="E82" s="1"/>
      <c r="F82" s="4">
        <f>'DETALIERI 51, 61, 65, 66'!H88</f>
        <v>0</v>
      </c>
      <c r="G82" s="4">
        <f>'DETALIERI 51, 61, 65, 66'!I88</f>
        <v>0</v>
      </c>
      <c r="H82" s="4">
        <f>'DETALIERI 51, 61, 65, 66'!J88</f>
        <v>0</v>
      </c>
    </row>
    <row r="83" spans="1:8" x14ac:dyDescent="0.25">
      <c r="A83" s="32" t="s">
        <v>164</v>
      </c>
      <c r="B83" s="1" t="s">
        <v>92</v>
      </c>
      <c r="C83" s="1">
        <f t="shared" si="9"/>
        <v>74</v>
      </c>
      <c r="D83" s="1">
        <f>'DETALIERI 51, 61, 65, 66'!C90</f>
        <v>74</v>
      </c>
      <c r="E83" s="1"/>
      <c r="F83" s="4">
        <f>'DETALIERI 51, 61, 65, 66'!H90</f>
        <v>0</v>
      </c>
      <c r="G83" s="4">
        <f>'DETALIERI 51, 61, 65, 66'!I90</f>
        <v>0</v>
      </c>
      <c r="H83" s="4">
        <f>'DETALIERI 51, 61, 65, 66'!J90</f>
        <v>0</v>
      </c>
    </row>
    <row r="84" spans="1:8" x14ac:dyDescent="0.25">
      <c r="A84" s="32" t="s">
        <v>165</v>
      </c>
      <c r="B84" s="1" t="s">
        <v>96</v>
      </c>
      <c r="C84" s="1">
        <f t="shared" si="9"/>
        <v>40</v>
      </c>
      <c r="D84" s="1">
        <f>'DETALIERI 51, 61, 65, 66'!C92</f>
        <v>40</v>
      </c>
      <c r="E84" s="1">
        <v>0</v>
      </c>
      <c r="F84" s="4">
        <f>'DETALIERI 51, 61, 65, 66'!H92</f>
        <v>0</v>
      </c>
      <c r="G84" s="4">
        <f>'DETALIERI 51, 61, 65, 66'!I92</f>
        <v>0</v>
      </c>
      <c r="H84" s="4">
        <f>'DETALIERI 51, 61, 65, 66'!J92</f>
        <v>0</v>
      </c>
    </row>
    <row r="85" spans="1:8" x14ac:dyDescent="0.25">
      <c r="A85" s="32" t="s">
        <v>166</v>
      </c>
      <c r="B85" s="1" t="s">
        <v>98</v>
      </c>
      <c r="C85" s="1">
        <f t="shared" si="9"/>
        <v>45</v>
      </c>
      <c r="D85" s="1">
        <f>'DETALIERI 51, 61, 65, 66'!C93</f>
        <v>45</v>
      </c>
      <c r="E85" s="1">
        <v>0</v>
      </c>
      <c r="F85" s="4">
        <f>'DETALIERI 51, 61, 65, 66'!H93</f>
        <v>0</v>
      </c>
      <c r="G85" s="4">
        <f>'DETALIERI 51, 61, 65, 66'!I93</f>
        <v>0</v>
      </c>
      <c r="H85" s="4">
        <f>'DETALIERI 51, 61, 65, 66'!J93</f>
        <v>0</v>
      </c>
    </row>
    <row r="86" spans="1:8" x14ac:dyDescent="0.25">
      <c r="A86" s="32" t="s">
        <v>167</v>
      </c>
      <c r="B86" s="1" t="s">
        <v>100</v>
      </c>
      <c r="C86" s="1">
        <f t="shared" si="9"/>
        <v>45</v>
      </c>
      <c r="D86" s="1">
        <f>'DETALIERI 51, 61, 65, 66'!C94</f>
        <v>45</v>
      </c>
      <c r="E86" s="1">
        <v>0</v>
      </c>
      <c r="F86" s="4">
        <f>'DETALIERI 51, 61, 65, 66'!H94</f>
        <v>0</v>
      </c>
      <c r="G86" s="4">
        <f>'DETALIERI 51, 61, 65, 66'!I94</f>
        <v>0</v>
      </c>
      <c r="H86" s="4">
        <f>'DETALIERI 51, 61, 65, 66'!J94</f>
        <v>0</v>
      </c>
    </row>
    <row r="87" spans="1:8" x14ac:dyDescent="0.25">
      <c r="A87" s="1" t="s">
        <v>168</v>
      </c>
      <c r="B87" s="1" t="s">
        <v>102</v>
      </c>
      <c r="C87" s="1">
        <f t="shared" si="9"/>
        <v>3</v>
      </c>
      <c r="D87" s="1">
        <f>'DETALIERI 51, 61, 65, 66'!C95</f>
        <v>3</v>
      </c>
      <c r="E87" s="1">
        <v>0</v>
      </c>
      <c r="F87" s="4">
        <f>'DETALIERI 51, 61, 65, 66'!H95</f>
        <v>0</v>
      </c>
      <c r="G87" s="4">
        <f>'DETALIERI 51, 61, 65, 66'!I95</f>
        <v>0</v>
      </c>
      <c r="H87" s="4">
        <f>'DETALIERI 51, 61, 65, 66'!J95</f>
        <v>0</v>
      </c>
    </row>
    <row r="88" spans="1:8" x14ac:dyDescent="0.25">
      <c r="A88" s="32" t="s">
        <v>169</v>
      </c>
      <c r="B88" s="1" t="s">
        <v>104</v>
      </c>
      <c r="C88" s="1">
        <f t="shared" si="9"/>
        <v>3</v>
      </c>
      <c r="D88" s="1">
        <f>'DETALIERI 51, 61, 65, 66'!C96</f>
        <v>3</v>
      </c>
      <c r="E88" s="1">
        <v>0</v>
      </c>
      <c r="F88" s="4">
        <f>'DETALIERI 51, 61, 65, 66'!H96</f>
        <v>0</v>
      </c>
      <c r="G88" s="4">
        <f>'DETALIERI 51, 61, 65, 66'!I96</f>
        <v>0</v>
      </c>
      <c r="H88" s="4">
        <f>'DETALIERI 51, 61, 65, 66'!J96</f>
        <v>0</v>
      </c>
    </row>
    <row r="89" spans="1:8" x14ac:dyDescent="0.25">
      <c r="A89" s="32" t="s">
        <v>170</v>
      </c>
      <c r="B89" s="1" t="s">
        <v>171</v>
      </c>
      <c r="C89" s="1">
        <f t="shared" si="9"/>
        <v>0</v>
      </c>
      <c r="D89" s="1">
        <f>'DETALIERI 51, 61, 65, 66'!C97</f>
        <v>0</v>
      </c>
      <c r="E89" s="1"/>
      <c r="F89" s="4">
        <f>'DETALIERI 51, 61, 65, 66'!H97</f>
        <v>0</v>
      </c>
      <c r="G89" s="4">
        <f>'DETALIERI 51, 61, 65, 66'!I97</f>
        <v>0</v>
      </c>
      <c r="H89" s="4">
        <f>'DETALIERI 51, 61, 65, 66'!J97</f>
        <v>0</v>
      </c>
    </row>
    <row r="90" spans="1:8" x14ac:dyDescent="0.25">
      <c r="A90" s="32" t="s">
        <v>172</v>
      </c>
      <c r="B90" s="1" t="s">
        <v>106</v>
      </c>
      <c r="C90" s="1">
        <f t="shared" si="9"/>
        <v>20</v>
      </c>
      <c r="D90" s="1">
        <f>'DETALIERI 51, 61, 65, 66'!C98</f>
        <v>20</v>
      </c>
      <c r="E90" s="1">
        <v>0</v>
      </c>
      <c r="F90" s="4">
        <f>'DETALIERI 51, 61, 65, 66'!H98</f>
        <v>0</v>
      </c>
      <c r="G90" s="4">
        <f>'DETALIERI 51, 61, 65, 66'!I98</f>
        <v>0</v>
      </c>
      <c r="H90" s="4">
        <f>'DETALIERI 51, 61, 65, 66'!J98</f>
        <v>0</v>
      </c>
    </row>
    <row r="91" spans="1:8" x14ac:dyDescent="0.25">
      <c r="A91" s="32" t="s">
        <v>173</v>
      </c>
      <c r="B91" s="39" t="s">
        <v>174</v>
      </c>
      <c r="C91" s="1">
        <f>C92+C93</f>
        <v>158</v>
      </c>
      <c r="D91" s="1">
        <f>D92+D93</f>
        <v>158</v>
      </c>
      <c r="E91" s="1">
        <v>0</v>
      </c>
      <c r="F91" s="4">
        <f>'DETALIERI 51, 61, 65, 66'!H99</f>
        <v>209</v>
      </c>
      <c r="G91" s="4">
        <f>'DETALIERI 51, 61, 65, 66'!I99</f>
        <v>221</v>
      </c>
      <c r="H91" s="4">
        <f>'DETALIERI 51, 61, 65, 66'!J99</f>
        <v>233</v>
      </c>
    </row>
    <row r="92" spans="1:8" x14ac:dyDescent="0.25">
      <c r="A92" s="32" t="s">
        <v>175</v>
      </c>
      <c r="B92" s="40" t="s">
        <v>176</v>
      </c>
      <c r="C92" s="1">
        <f>D92</f>
        <v>104</v>
      </c>
      <c r="D92" s="1">
        <f>'DETALIERI 51, 61, 65, 66'!C101</f>
        <v>104</v>
      </c>
      <c r="E92" s="1">
        <v>0</v>
      </c>
      <c r="F92" s="4">
        <f>'detalieri scoala'!H80</f>
        <v>150</v>
      </c>
      <c r="G92" s="4">
        <f>'detalieri scoala'!I80</f>
        <v>160</v>
      </c>
      <c r="H92" s="4">
        <f>'detalieri scoala'!J80</f>
        <v>170</v>
      </c>
    </row>
    <row r="93" spans="1:8" x14ac:dyDescent="0.25">
      <c r="A93" s="41" t="s">
        <v>177</v>
      </c>
      <c r="B93" s="42" t="s">
        <v>178</v>
      </c>
      <c r="C93" s="20">
        <f>D93</f>
        <v>54</v>
      </c>
      <c r="D93" s="1">
        <f>'DETALIERI 51, 61, 65, 66'!C102</f>
        <v>54</v>
      </c>
      <c r="E93" s="1"/>
      <c r="F93" s="4">
        <f>'detalieri scoala'!H92</f>
        <v>59</v>
      </c>
      <c r="G93" s="4">
        <f>'detalieri scoala'!I92</f>
        <v>61</v>
      </c>
      <c r="H93" s="4">
        <f>'detalieri scoala'!J92</f>
        <v>63</v>
      </c>
    </row>
    <row r="94" spans="1:8" x14ac:dyDescent="0.25">
      <c r="A94" s="43" t="s">
        <v>179</v>
      </c>
      <c r="B94" t="s">
        <v>119</v>
      </c>
      <c r="C94" s="44">
        <f>C95</f>
        <v>321</v>
      </c>
      <c r="D94" s="1"/>
      <c r="E94" s="1">
        <f>'DETALIERI 51, 61, 65, 66'!C103</f>
        <v>321</v>
      </c>
      <c r="F94" s="4">
        <f>'DETALIERI 51, 61, 65, 66'!H103</f>
        <v>0</v>
      </c>
      <c r="G94" s="4">
        <f>'DETALIERI 51, 61, 65, 66'!I103</f>
        <v>0</v>
      </c>
      <c r="H94" s="4">
        <f>'DETALIERI 51, 61, 65, 66'!J103</f>
        <v>0</v>
      </c>
    </row>
    <row r="95" spans="1:8" x14ac:dyDescent="0.25">
      <c r="A95" s="32" t="s">
        <v>180</v>
      </c>
      <c r="B95" s="45" t="s">
        <v>121</v>
      </c>
      <c r="C95" s="1">
        <f>C96</f>
        <v>321</v>
      </c>
      <c r="D95" s="1"/>
      <c r="E95" s="1">
        <f>'DETALIERI 51, 61, 65, 66'!C104</f>
        <v>321</v>
      </c>
      <c r="F95" s="4">
        <f>'DETALIERI 51, 61, 65, 66'!H104</f>
        <v>0</v>
      </c>
      <c r="G95" s="4">
        <f>'DETALIERI 51, 61, 65, 66'!I104</f>
        <v>0</v>
      </c>
      <c r="H95" s="4">
        <f>'DETALIERI 51, 61, 65, 66'!J104</f>
        <v>0</v>
      </c>
    </row>
    <row r="96" spans="1:8" x14ac:dyDescent="0.25">
      <c r="A96" s="32" t="s">
        <v>181</v>
      </c>
      <c r="B96" s="1" t="s">
        <v>123</v>
      </c>
      <c r="C96" s="1">
        <f>C97+C99</f>
        <v>321</v>
      </c>
      <c r="D96" s="1"/>
      <c r="E96" s="1">
        <f>'DETALIERI 51, 61, 65, 66'!C105</f>
        <v>321</v>
      </c>
      <c r="F96" s="4">
        <f>'DETALIERI 51, 61, 65, 66'!H105</f>
        <v>0</v>
      </c>
      <c r="G96" s="4">
        <f>'DETALIERI 51, 61, 65, 66'!I105</f>
        <v>0</v>
      </c>
      <c r="H96" s="4">
        <f>'DETALIERI 51, 61, 65, 66'!J105</f>
        <v>0</v>
      </c>
    </row>
    <row r="97" spans="1:8" x14ac:dyDescent="0.25">
      <c r="A97" s="32" t="s">
        <v>182</v>
      </c>
      <c r="B97" s="1" t="s">
        <v>125</v>
      </c>
      <c r="C97" s="1">
        <f>E97</f>
        <v>231</v>
      </c>
      <c r="D97" s="1"/>
      <c r="E97" s="1">
        <f>'DETALIERI 51, 61, 65, 66'!C106</f>
        <v>231</v>
      </c>
      <c r="F97" s="4">
        <f>'DETALIERI 51, 61, 65, 66'!H106</f>
        <v>0</v>
      </c>
      <c r="G97" s="4">
        <f>'DETALIERI 51, 61, 65, 66'!I106</f>
        <v>0</v>
      </c>
      <c r="H97" s="4">
        <f>'DETALIERI 51, 61, 65, 66'!J106</f>
        <v>0</v>
      </c>
    </row>
    <row r="98" spans="1:8" x14ac:dyDescent="0.25">
      <c r="A98" s="32" t="s">
        <v>183</v>
      </c>
      <c r="B98" s="1" t="s">
        <v>129</v>
      </c>
      <c r="C98" s="1">
        <f>E98</f>
        <v>0</v>
      </c>
      <c r="D98" s="1"/>
      <c r="E98" s="1">
        <f>'detalieri scoala'!C58</f>
        <v>0</v>
      </c>
      <c r="F98" s="4"/>
      <c r="G98" s="4"/>
      <c r="H98" s="4"/>
    </row>
    <row r="99" spans="1:8" x14ac:dyDescent="0.25">
      <c r="A99" s="32" t="s">
        <v>184</v>
      </c>
      <c r="B99" s="1" t="s">
        <v>131</v>
      </c>
      <c r="C99" s="1">
        <f>E99</f>
        <v>90</v>
      </c>
      <c r="D99" s="1">
        <f>'DETALIERI 51, 61, 65, 66'!C109</f>
        <v>81</v>
      </c>
      <c r="E99" s="1">
        <f>'DETALIERI 51, 61, 65, 66'!C108</f>
        <v>90</v>
      </c>
      <c r="F99" s="4">
        <f>'DETALIERI 51, 61, 65, 66'!H108</f>
        <v>0</v>
      </c>
      <c r="G99" s="4">
        <f>'DETALIERI 51, 61, 65, 66'!I108</f>
        <v>0</v>
      </c>
      <c r="H99" s="4">
        <f>'DETALIERI 51, 61, 65, 66'!J108</f>
        <v>0</v>
      </c>
    </row>
    <row r="100" spans="1:8" s="13" customFormat="1" x14ac:dyDescent="0.25">
      <c r="A100" s="23" t="s">
        <v>185</v>
      </c>
      <c r="B100" s="46" t="s">
        <v>186</v>
      </c>
      <c r="C100" s="4">
        <f t="shared" ref="C100:H100" si="10">C101</f>
        <v>81</v>
      </c>
      <c r="D100" s="4">
        <f t="shared" si="10"/>
        <v>81</v>
      </c>
      <c r="E100" s="4">
        <f t="shared" si="10"/>
        <v>0</v>
      </c>
      <c r="F100" s="4">
        <f t="shared" si="10"/>
        <v>88</v>
      </c>
      <c r="G100" s="4">
        <f t="shared" si="10"/>
        <v>90</v>
      </c>
      <c r="H100" s="4">
        <f t="shared" si="10"/>
        <v>92</v>
      </c>
    </row>
    <row r="101" spans="1:8" x14ac:dyDescent="0.25">
      <c r="A101" s="32" t="s">
        <v>187</v>
      </c>
      <c r="B101" s="1" t="s">
        <v>41</v>
      </c>
      <c r="C101" s="1">
        <f>C102+C112</f>
        <v>81</v>
      </c>
      <c r="D101" s="1">
        <f>D102+D112</f>
        <v>81</v>
      </c>
      <c r="E101" s="1">
        <f>E102</f>
        <v>0</v>
      </c>
      <c r="F101" s="1">
        <f>F102+F112</f>
        <v>88</v>
      </c>
      <c r="G101" s="1">
        <f t="shared" ref="G101:H101" si="11">G102+G112</f>
        <v>90</v>
      </c>
      <c r="H101" s="1">
        <f t="shared" si="11"/>
        <v>92</v>
      </c>
    </row>
    <row r="102" spans="1:8" x14ac:dyDescent="0.25">
      <c r="A102" s="32" t="s">
        <v>188</v>
      </c>
      <c r="B102" s="1" t="s">
        <v>43</v>
      </c>
      <c r="C102" s="1">
        <f>C103+C108+C110</f>
        <v>80</v>
      </c>
      <c r="D102" s="1">
        <f>D103+D108+D110</f>
        <v>80</v>
      </c>
      <c r="E102" s="1">
        <f>E103</f>
        <v>0</v>
      </c>
      <c r="F102" s="86">
        <f>'DETALIERI 51, 61, 65, 66'!H111</f>
        <v>85</v>
      </c>
      <c r="G102" s="86">
        <f>'DETALIERI 51, 61, 65, 66'!I111</f>
        <v>87</v>
      </c>
      <c r="H102" s="86">
        <f>'DETALIERI 51, 61, 65, 66'!J111</f>
        <v>89</v>
      </c>
    </row>
    <row r="103" spans="1:8" x14ac:dyDescent="0.25">
      <c r="A103" s="32" t="s">
        <v>189</v>
      </c>
      <c r="B103" s="1" t="s">
        <v>45</v>
      </c>
      <c r="C103" s="1">
        <f>C104+C105+C106+C107</f>
        <v>76</v>
      </c>
      <c r="D103" s="1">
        <f>D104+D105+D106+D107</f>
        <v>76</v>
      </c>
      <c r="E103" s="1">
        <f>E104</f>
        <v>0</v>
      </c>
      <c r="F103" s="1">
        <f>F104</f>
        <v>0</v>
      </c>
      <c r="G103" s="1">
        <f>G104</f>
        <v>0</v>
      </c>
      <c r="H103" s="1">
        <f>H104</f>
        <v>0</v>
      </c>
    </row>
    <row r="104" spans="1:8" x14ac:dyDescent="0.25">
      <c r="A104" s="32" t="s">
        <v>190</v>
      </c>
      <c r="B104" s="1" t="s">
        <v>47</v>
      </c>
      <c r="C104" s="1">
        <f>D104</f>
        <v>60.3</v>
      </c>
      <c r="D104" s="1">
        <f>'DETALIERI 51, 61, 65, 66'!C113</f>
        <v>60.3</v>
      </c>
      <c r="E104" s="1"/>
      <c r="F104" s="1"/>
      <c r="G104" s="1"/>
      <c r="H104" s="1"/>
    </row>
    <row r="105" spans="1:8" x14ac:dyDescent="0.25">
      <c r="A105" s="32" t="s">
        <v>191</v>
      </c>
      <c r="B105" s="1"/>
      <c r="C105" s="1">
        <f>'DETALIERI 51, 61, 65, 66'!C114</f>
        <v>4.3000000000000007</v>
      </c>
      <c r="D105" s="1">
        <f>'DETALIERI 51, 61, 65, 66'!C114</f>
        <v>4.3000000000000007</v>
      </c>
      <c r="E105" s="1"/>
      <c r="F105" s="1"/>
      <c r="G105" s="1"/>
      <c r="H105" s="1"/>
    </row>
    <row r="106" spans="1:8" x14ac:dyDescent="0.25">
      <c r="A106" s="32" t="s">
        <v>192</v>
      </c>
      <c r="B106" s="1"/>
      <c r="C106" s="1">
        <f>'DETALIERI 51, 61, 65, 66'!C115</f>
        <v>6</v>
      </c>
      <c r="D106" s="1">
        <f>'DETALIERI 51, 61, 65, 66'!C115</f>
        <v>6</v>
      </c>
      <c r="E106" s="1"/>
      <c r="F106" s="1"/>
      <c r="G106" s="1"/>
      <c r="H106" s="1"/>
    </row>
    <row r="107" spans="1:8" x14ac:dyDescent="0.25">
      <c r="A107" s="32" t="s">
        <v>193</v>
      </c>
      <c r="B107" s="1" t="s">
        <v>194</v>
      </c>
      <c r="C107" s="1">
        <f>D107</f>
        <v>5.4</v>
      </c>
      <c r="D107" s="1">
        <f>'DETALIERI 51, 61, 65, 66'!C116</f>
        <v>5.4</v>
      </c>
      <c r="E107" s="1"/>
      <c r="F107" s="1"/>
      <c r="G107" s="1"/>
      <c r="H107" s="1"/>
    </row>
    <row r="108" spans="1:8" x14ac:dyDescent="0.25">
      <c r="A108" s="32" t="s">
        <v>195</v>
      </c>
      <c r="B108" s="1" t="s">
        <v>55</v>
      </c>
      <c r="C108" s="1">
        <f>D108</f>
        <v>2</v>
      </c>
      <c r="D108" s="1">
        <f>D109</f>
        <v>2</v>
      </c>
      <c r="E108" s="1"/>
      <c r="F108" s="1"/>
      <c r="G108" s="1"/>
      <c r="H108" s="1"/>
    </row>
    <row r="109" spans="1:8" x14ac:dyDescent="0.25">
      <c r="A109" s="32" t="s">
        <v>196</v>
      </c>
      <c r="B109" s="1" t="s">
        <v>57</v>
      </c>
      <c r="C109" s="1">
        <f>D109</f>
        <v>2</v>
      </c>
      <c r="D109" s="1">
        <f>'DETALIERI 51, 61, 65, 66'!C118</f>
        <v>2</v>
      </c>
      <c r="E109" s="1"/>
      <c r="F109" s="1"/>
      <c r="G109" s="1"/>
      <c r="H109" s="1"/>
    </row>
    <row r="110" spans="1:8" x14ac:dyDescent="0.25">
      <c r="A110" s="32" t="s">
        <v>197</v>
      </c>
      <c r="B110" s="1" t="s">
        <v>59</v>
      </c>
      <c r="C110" s="1">
        <f>SUM(C111:C111)</f>
        <v>2</v>
      </c>
      <c r="D110" s="1">
        <f>SUM(D111:D111)</f>
        <v>2</v>
      </c>
      <c r="E110" s="1"/>
      <c r="F110" s="1"/>
      <c r="G110" s="1"/>
      <c r="H110" s="1"/>
    </row>
    <row r="111" spans="1:8" x14ac:dyDescent="0.25">
      <c r="A111" s="32" t="s">
        <v>198</v>
      </c>
      <c r="B111" s="1" t="s">
        <v>71</v>
      </c>
      <c r="C111" s="1">
        <f>D111</f>
        <v>2</v>
      </c>
      <c r="D111" s="1">
        <f>'DETALIERI 51, 61, 65, 66'!C120</f>
        <v>2</v>
      </c>
      <c r="E111" s="1"/>
      <c r="F111" s="1"/>
      <c r="G111" s="1"/>
      <c r="H111" s="1"/>
    </row>
    <row r="112" spans="1:8" x14ac:dyDescent="0.25">
      <c r="A112" s="32" t="s">
        <v>199</v>
      </c>
      <c r="B112" s="1"/>
      <c r="C112" s="1">
        <f>'DETALIERI 51, 61, 65, 66'!C121</f>
        <v>1</v>
      </c>
      <c r="D112" s="1">
        <f>'DETALIERI 51, 61, 65, 66'!C121</f>
        <v>1</v>
      </c>
      <c r="E112" s="1"/>
      <c r="F112" s="86">
        <f>'DETALIERI 51, 61, 65, 66'!H121</f>
        <v>3</v>
      </c>
      <c r="G112" s="86">
        <f>'DETALIERI 51, 61, 65, 66'!I121</f>
        <v>3</v>
      </c>
      <c r="H112" s="86">
        <f>'DETALIERI 51, 61, 65, 66'!J121</f>
        <v>3</v>
      </c>
    </row>
    <row r="113" spans="1:8" x14ac:dyDescent="0.25">
      <c r="A113" s="32" t="s">
        <v>200</v>
      </c>
      <c r="B113" s="1"/>
      <c r="C113" s="1">
        <f>'DETALIERI 51, 61, 65, 66'!C123</f>
        <v>1</v>
      </c>
      <c r="D113" s="1">
        <f>'DETALIERI 51, 61, 65, 66'!C123</f>
        <v>1</v>
      </c>
      <c r="E113" s="1"/>
      <c r="F113" s="1"/>
      <c r="G113" s="1"/>
      <c r="H113" s="1"/>
    </row>
    <row r="114" spans="1:8" x14ac:dyDescent="0.25">
      <c r="A114" s="4" t="s">
        <v>201</v>
      </c>
      <c r="B114" s="4" t="s">
        <v>202</v>
      </c>
      <c r="C114" s="4">
        <f>SUM(C115:C119)</f>
        <v>1069</v>
      </c>
      <c r="D114" s="4">
        <f>SUM(D115:D119)</f>
        <v>479</v>
      </c>
      <c r="E114" s="4">
        <f>E147</f>
        <v>590</v>
      </c>
      <c r="F114" s="4">
        <f>SUM(F115:F119)</f>
        <v>530</v>
      </c>
      <c r="G114" s="4">
        <f>SUM(G115:G119)</f>
        <v>545</v>
      </c>
      <c r="H114" s="4">
        <f>SUM(H115:H119)</f>
        <v>560</v>
      </c>
    </row>
    <row r="115" spans="1:8" x14ac:dyDescent="0.25">
      <c r="A115" s="23" t="s">
        <v>203</v>
      </c>
      <c r="B115" s="4" t="s">
        <v>204</v>
      </c>
      <c r="C115" s="4">
        <f>'detalieri 67'!C40</f>
        <v>73</v>
      </c>
      <c r="D115" s="4">
        <f>'detalieri 67'!C40</f>
        <v>73</v>
      </c>
      <c r="E115" s="4"/>
      <c r="F115" s="4">
        <f>'detalieri 67'!H40</f>
        <v>80</v>
      </c>
      <c r="G115" s="4">
        <f>'detalieri 67'!I40</f>
        <v>85</v>
      </c>
      <c r="H115" s="4">
        <f>'detalieri 67'!J40</f>
        <v>90</v>
      </c>
    </row>
    <row r="116" spans="1:8" x14ac:dyDescent="0.25">
      <c r="A116" s="23" t="s">
        <v>205</v>
      </c>
      <c r="B116" s="4" t="s">
        <v>206</v>
      </c>
      <c r="C116" s="4">
        <f>'detalieri 67'!C58</f>
        <v>41</v>
      </c>
      <c r="D116" s="4">
        <f>'detalieri 67'!C58</f>
        <v>41</v>
      </c>
      <c r="E116" s="4">
        <v>0</v>
      </c>
      <c r="F116" s="4">
        <f>'detalieri 67'!H58</f>
        <v>50</v>
      </c>
      <c r="G116" s="4">
        <f>'detalieri 67'!I58</f>
        <v>60</v>
      </c>
      <c r="H116" s="4">
        <f>'detalieri 67'!J58</f>
        <v>70</v>
      </c>
    </row>
    <row r="117" spans="1:8" x14ac:dyDescent="0.25">
      <c r="A117" s="23" t="s">
        <v>207</v>
      </c>
      <c r="B117" s="4" t="s">
        <v>208</v>
      </c>
      <c r="C117" s="4">
        <f>'detalieri 67'!C68</f>
        <v>100</v>
      </c>
      <c r="D117" s="4">
        <f>'detalieri 67'!C69+'detalieri 67'!C71+'detalieri 67'!C72+'detalieri 67'!C74</f>
        <v>80</v>
      </c>
      <c r="E117" s="4">
        <f>'detalieri 67'!C76</f>
        <v>20</v>
      </c>
      <c r="F117" s="4">
        <f>'detalieri 67'!H68</f>
        <v>110</v>
      </c>
      <c r="G117" s="4">
        <f>'detalieri 67'!I68</f>
        <v>110</v>
      </c>
      <c r="H117" s="4">
        <f>'detalieri 67'!J68</f>
        <v>110</v>
      </c>
    </row>
    <row r="118" spans="1:8" x14ac:dyDescent="0.25">
      <c r="A118" s="23" t="s">
        <v>209</v>
      </c>
      <c r="B118" s="4" t="s">
        <v>210</v>
      </c>
      <c r="C118" s="4">
        <f>'detalieri 67'!C93</f>
        <v>235</v>
      </c>
      <c r="D118" s="4">
        <f>'detalieri 67'!C82+'detalieri 67'!C85+'detalieri 67'!C86</f>
        <v>85</v>
      </c>
      <c r="E118" s="4">
        <f>'detalieri 67'!C100</f>
        <v>150</v>
      </c>
      <c r="F118" s="4">
        <f>'detalieri 67'!H93</f>
        <v>90</v>
      </c>
      <c r="G118" s="4">
        <f>'detalieri 67'!I93</f>
        <v>90</v>
      </c>
      <c r="H118" s="4">
        <f>'detalieri 67'!J93</f>
        <v>90</v>
      </c>
    </row>
    <row r="119" spans="1:8" x14ac:dyDescent="0.25">
      <c r="A119" s="23" t="s">
        <v>211</v>
      </c>
      <c r="B119" s="4" t="s">
        <v>212</v>
      </c>
      <c r="C119" s="4">
        <f>'detalieri 67'!C105</f>
        <v>620</v>
      </c>
      <c r="D119" s="4">
        <f>'detalieri 67'!C106</f>
        <v>200</v>
      </c>
      <c r="E119" s="4">
        <f>'detalieri 67'!C109</f>
        <v>420</v>
      </c>
      <c r="F119" s="4">
        <f>'detalieri 67'!H105</f>
        <v>200</v>
      </c>
      <c r="G119" s="4">
        <f>'detalieri 67'!I105</f>
        <v>200</v>
      </c>
      <c r="H119" s="4">
        <f>'detalieri 67'!J105</f>
        <v>200</v>
      </c>
    </row>
    <row r="120" spans="1:8" x14ac:dyDescent="0.25">
      <c r="A120" s="32" t="s">
        <v>213</v>
      </c>
      <c r="B120" s="1" t="s">
        <v>41</v>
      </c>
      <c r="C120" s="1">
        <f>C121+C129+C145</f>
        <v>479</v>
      </c>
      <c r="D120" s="1">
        <f>D121+D129+D145</f>
        <v>479</v>
      </c>
      <c r="E120" s="1">
        <f>E121+E129</f>
        <v>0</v>
      </c>
      <c r="F120" s="1">
        <f>F121+F129</f>
        <v>330</v>
      </c>
      <c r="G120" s="1">
        <f>G121+G129</f>
        <v>345</v>
      </c>
      <c r="H120" s="1">
        <f>H121+H129</f>
        <v>360</v>
      </c>
    </row>
    <row r="121" spans="1:8" x14ac:dyDescent="0.25">
      <c r="A121" s="32" t="s">
        <v>214</v>
      </c>
      <c r="B121" s="1" t="s">
        <v>43</v>
      </c>
      <c r="C121" s="1">
        <f>C122+C125+C127</f>
        <v>66</v>
      </c>
      <c r="D121" s="1">
        <f>D122+D125+D127</f>
        <v>66</v>
      </c>
      <c r="E121" s="1">
        <f>E122</f>
        <v>0</v>
      </c>
      <c r="F121" s="1">
        <f>'detalieri 67'!H4</f>
        <v>70</v>
      </c>
      <c r="G121" s="1">
        <f>'detalieri 67'!I4</f>
        <v>75</v>
      </c>
      <c r="H121" s="1">
        <f>'detalieri 67'!J4</f>
        <v>80</v>
      </c>
    </row>
    <row r="122" spans="1:8" x14ac:dyDescent="0.25">
      <c r="A122" s="32" t="s">
        <v>215</v>
      </c>
      <c r="B122" s="1" t="s">
        <v>45</v>
      </c>
      <c r="C122" s="1">
        <f>C123+C124:D124</f>
        <v>60</v>
      </c>
      <c r="D122" s="1">
        <f>D123+D124</f>
        <v>60</v>
      </c>
      <c r="E122" s="1">
        <f>E123</f>
        <v>0</v>
      </c>
      <c r="F122" s="1">
        <f>F123</f>
        <v>0</v>
      </c>
      <c r="G122" s="1">
        <f>G123</f>
        <v>0</v>
      </c>
      <c r="H122" s="1">
        <f>H123</f>
        <v>0</v>
      </c>
    </row>
    <row r="123" spans="1:8" x14ac:dyDescent="0.25">
      <c r="A123" s="32" t="s">
        <v>216</v>
      </c>
      <c r="B123" s="1" t="s">
        <v>47</v>
      </c>
      <c r="C123" s="1">
        <f>D123</f>
        <v>55</v>
      </c>
      <c r="D123" s="1">
        <f>'detalieri 67'!C6</f>
        <v>55</v>
      </c>
      <c r="E123" s="1"/>
      <c r="F123" s="1"/>
      <c r="G123" s="1"/>
      <c r="H123" s="1"/>
    </row>
    <row r="124" spans="1:8" x14ac:dyDescent="0.25">
      <c r="A124" s="32" t="s">
        <v>217</v>
      </c>
      <c r="B124" s="1" t="s">
        <v>218</v>
      </c>
      <c r="C124" s="1">
        <f>D124</f>
        <v>5</v>
      </c>
      <c r="D124" s="1">
        <f>'detalieri 67'!C7</f>
        <v>5</v>
      </c>
      <c r="E124" s="1"/>
      <c r="F124" s="1"/>
      <c r="G124" s="1"/>
      <c r="H124" s="1"/>
    </row>
    <row r="125" spans="1:8" x14ac:dyDescent="0.25">
      <c r="A125" s="32" t="s">
        <v>219</v>
      </c>
      <c r="B125" s="1" t="s">
        <v>55</v>
      </c>
      <c r="C125" s="1">
        <f>D125</f>
        <v>2</v>
      </c>
      <c r="D125" s="1">
        <f>D126</f>
        <v>2</v>
      </c>
      <c r="E125" s="1"/>
      <c r="F125" s="1"/>
      <c r="G125" s="1"/>
      <c r="H125" s="1"/>
    </row>
    <row r="126" spans="1:8" x14ac:dyDescent="0.25">
      <c r="A126" s="32" t="s">
        <v>220</v>
      </c>
      <c r="B126" s="1" t="s">
        <v>57</v>
      </c>
      <c r="C126" s="1">
        <f>D126</f>
        <v>2</v>
      </c>
      <c r="D126" s="1">
        <f>'detalieri 67'!C46</f>
        <v>2</v>
      </c>
      <c r="E126" s="1"/>
      <c r="F126" s="1"/>
      <c r="G126" s="1"/>
      <c r="H126" s="1"/>
    </row>
    <row r="127" spans="1:8" x14ac:dyDescent="0.25">
      <c r="A127" s="32" t="s">
        <v>221</v>
      </c>
      <c r="B127" s="1" t="s">
        <v>59</v>
      </c>
      <c r="C127" s="1">
        <f>SUM(C128:C128)</f>
        <v>4</v>
      </c>
      <c r="D127" s="1">
        <f>SUM(D128:D128)</f>
        <v>4</v>
      </c>
      <c r="E127" s="1"/>
      <c r="F127" s="1"/>
      <c r="G127" s="1"/>
      <c r="H127" s="1"/>
    </row>
    <row r="128" spans="1:8" x14ac:dyDescent="0.25">
      <c r="A128" s="32" t="s">
        <v>222</v>
      </c>
      <c r="B128" s="1" t="s">
        <v>71</v>
      </c>
      <c r="C128" s="1">
        <f>D128</f>
        <v>4</v>
      </c>
      <c r="D128" s="1">
        <f>'detalieri 67'!C11</f>
        <v>4</v>
      </c>
      <c r="E128" s="1"/>
      <c r="F128" s="1"/>
      <c r="G128" s="1"/>
      <c r="H128" s="1"/>
    </row>
    <row r="129" spans="1:8" x14ac:dyDescent="0.25">
      <c r="A129" s="1" t="s">
        <v>223</v>
      </c>
      <c r="B129" s="1" t="s">
        <v>73</v>
      </c>
      <c r="C129" s="1">
        <f>C130+C136+C137+C139+C141+C142+C143</f>
        <v>213</v>
      </c>
      <c r="D129" s="1">
        <f>D130+D136+D137+D139+D141+D142+D143</f>
        <v>213</v>
      </c>
      <c r="E129" s="1">
        <f>E130</f>
        <v>0</v>
      </c>
      <c r="F129" s="1">
        <f>'detalieri 67'!H12</f>
        <v>260</v>
      </c>
      <c r="G129" s="1">
        <f>'detalieri 67'!I12</f>
        <v>270</v>
      </c>
      <c r="H129" s="1">
        <f>'detalieri 67'!J12</f>
        <v>280</v>
      </c>
    </row>
    <row r="130" spans="1:8" x14ac:dyDescent="0.25">
      <c r="A130" s="32" t="s">
        <v>224</v>
      </c>
      <c r="B130" s="1" t="s">
        <v>73</v>
      </c>
      <c r="C130" s="1">
        <f t="shared" ref="C130:H130" si="12">SUM(C131:C135)</f>
        <v>108</v>
      </c>
      <c r="D130" s="1">
        <f t="shared" si="12"/>
        <v>108</v>
      </c>
      <c r="E130" s="1">
        <f t="shared" si="12"/>
        <v>0</v>
      </c>
      <c r="F130" s="1">
        <f t="shared" si="12"/>
        <v>0</v>
      </c>
      <c r="G130" s="1">
        <f t="shared" si="12"/>
        <v>0</v>
      </c>
      <c r="H130" s="1">
        <f t="shared" si="12"/>
        <v>0</v>
      </c>
    </row>
    <row r="131" spans="1:8" x14ac:dyDescent="0.25">
      <c r="A131" s="32" t="s">
        <v>225</v>
      </c>
      <c r="B131" s="1" t="s">
        <v>76</v>
      </c>
      <c r="C131" s="1">
        <f t="shared" ref="C131:C142" si="13">D131</f>
        <v>1</v>
      </c>
      <c r="D131" s="1">
        <f>'detalieri 67'!C14</f>
        <v>1</v>
      </c>
      <c r="E131" s="1"/>
      <c r="F131" s="1"/>
      <c r="G131" s="1"/>
      <c r="H131" s="1"/>
    </row>
    <row r="132" spans="1:8" x14ac:dyDescent="0.25">
      <c r="A132" s="32" t="s">
        <v>226</v>
      </c>
      <c r="B132" s="1" t="s">
        <v>78</v>
      </c>
      <c r="C132" s="1">
        <f t="shared" si="13"/>
        <v>1</v>
      </c>
      <c r="D132" s="1">
        <f>'detalieri 67'!C15</f>
        <v>1</v>
      </c>
      <c r="E132" s="1"/>
      <c r="F132" s="1"/>
      <c r="G132" s="1"/>
      <c r="H132" s="1"/>
    </row>
    <row r="133" spans="1:8" x14ac:dyDescent="0.25">
      <c r="A133" s="32" t="s">
        <v>227</v>
      </c>
      <c r="B133" s="1" t="s">
        <v>80</v>
      </c>
      <c r="C133" s="1">
        <f t="shared" si="13"/>
        <v>46</v>
      </c>
      <c r="D133" s="1">
        <f>'detalieri 67'!C16</f>
        <v>46</v>
      </c>
      <c r="E133" s="1"/>
      <c r="F133" s="1"/>
      <c r="G133" s="1"/>
      <c r="H133" s="1"/>
    </row>
    <row r="134" spans="1:8" x14ac:dyDescent="0.25">
      <c r="A134" s="32" t="s">
        <v>228</v>
      </c>
      <c r="B134" s="1" t="s">
        <v>92</v>
      </c>
      <c r="C134" s="1">
        <f t="shared" si="13"/>
        <v>40</v>
      </c>
      <c r="D134" s="1">
        <f>'detalieri 67'!C20</f>
        <v>40</v>
      </c>
      <c r="E134" s="1"/>
      <c r="F134" s="1"/>
      <c r="G134" s="1"/>
      <c r="H134" s="1"/>
    </row>
    <row r="135" spans="1:8" x14ac:dyDescent="0.25">
      <c r="A135" s="32" t="s">
        <v>229</v>
      </c>
      <c r="B135" s="1" t="s">
        <v>94</v>
      </c>
      <c r="C135" s="1">
        <f t="shared" si="13"/>
        <v>20</v>
      </c>
      <c r="D135" s="1">
        <f>'detalieri 67'!C84</f>
        <v>20</v>
      </c>
      <c r="E135" s="1"/>
      <c r="F135" s="1"/>
      <c r="G135" s="1"/>
      <c r="H135" s="1"/>
    </row>
    <row r="136" spans="1:8" x14ac:dyDescent="0.25">
      <c r="A136" s="32" t="s">
        <v>230</v>
      </c>
      <c r="B136" s="1" t="s">
        <v>96</v>
      </c>
      <c r="C136" s="1">
        <f t="shared" si="13"/>
        <v>35</v>
      </c>
      <c r="D136" s="1">
        <f>'detalieri 67'!C22</f>
        <v>35</v>
      </c>
      <c r="E136" s="1"/>
      <c r="F136" s="1"/>
      <c r="G136" s="1"/>
      <c r="H136" s="1"/>
    </row>
    <row r="137" spans="1:8" x14ac:dyDescent="0.25">
      <c r="A137" s="32" t="s">
        <v>231</v>
      </c>
      <c r="B137" s="1" t="s">
        <v>98</v>
      </c>
      <c r="C137" s="1">
        <f t="shared" si="13"/>
        <v>10</v>
      </c>
      <c r="D137" s="1">
        <f>D138</f>
        <v>10</v>
      </c>
      <c r="E137" s="1"/>
      <c r="F137" s="1"/>
      <c r="G137" s="1"/>
      <c r="H137" s="1"/>
    </row>
    <row r="138" spans="1:8" x14ac:dyDescent="0.25">
      <c r="A138" s="32" t="s">
        <v>232</v>
      </c>
      <c r="B138" s="1" t="s">
        <v>233</v>
      </c>
      <c r="C138" s="1">
        <f t="shared" si="13"/>
        <v>10</v>
      </c>
      <c r="D138" s="1">
        <f>'detalieri 67'!C24</f>
        <v>10</v>
      </c>
      <c r="E138" s="1"/>
      <c r="F138" s="1"/>
      <c r="G138" s="1"/>
      <c r="H138" s="1"/>
    </row>
    <row r="139" spans="1:8" x14ac:dyDescent="0.25">
      <c r="A139" s="32" t="s">
        <v>211</v>
      </c>
      <c r="B139" s="1" t="s">
        <v>234</v>
      </c>
      <c r="C139" s="1">
        <f t="shared" si="13"/>
        <v>1</v>
      </c>
      <c r="D139" s="1">
        <f>D140</f>
        <v>1</v>
      </c>
      <c r="E139" s="1"/>
      <c r="F139" s="1"/>
      <c r="G139" s="1"/>
      <c r="H139" s="1"/>
    </row>
    <row r="140" spans="1:8" x14ac:dyDescent="0.25">
      <c r="A140" s="32" t="s">
        <v>235</v>
      </c>
      <c r="B140" s="1" t="s">
        <v>236</v>
      </c>
      <c r="C140" s="1">
        <f t="shared" si="13"/>
        <v>1</v>
      </c>
      <c r="D140" s="1">
        <f>'detalieri 67'!C26</f>
        <v>1</v>
      </c>
      <c r="E140" s="1"/>
      <c r="F140" s="1"/>
      <c r="G140" s="1"/>
      <c r="H140" s="1"/>
    </row>
    <row r="141" spans="1:8" x14ac:dyDescent="0.25">
      <c r="A141" s="32" t="s">
        <v>237</v>
      </c>
      <c r="B141" s="1" t="s">
        <v>238</v>
      </c>
      <c r="C141" s="1">
        <f t="shared" si="13"/>
        <v>3</v>
      </c>
      <c r="D141" s="1">
        <f>'detalieri 67'!C27</f>
        <v>3</v>
      </c>
      <c r="E141" s="1"/>
      <c r="F141" s="1"/>
      <c r="G141" s="1"/>
      <c r="H141" s="1"/>
    </row>
    <row r="142" spans="1:8" x14ac:dyDescent="0.25">
      <c r="A142" s="32" t="s">
        <v>239</v>
      </c>
      <c r="B142" s="1" t="s">
        <v>106</v>
      </c>
      <c r="C142" s="1">
        <f t="shared" si="13"/>
        <v>1</v>
      </c>
      <c r="D142" s="1">
        <f>'detalieri 67'!C28</f>
        <v>1</v>
      </c>
      <c r="E142" s="1"/>
      <c r="F142" s="1"/>
      <c r="G142" s="1"/>
      <c r="H142" s="1"/>
    </row>
    <row r="143" spans="1:8" x14ac:dyDescent="0.25">
      <c r="A143" s="32" t="s">
        <v>240</v>
      </c>
      <c r="B143" s="1" t="s">
        <v>108</v>
      </c>
      <c r="C143" s="1">
        <f t="shared" ref="C143:H143" si="14">C144</f>
        <v>55</v>
      </c>
      <c r="D143" s="1">
        <f t="shared" si="14"/>
        <v>55</v>
      </c>
      <c r="E143" s="1">
        <f t="shared" si="14"/>
        <v>0</v>
      </c>
      <c r="F143" s="1">
        <f t="shared" si="14"/>
        <v>0</v>
      </c>
      <c r="G143" s="1">
        <f t="shared" si="14"/>
        <v>0</v>
      </c>
      <c r="H143" s="1">
        <f t="shared" si="14"/>
        <v>0</v>
      </c>
    </row>
    <row r="144" spans="1:8" x14ac:dyDescent="0.25">
      <c r="A144" s="32" t="s">
        <v>241</v>
      </c>
      <c r="B144" s="34" t="s">
        <v>114</v>
      </c>
      <c r="C144" s="1">
        <f>D144</f>
        <v>55</v>
      </c>
      <c r="D144" s="1">
        <f>'detalieri 67'!C75+'detalieri 67'!C87</f>
        <v>55</v>
      </c>
      <c r="E144" s="1"/>
      <c r="F144" s="1"/>
      <c r="G144" s="1"/>
      <c r="H144" s="1"/>
    </row>
    <row r="145" spans="1:8" x14ac:dyDescent="0.25">
      <c r="A145" s="32" t="s">
        <v>242</v>
      </c>
      <c r="B145" s="34" t="s">
        <v>243</v>
      </c>
      <c r="C145" s="1">
        <f>C146</f>
        <v>200</v>
      </c>
      <c r="D145" s="1">
        <f>D146</f>
        <v>200</v>
      </c>
      <c r="E145" s="1"/>
      <c r="F145" s="1">
        <f>'detalieri 67'!H33</f>
        <v>200</v>
      </c>
      <c r="G145" s="1">
        <f>'detalieri 67'!I33</f>
        <v>200</v>
      </c>
      <c r="H145" s="1">
        <f>'detalieri 67'!J33</f>
        <v>200</v>
      </c>
    </row>
    <row r="146" spans="1:8" x14ac:dyDescent="0.25">
      <c r="A146" s="32" t="s">
        <v>244</v>
      </c>
      <c r="B146" s="34" t="s">
        <v>243</v>
      </c>
      <c r="C146" s="1">
        <f>D146</f>
        <v>200</v>
      </c>
      <c r="D146" s="1">
        <f>'detalieri 67'!C34</f>
        <v>200</v>
      </c>
      <c r="E146" s="1"/>
      <c r="F146" s="1"/>
      <c r="G146" s="1"/>
      <c r="H146" s="1"/>
    </row>
    <row r="147" spans="1:8" x14ac:dyDescent="0.25">
      <c r="A147" s="32" t="s">
        <v>245</v>
      </c>
      <c r="B147" s="1" t="s">
        <v>119</v>
      </c>
      <c r="C147" s="1">
        <f>E147</f>
        <v>590</v>
      </c>
      <c r="D147" s="1">
        <f>D148</f>
        <v>0</v>
      </c>
      <c r="E147" s="1">
        <f>'detalieri 67'!C35</f>
        <v>590</v>
      </c>
      <c r="F147" s="1">
        <f t="shared" ref="F147:H149" si="15">F148</f>
        <v>0</v>
      </c>
      <c r="G147" s="1">
        <f t="shared" si="15"/>
        <v>0</v>
      </c>
      <c r="H147" s="1">
        <f t="shared" si="15"/>
        <v>0</v>
      </c>
    </row>
    <row r="148" spans="1:8" x14ac:dyDescent="0.25">
      <c r="A148" s="32" t="s">
        <v>246</v>
      </c>
      <c r="B148" s="45" t="s">
        <v>121</v>
      </c>
      <c r="C148" s="1">
        <f>E148</f>
        <v>590</v>
      </c>
      <c r="D148" s="1">
        <f>D149</f>
        <v>0</v>
      </c>
      <c r="E148" s="1">
        <f>'detalieri 67'!C36</f>
        <v>590</v>
      </c>
      <c r="F148" s="1">
        <f t="shared" si="15"/>
        <v>0</v>
      </c>
      <c r="G148" s="1">
        <f t="shared" si="15"/>
        <v>0</v>
      </c>
      <c r="H148" s="1">
        <f t="shared" si="15"/>
        <v>0</v>
      </c>
    </row>
    <row r="149" spans="1:8" x14ac:dyDescent="0.25">
      <c r="A149" s="32" t="s">
        <v>247</v>
      </c>
      <c r="B149" s="1" t="s">
        <v>123</v>
      </c>
      <c r="C149" s="1">
        <f>E149</f>
        <v>590</v>
      </c>
      <c r="D149" s="1">
        <f>D150</f>
        <v>0</v>
      </c>
      <c r="E149" s="1">
        <f>'detalieri 67'!C37</f>
        <v>590</v>
      </c>
      <c r="F149" s="1">
        <f t="shared" si="15"/>
        <v>0</v>
      </c>
      <c r="G149" s="1">
        <f t="shared" si="15"/>
        <v>0</v>
      </c>
      <c r="H149" s="1">
        <f t="shared" si="15"/>
        <v>0</v>
      </c>
    </row>
    <row r="150" spans="1:8" x14ac:dyDescent="0.25">
      <c r="A150" s="32" t="s">
        <v>248</v>
      </c>
      <c r="B150" s="1" t="s">
        <v>125</v>
      </c>
      <c r="C150" s="1">
        <f>E150</f>
        <v>550</v>
      </c>
      <c r="D150" s="1"/>
      <c r="E150" s="1">
        <f>'detalieri 67'!C38</f>
        <v>550</v>
      </c>
      <c r="F150" s="1"/>
      <c r="G150" s="1"/>
      <c r="H150" s="1"/>
    </row>
    <row r="151" spans="1:8" x14ac:dyDescent="0.25">
      <c r="A151" s="32" t="s">
        <v>249</v>
      </c>
      <c r="B151" s="1" t="s">
        <v>131</v>
      </c>
      <c r="C151" s="1">
        <f>D151+E151</f>
        <v>40</v>
      </c>
      <c r="D151" s="1"/>
      <c r="E151" s="1">
        <f>'detalieri 67'!C39</f>
        <v>40</v>
      </c>
      <c r="F151" s="1"/>
      <c r="G151" s="1"/>
      <c r="H151" s="1"/>
    </row>
    <row r="152" spans="1:8" s="13" customFormat="1" x14ac:dyDescent="0.25">
      <c r="A152" s="23" t="s">
        <v>250</v>
      </c>
      <c r="B152" s="4" t="s">
        <v>251</v>
      </c>
      <c r="C152" s="4">
        <f t="shared" ref="C152:H152" si="16">C153+C154+C155</f>
        <v>4207</v>
      </c>
      <c r="D152" s="4">
        <f t="shared" si="16"/>
        <v>4207</v>
      </c>
      <c r="E152" s="4">
        <f t="shared" si="16"/>
        <v>0</v>
      </c>
      <c r="F152" s="4">
        <f t="shared" si="16"/>
        <v>4440</v>
      </c>
      <c r="G152" s="4">
        <f t="shared" si="16"/>
        <v>4640</v>
      </c>
      <c r="H152" s="4">
        <f t="shared" si="16"/>
        <v>4940</v>
      </c>
    </row>
    <row r="153" spans="1:8" x14ac:dyDescent="0.25">
      <c r="A153" s="23" t="s">
        <v>252</v>
      </c>
      <c r="B153" s="4" t="s">
        <v>253</v>
      </c>
      <c r="C153" s="4">
        <f>D153</f>
        <v>4108</v>
      </c>
      <c r="D153" s="4">
        <f>'DETALIERI 68'!C17</f>
        <v>4108</v>
      </c>
      <c r="E153" s="4"/>
      <c r="F153" s="4">
        <f>'DETALIERI 68'!H17</f>
        <v>4360</v>
      </c>
      <c r="G153" s="4">
        <f>'DETALIERI 68'!I17</f>
        <v>4560</v>
      </c>
      <c r="H153" s="4">
        <f>'DETALIERI 68'!J17</f>
        <v>4860</v>
      </c>
    </row>
    <row r="154" spans="1:8" x14ac:dyDescent="0.25">
      <c r="A154" s="23" t="s">
        <v>254</v>
      </c>
      <c r="B154" s="4" t="s">
        <v>255</v>
      </c>
      <c r="C154" s="4">
        <f>D154</f>
        <v>19</v>
      </c>
      <c r="D154" s="4">
        <f>'DETALIERI 68'!C32</f>
        <v>19</v>
      </c>
      <c r="E154" s="4"/>
      <c r="F154" s="4">
        <f>'DETALIERI 68'!H32</f>
        <v>0</v>
      </c>
      <c r="G154" s="4">
        <f>'DETALIERI 68'!I32</f>
        <v>0</v>
      </c>
      <c r="H154" s="4">
        <f>'DETALIERI 68'!J32</f>
        <v>0</v>
      </c>
    </row>
    <row r="155" spans="1:8" x14ac:dyDescent="0.25">
      <c r="A155" s="23" t="s">
        <v>256</v>
      </c>
      <c r="B155" s="4" t="s">
        <v>257</v>
      </c>
      <c r="C155" s="4">
        <f>D155</f>
        <v>80</v>
      </c>
      <c r="D155" s="4">
        <f>'DETALIERI 68'!C37</f>
        <v>80</v>
      </c>
      <c r="E155" s="4"/>
      <c r="F155" s="4">
        <f>'DETALIERI 68'!H37</f>
        <v>80</v>
      </c>
      <c r="G155" s="4">
        <f>'DETALIERI 68'!I37</f>
        <v>80</v>
      </c>
      <c r="H155" s="4">
        <f>'DETALIERI 68'!J37</f>
        <v>80</v>
      </c>
    </row>
    <row r="156" spans="1:8" x14ac:dyDescent="0.25">
      <c r="A156" s="32" t="s">
        <v>258</v>
      </c>
      <c r="B156" s="1" t="s">
        <v>41</v>
      </c>
      <c r="C156" s="1">
        <f t="shared" ref="C156:H156" si="17">C157+C167</f>
        <v>4147</v>
      </c>
      <c r="D156" s="1">
        <f t="shared" si="17"/>
        <v>4147</v>
      </c>
      <c r="E156" s="1">
        <f t="shared" si="17"/>
        <v>0</v>
      </c>
      <c r="F156" s="1">
        <f t="shared" si="17"/>
        <v>4300</v>
      </c>
      <c r="G156" s="1">
        <f t="shared" si="17"/>
        <v>4500</v>
      </c>
      <c r="H156" s="1">
        <f t="shared" si="17"/>
        <v>4800</v>
      </c>
    </row>
    <row r="157" spans="1:8" x14ac:dyDescent="0.25">
      <c r="A157" s="32" t="s">
        <v>259</v>
      </c>
      <c r="B157" s="1" t="s">
        <v>43</v>
      </c>
      <c r="C157" s="1">
        <f>C158+C161+C163</f>
        <v>2178</v>
      </c>
      <c r="D157" s="1">
        <f>D158+D161+D163</f>
        <v>2178</v>
      </c>
      <c r="E157" s="1">
        <f>E158+E163</f>
        <v>0</v>
      </c>
      <c r="F157" s="1">
        <f>'DETALIERI 68'!H19</f>
        <v>2300</v>
      </c>
      <c r="G157" s="1">
        <f>'DETALIERI 68'!I19</f>
        <v>2400</v>
      </c>
      <c r="H157" s="1">
        <f>'DETALIERI 68'!J19</f>
        <v>2500</v>
      </c>
    </row>
    <row r="158" spans="1:8" x14ac:dyDescent="0.25">
      <c r="A158" s="32" t="s">
        <v>260</v>
      </c>
      <c r="B158" s="1" t="s">
        <v>45</v>
      </c>
      <c r="C158" s="1">
        <f>C159+C160</f>
        <v>2047</v>
      </c>
      <c r="D158" s="1">
        <f>D159+D160</f>
        <v>2047</v>
      </c>
      <c r="E158" s="1">
        <f>E159</f>
        <v>0</v>
      </c>
      <c r="F158" s="1">
        <f>F159</f>
        <v>0</v>
      </c>
      <c r="G158" s="1">
        <f>G159</f>
        <v>0</v>
      </c>
      <c r="H158" s="1">
        <f>H159</f>
        <v>0</v>
      </c>
    </row>
    <row r="159" spans="1:8" x14ac:dyDescent="0.25">
      <c r="A159" s="32" t="s">
        <v>261</v>
      </c>
      <c r="B159" s="1" t="s">
        <v>47</v>
      </c>
      <c r="C159" s="1">
        <f>D159</f>
        <v>1865</v>
      </c>
      <c r="D159" s="1">
        <f>'DETALIERI 68'!C6</f>
        <v>1865</v>
      </c>
      <c r="E159" s="1"/>
      <c r="F159" s="1"/>
      <c r="G159" s="1"/>
      <c r="H159" s="1"/>
    </row>
    <row r="160" spans="1:8" x14ac:dyDescent="0.25">
      <c r="A160" s="32" t="s">
        <v>262</v>
      </c>
      <c r="B160" s="1" t="s">
        <v>194</v>
      </c>
      <c r="C160" s="1">
        <f>SUM(D160:E160)</f>
        <v>182</v>
      </c>
      <c r="D160" s="1">
        <f>'DETALIERI 68'!C7</f>
        <v>182</v>
      </c>
      <c r="E160" s="1"/>
      <c r="F160" s="1"/>
      <c r="G160" s="1"/>
      <c r="H160" s="1"/>
    </row>
    <row r="161" spans="1:8" x14ac:dyDescent="0.25">
      <c r="A161" s="32" t="s">
        <v>263</v>
      </c>
      <c r="B161" s="1" t="s">
        <v>55</v>
      </c>
      <c r="C161" s="1">
        <f>D161</f>
        <v>80</v>
      </c>
      <c r="D161" s="1">
        <f>D162</f>
        <v>80</v>
      </c>
      <c r="E161" s="1"/>
      <c r="F161" s="1"/>
      <c r="G161" s="1"/>
      <c r="H161" s="1"/>
    </row>
    <row r="162" spans="1:8" x14ac:dyDescent="0.25">
      <c r="A162" s="32" t="s">
        <v>264</v>
      </c>
      <c r="B162" s="1" t="s">
        <v>57</v>
      </c>
      <c r="C162" s="1">
        <f>D162</f>
        <v>80</v>
      </c>
      <c r="D162" s="1">
        <f>'DETALIERI 68'!C24</f>
        <v>80</v>
      </c>
      <c r="E162" s="1"/>
      <c r="F162" s="1"/>
      <c r="G162" s="1"/>
      <c r="H162" s="1"/>
    </row>
    <row r="163" spans="1:8" x14ac:dyDescent="0.25">
      <c r="A163" s="32" t="s">
        <v>265</v>
      </c>
      <c r="B163" s="1" t="s">
        <v>59</v>
      </c>
      <c r="C163" s="1">
        <f>SUM(C164:C164)</f>
        <v>51</v>
      </c>
      <c r="D163" s="1">
        <f>SUM(D164:D164)</f>
        <v>51</v>
      </c>
      <c r="E163" s="1"/>
      <c r="F163" s="1"/>
      <c r="G163" s="1"/>
      <c r="H163" s="1"/>
    </row>
    <row r="164" spans="1:8" x14ac:dyDescent="0.25">
      <c r="A164" s="32" t="s">
        <v>266</v>
      </c>
      <c r="B164" s="1" t="s">
        <v>71</v>
      </c>
      <c r="C164" s="1">
        <f>D164</f>
        <v>51</v>
      </c>
      <c r="D164" s="1">
        <f>'DETALIERI 68'!C26</f>
        <v>51</v>
      </c>
      <c r="E164" s="1"/>
      <c r="F164" s="1"/>
      <c r="G164" s="1"/>
      <c r="H164" s="1"/>
    </row>
    <row r="165" spans="1:8" x14ac:dyDescent="0.25">
      <c r="A165" s="32" t="s">
        <v>365</v>
      </c>
      <c r="B165" s="1" t="s">
        <v>73</v>
      </c>
      <c r="C165" s="1">
        <f>D165</f>
        <v>60</v>
      </c>
      <c r="D165" s="1">
        <f>'DETALIERI 68'!C27</f>
        <v>60</v>
      </c>
      <c r="E165" s="1"/>
      <c r="F165" s="1">
        <v>60</v>
      </c>
      <c r="G165" s="1">
        <v>60</v>
      </c>
      <c r="H165" s="1">
        <v>60</v>
      </c>
    </row>
    <row r="166" spans="1:8" x14ac:dyDescent="0.25">
      <c r="A166" s="32" t="s">
        <v>366</v>
      </c>
      <c r="B166" s="1" t="s">
        <v>92</v>
      </c>
      <c r="C166" s="1">
        <f>D166</f>
        <v>60</v>
      </c>
      <c r="D166" s="1">
        <f>'DETALIERI 68'!C28</f>
        <v>60</v>
      </c>
      <c r="E166" s="1"/>
      <c r="F166" s="1"/>
      <c r="G166" s="1"/>
      <c r="H166" s="1"/>
    </row>
    <row r="167" spans="1:8" x14ac:dyDescent="0.25">
      <c r="A167" s="32" t="s">
        <v>267</v>
      </c>
      <c r="B167" s="1" t="s">
        <v>174</v>
      </c>
      <c r="C167" s="1">
        <f t="shared" ref="C167:E168" si="18">C168</f>
        <v>1969</v>
      </c>
      <c r="D167" s="1">
        <f t="shared" si="18"/>
        <v>1969</v>
      </c>
      <c r="E167" s="1">
        <f t="shared" si="18"/>
        <v>0</v>
      </c>
      <c r="F167" s="1">
        <f>'DETALIERI 68'!H29</f>
        <v>2000</v>
      </c>
      <c r="G167" s="1">
        <f>'DETALIERI 68'!I29</f>
        <v>2100</v>
      </c>
      <c r="H167" s="1">
        <f>'DETALIERI 68'!J29</f>
        <v>2300</v>
      </c>
    </row>
    <row r="168" spans="1:8" x14ac:dyDescent="0.25">
      <c r="A168" s="32" t="s">
        <v>268</v>
      </c>
      <c r="B168" s="1" t="s">
        <v>269</v>
      </c>
      <c r="C168" s="1">
        <f t="shared" si="18"/>
        <v>1969</v>
      </c>
      <c r="D168" s="1">
        <f t="shared" si="18"/>
        <v>1969</v>
      </c>
      <c r="E168" s="1">
        <f t="shared" si="18"/>
        <v>0</v>
      </c>
      <c r="F168" s="1">
        <f>'DETALIERI 68'!H30</f>
        <v>2000</v>
      </c>
      <c r="G168" s="1">
        <f>G169</f>
        <v>2100</v>
      </c>
      <c r="H168" s="1">
        <f>H169</f>
        <v>2300</v>
      </c>
    </row>
    <row r="169" spans="1:8" x14ac:dyDescent="0.25">
      <c r="A169" s="47" t="s">
        <v>270</v>
      </c>
      <c r="B169" s="48" t="s">
        <v>176</v>
      </c>
      <c r="C169" s="1">
        <f>D169</f>
        <v>1969</v>
      </c>
      <c r="D169" s="1">
        <f>'DETALIERI 68'!C16</f>
        <v>1969</v>
      </c>
      <c r="E169" s="1"/>
      <c r="F169" s="1">
        <f>'DETALIERI 68'!H31</f>
        <v>2000</v>
      </c>
      <c r="G169" s="1">
        <f>'DETALIERI 68'!I31</f>
        <v>2100</v>
      </c>
      <c r="H169" s="1">
        <f>'DETALIERI 68'!J31</f>
        <v>2300</v>
      </c>
    </row>
    <row r="170" spans="1:8" x14ac:dyDescent="0.25">
      <c r="A170" s="23" t="s">
        <v>271</v>
      </c>
      <c r="B170" s="4" t="s">
        <v>272</v>
      </c>
      <c r="C170" s="4">
        <f t="shared" ref="C170:H170" si="19">C171+C172</f>
        <v>856</v>
      </c>
      <c r="D170" s="4">
        <f t="shared" si="19"/>
        <v>460</v>
      </c>
      <c r="E170" s="4">
        <f t="shared" si="19"/>
        <v>396</v>
      </c>
      <c r="F170" s="4">
        <f t="shared" si="19"/>
        <v>520</v>
      </c>
      <c r="G170" s="4">
        <f t="shared" si="19"/>
        <v>520</v>
      </c>
      <c r="H170" s="4">
        <f t="shared" si="19"/>
        <v>310</v>
      </c>
    </row>
    <row r="171" spans="1:8" s="13" customFormat="1" x14ac:dyDescent="0.25">
      <c r="A171" s="23" t="s">
        <v>273</v>
      </c>
      <c r="B171" s="49" t="s">
        <v>274</v>
      </c>
      <c r="C171" s="4">
        <f>'detalieri 70'!C3</f>
        <v>290</v>
      </c>
      <c r="D171" s="4">
        <f>'detalieri 70'!C4+'detalieri 70'!C6+'detalieri 70'!C7</f>
        <v>240</v>
      </c>
      <c r="E171" s="4">
        <f>'detalieri 70'!C8</f>
        <v>50</v>
      </c>
      <c r="F171" s="4">
        <f>'detalieri 70'!H3</f>
        <v>300</v>
      </c>
      <c r="G171" s="4">
        <f>'detalieri 70'!I3</f>
        <v>300</v>
      </c>
      <c r="H171" s="4">
        <f>'detalieri 70'!J3</f>
        <v>150</v>
      </c>
    </row>
    <row r="172" spans="1:8" s="13" customFormat="1" ht="30" x14ac:dyDescent="0.25">
      <c r="A172" s="50" t="s">
        <v>275</v>
      </c>
      <c r="B172" s="51" t="s">
        <v>276</v>
      </c>
      <c r="C172" s="52">
        <f>D172+E172</f>
        <v>566</v>
      </c>
      <c r="D172" s="52">
        <f>'detalieri 70'!C12</f>
        <v>220</v>
      </c>
      <c r="E172" s="52">
        <f>'detalieri 70'!C22</f>
        <v>346</v>
      </c>
      <c r="F172" s="52">
        <f>'detalieri 70'!H12</f>
        <v>220</v>
      </c>
      <c r="G172" s="52">
        <f>'detalieri 70'!I12</f>
        <v>220</v>
      </c>
      <c r="H172" s="52">
        <f>'detalieri 70'!J12</f>
        <v>160</v>
      </c>
    </row>
    <row r="173" spans="1:8" x14ac:dyDescent="0.25">
      <c r="A173" s="32" t="s">
        <v>277</v>
      </c>
      <c r="B173" s="1" t="s">
        <v>41</v>
      </c>
      <c r="C173" s="1">
        <f t="shared" ref="C173:H173" si="20">C174</f>
        <v>410</v>
      </c>
      <c r="D173" s="1">
        <f t="shared" si="20"/>
        <v>410</v>
      </c>
      <c r="E173" s="1">
        <f t="shared" si="20"/>
        <v>0</v>
      </c>
      <c r="F173" s="1">
        <f t="shared" si="20"/>
        <v>520</v>
      </c>
      <c r="G173" s="1">
        <f t="shared" si="20"/>
        <v>520</v>
      </c>
      <c r="H173" s="1">
        <f t="shared" si="20"/>
        <v>310</v>
      </c>
    </row>
    <row r="174" spans="1:8" x14ac:dyDescent="0.25">
      <c r="A174" s="32" t="s">
        <v>278</v>
      </c>
      <c r="B174" s="1" t="s">
        <v>73</v>
      </c>
      <c r="C174" s="1">
        <f>C175+C180+C182+C181</f>
        <v>410</v>
      </c>
      <c r="D174" s="1">
        <f>D175+D180+D182+D181</f>
        <v>410</v>
      </c>
      <c r="E174" s="1">
        <f>E175+E180+E182</f>
        <v>0</v>
      </c>
      <c r="F174" s="1">
        <f>'detalieri 70'!H3+'detalieri 70'!H12</f>
        <v>520</v>
      </c>
      <c r="G174" s="1">
        <f>'detalieri 70'!I3+'detalieri 70'!I12</f>
        <v>520</v>
      </c>
      <c r="H174" s="1">
        <f>'detalieri 70'!J3+'detalieri 70'!J12</f>
        <v>310</v>
      </c>
    </row>
    <row r="175" spans="1:8" x14ac:dyDescent="0.25">
      <c r="A175" s="32" t="s">
        <v>279</v>
      </c>
      <c r="B175" s="1" t="s">
        <v>73</v>
      </c>
      <c r="C175" s="1">
        <f>C176+C177+C178+C179</f>
        <v>160</v>
      </c>
      <c r="D175" s="1">
        <f>D176+D177+D178+D179</f>
        <v>160</v>
      </c>
      <c r="E175" s="1">
        <f>E176+E177+E178</f>
        <v>0</v>
      </c>
      <c r="F175" s="1">
        <f>F176+F177+F178</f>
        <v>0</v>
      </c>
      <c r="G175" s="1">
        <f>G176+G177+G178</f>
        <v>0</v>
      </c>
      <c r="H175" s="1">
        <f>H176+H177+H178</f>
        <v>0</v>
      </c>
    </row>
    <row r="176" spans="1:8" x14ac:dyDescent="0.25">
      <c r="A176" s="32" t="s">
        <v>280</v>
      </c>
      <c r="B176" s="1" t="s">
        <v>80</v>
      </c>
      <c r="C176" s="1">
        <f t="shared" ref="C176:C181" si="21">D176</f>
        <v>80</v>
      </c>
      <c r="D176" s="1">
        <f>'detalieri 70'!C5</f>
        <v>80</v>
      </c>
      <c r="E176" s="1"/>
      <c r="F176" s="1"/>
      <c r="G176" s="1"/>
      <c r="H176" s="1"/>
    </row>
    <row r="177" spans="1:8" x14ac:dyDescent="0.25">
      <c r="A177" s="32" t="s">
        <v>281</v>
      </c>
      <c r="B177" s="1" t="s">
        <v>84</v>
      </c>
      <c r="C177" s="1">
        <f t="shared" si="21"/>
        <v>30</v>
      </c>
      <c r="D177" s="1">
        <f>'detalieri 70'!C14</f>
        <v>30</v>
      </c>
      <c r="E177" s="1"/>
      <c r="F177" s="1"/>
      <c r="G177" s="1"/>
      <c r="H177" s="1"/>
    </row>
    <row r="178" spans="1:8" x14ac:dyDescent="0.25">
      <c r="A178" s="32" t="s">
        <v>282</v>
      </c>
      <c r="B178" s="1" t="s">
        <v>86</v>
      </c>
      <c r="C178" s="1">
        <f t="shared" si="21"/>
        <v>10</v>
      </c>
      <c r="D178" s="1">
        <f>'detalieri 70'!C15</f>
        <v>10</v>
      </c>
      <c r="E178" s="1"/>
      <c r="F178" s="1"/>
      <c r="G178" s="1"/>
      <c r="H178" s="1"/>
    </row>
    <row r="179" spans="1:8" x14ac:dyDescent="0.25">
      <c r="A179" s="32" t="s">
        <v>283</v>
      </c>
      <c r="B179" s="1" t="s">
        <v>92</v>
      </c>
      <c r="C179" s="1">
        <f t="shared" si="21"/>
        <v>40</v>
      </c>
      <c r="D179" s="1">
        <f>'detalieri 70'!C16</f>
        <v>40</v>
      </c>
      <c r="E179" s="1"/>
      <c r="F179" s="1"/>
      <c r="G179" s="1"/>
      <c r="H179" s="1"/>
    </row>
    <row r="180" spans="1:8" x14ac:dyDescent="0.25">
      <c r="A180" s="32" t="s">
        <v>284</v>
      </c>
      <c r="B180" s="1" t="s">
        <v>96</v>
      </c>
      <c r="C180" s="1">
        <f t="shared" si="21"/>
        <v>100</v>
      </c>
      <c r="D180" s="1">
        <f>'detalieri 70'!C6</f>
        <v>100</v>
      </c>
      <c r="E180" s="1"/>
      <c r="F180" s="1"/>
      <c r="G180" s="1"/>
      <c r="H180" s="1"/>
    </row>
    <row r="181" spans="1:8" x14ac:dyDescent="0.25">
      <c r="A181" s="32" t="s">
        <v>285</v>
      </c>
      <c r="B181" s="1"/>
      <c r="C181" s="1">
        <f t="shared" si="21"/>
        <v>20</v>
      </c>
      <c r="D181" s="1">
        <f>'detalieri 70'!C19</f>
        <v>20</v>
      </c>
      <c r="E181" s="1"/>
      <c r="F181" s="1"/>
      <c r="G181" s="1"/>
      <c r="H181" s="1"/>
    </row>
    <row r="182" spans="1:8" x14ac:dyDescent="0.25">
      <c r="A182" s="32" t="s">
        <v>286</v>
      </c>
      <c r="B182" s="1" t="s">
        <v>108</v>
      </c>
      <c r="C182" s="1">
        <f t="shared" ref="C182:H182" si="22">C183</f>
        <v>130</v>
      </c>
      <c r="D182" s="1">
        <f t="shared" si="22"/>
        <v>130</v>
      </c>
      <c r="E182" s="1">
        <f t="shared" si="22"/>
        <v>0</v>
      </c>
      <c r="F182" s="1">
        <f t="shared" si="22"/>
        <v>0</v>
      </c>
      <c r="G182" s="1">
        <f t="shared" si="22"/>
        <v>0</v>
      </c>
      <c r="H182" s="1">
        <f t="shared" si="22"/>
        <v>0</v>
      </c>
    </row>
    <row r="183" spans="1:8" x14ac:dyDescent="0.25">
      <c r="A183" s="32" t="s">
        <v>287</v>
      </c>
      <c r="B183" s="53" t="s">
        <v>114</v>
      </c>
      <c r="C183" s="1">
        <f>D183</f>
        <v>130</v>
      </c>
      <c r="D183" s="1">
        <f>'detalieri 70'!C7+'detalieri 70'!C21</f>
        <v>130</v>
      </c>
      <c r="E183" s="1"/>
      <c r="F183" s="1"/>
      <c r="G183" s="1"/>
      <c r="H183" s="1"/>
    </row>
    <row r="184" spans="1:8" x14ac:dyDescent="0.25">
      <c r="A184" s="32" t="s">
        <v>288</v>
      </c>
      <c r="B184" t="s">
        <v>119</v>
      </c>
      <c r="C184" s="1">
        <f>D184+E184</f>
        <v>346</v>
      </c>
      <c r="D184" s="1"/>
      <c r="E184" s="1">
        <f>'detalieri 70'!C22</f>
        <v>346</v>
      </c>
      <c r="F184" s="1"/>
      <c r="G184" s="1"/>
      <c r="H184" s="1"/>
    </row>
    <row r="185" spans="1:8" x14ac:dyDescent="0.25">
      <c r="A185" s="32" t="s">
        <v>289</v>
      </c>
      <c r="B185" s="45" t="s">
        <v>121</v>
      </c>
      <c r="C185" s="1">
        <f>D185+E185</f>
        <v>0</v>
      </c>
      <c r="D185" s="1"/>
      <c r="E185" s="1">
        <v>0</v>
      </c>
      <c r="F185" s="1"/>
      <c r="G185" s="1"/>
      <c r="H185" s="1"/>
    </row>
    <row r="186" spans="1:8" x14ac:dyDescent="0.25">
      <c r="A186" s="32" t="s">
        <v>364</v>
      </c>
      <c r="B186" s="1" t="s">
        <v>123</v>
      </c>
      <c r="C186" s="1">
        <f>D186+E186</f>
        <v>290</v>
      </c>
      <c r="D186" s="1"/>
      <c r="E186" s="1">
        <f>'detalieri 70'!C10+'detalieri 70'!C24</f>
        <v>290</v>
      </c>
      <c r="F186" s="1"/>
      <c r="G186" s="1"/>
      <c r="H186" s="1"/>
    </row>
    <row r="187" spans="1:8" x14ac:dyDescent="0.25">
      <c r="A187" s="32" t="s">
        <v>290</v>
      </c>
      <c r="B187" s="1" t="s">
        <v>131</v>
      </c>
      <c r="C187" s="1">
        <f>D187+E187</f>
        <v>106</v>
      </c>
      <c r="D187" s="1"/>
      <c r="E187" s="1">
        <f>'detalieri 70'!C26</f>
        <v>106</v>
      </c>
      <c r="F187" s="1"/>
      <c r="G187" s="1"/>
      <c r="H187" s="1"/>
    </row>
    <row r="188" spans="1:8" s="54" customFormat="1" x14ac:dyDescent="0.25">
      <c r="A188" s="23" t="s">
        <v>291</v>
      </c>
      <c r="B188" s="15" t="s">
        <v>292</v>
      </c>
      <c r="C188" s="15">
        <f t="shared" ref="C188:H188" si="23">C189+C190</f>
        <v>1210</v>
      </c>
      <c r="D188" s="15">
        <f t="shared" si="23"/>
        <v>150</v>
      </c>
      <c r="E188" s="15">
        <f t="shared" si="23"/>
        <v>1060</v>
      </c>
      <c r="F188" s="15">
        <f t="shared" si="23"/>
        <v>202</v>
      </c>
      <c r="G188" s="15">
        <f t="shared" si="23"/>
        <v>210</v>
      </c>
      <c r="H188" s="15">
        <f t="shared" si="23"/>
        <v>215</v>
      </c>
    </row>
    <row r="189" spans="1:8" s="54" customFormat="1" x14ac:dyDescent="0.25">
      <c r="A189" s="23" t="s">
        <v>293</v>
      </c>
      <c r="B189" s="15" t="s">
        <v>294</v>
      </c>
      <c r="C189" s="15">
        <f>D189</f>
        <v>150</v>
      </c>
      <c r="D189" s="15">
        <f>'detalieri 74'!C3</f>
        <v>150</v>
      </c>
      <c r="E189" s="15"/>
      <c r="F189" s="15">
        <f>'detalieri 74'!H2</f>
        <v>202</v>
      </c>
      <c r="G189" s="15">
        <f>'detalieri 74'!I3</f>
        <v>210</v>
      </c>
      <c r="H189" s="15">
        <f>'detalieri 74'!J3</f>
        <v>215</v>
      </c>
    </row>
    <row r="190" spans="1:8" s="54" customFormat="1" x14ac:dyDescent="0.25">
      <c r="A190" s="23" t="s">
        <v>295</v>
      </c>
      <c r="B190" s="55" t="s">
        <v>296</v>
      </c>
      <c r="C190" s="15">
        <f>E190</f>
        <v>1060</v>
      </c>
      <c r="D190" s="15"/>
      <c r="E190" s="15">
        <f>'detalieri 74'!C9</f>
        <v>1060</v>
      </c>
      <c r="F190" s="15">
        <f>'detalieri 74'!H9</f>
        <v>0</v>
      </c>
      <c r="G190" s="15">
        <f>'detalieri 74'!I9</f>
        <v>0</v>
      </c>
      <c r="H190" s="15">
        <f>'detalieri 74'!J9</f>
        <v>0</v>
      </c>
    </row>
    <row r="191" spans="1:8" x14ac:dyDescent="0.25">
      <c r="A191" s="32" t="s">
        <v>297</v>
      </c>
      <c r="B191" s="1" t="s">
        <v>41</v>
      </c>
      <c r="C191" s="1">
        <f t="shared" ref="C191:H191" si="24">C192+C196</f>
        <v>150</v>
      </c>
      <c r="D191" s="1">
        <f t="shared" si="24"/>
        <v>150</v>
      </c>
      <c r="E191" s="1">
        <f t="shared" si="24"/>
        <v>0</v>
      </c>
      <c r="F191" s="1">
        <f t="shared" si="24"/>
        <v>202</v>
      </c>
      <c r="G191" s="1">
        <f t="shared" si="24"/>
        <v>210</v>
      </c>
      <c r="H191" s="1">
        <f t="shared" si="24"/>
        <v>215</v>
      </c>
    </row>
    <row r="192" spans="1:8" x14ac:dyDescent="0.25">
      <c r="A192" s="32" t="s">
        <v>298</v>
      </c>
      <c r="B192" s="1" t="s">
        <v>73</v>
      </c>
      <c r="C192" s="1">
        <f>D192</f>
        <v>90</v>
      </c>
      <c r="D192" s="1">
        <f>'detalieri 74'!C4</f>
        <v>90</v>
      </c>
      <c r="E192" s="1">
        <f>E193</f>
        <v>0</v>
      </c>
      <c r="F192" s="1">
        <f>'detalieri 74'!H4</f>
        <v>142</v>
      </c>
      <c r="G192" s="1">
        <f>'detalieri 74'!I4</f>
        <v>150</v>
      </c>
      <c r="H192" s="1">
        <f>'detalieri 74'!J4</f>
        <v>155</v>
      </c>
    </row>
    <row r="193" spans="1:8" x14ac:dyDescent="0.25">
      <c r="A193" s="32" t="s">
        <v>299</v>
      </c>
      <c r="B193" s="1" t="s">
        <v>73</v>
      </c>
      <c r="C193" s="1">
        <f>C194</f>
        <v>10</v>
      </c>
      <c r="D193" s="1">
        <f>'detalieri 74'!C5</f>
        <v>10</v>
      </c>
      <c r="E193" s="1">
        <f>E194</f>
        <v>0</v>
      </c>
      <c r="F193" s="1">
        <f>F194</f>
        <v>0</v>
      </c>
      <c r="G193" s="1">
        <f>G194</f>
        <v>0</v>
      </c>
      <c r="H193" s="1">
        <f>H194</f>
        <v>0</v>
      </c>
    </row>
    <row r="194" spans="1:8" x14ac:dyDescent="0.25">
      <c r="A194" s="32" t="s">
        <v>300</v>
      </c>
      <c r="B194" s="1" t="s">
        <v>92</v>
      </c>
      <c r="C194" s="1">
        <f>D194</f>
        <v>10</v>
      </c>
      <c r="D194" s="1">
        <f>'detalieri 74'!C6</f>
        <v>10</v>
      </c>
      <c r="E194" s="1"/>
      <c r="F194" s="1"/>
      <c r="G194" s="1"/>
      <c r="H194" s="1"/>
    </row>
    <row r="195" spans="1:8" x14ac:dyDescent="0.25">
      <c r="A195" s="32" t="s">
        <v>301</v>
      </c>
      <c r="B195" s="1"/>
      <c r="C195" s="1">
        <f>D195</f>
        <v>80</v>
      </c>
      <c r="D195" s="1">
        <f>'detalieri 74'!C7</f>
        <v>80</v>
      </c>
      <c r="E195" s="1"/>
      <c r="F195" s="1"/>
      <c r="G195" s="1"/>
      <c r="H195" s="1"/>
    </row>
    <row r="196" spans="1:8" x14ac:dyDescent="0.25">
      <c r="A196" s="32" t="s">
        <v>302</v>
      </c>
      <c r="B196" s="1" t="s">
        <v>108</v>
      </c>
      <c r="C196" s="1">
        <f t="shared" ref="C196:H196" si="25">C197</f>
        <v>60</v>
      </c>
      <c r="D196" s="1">
        <f t="shared" si="25"/>
        <v>60</v>
      </c>
      <c r="E196" s="1">
        <f t="shared" si="25"/>
        <v>0</v>
      </c>
      <c r="F196" s="1">
        <f t="shared" si="25"/>
        <v>60</v>
      </c>
      <c r="G196" s="1">
        <f t="shared" si="25"/>
        <v>60</v>
      </c>
      <c r="H196" s="1">
        <f t="shared" si="25"/>
        <v>60</v>
      </c>
    </row>
    <row r="197" spans="1:8" x14ac:dyDescent="0.25">
      <c r="A197" s="32" t="s">
        <v>303</v>
      </c>
      <c r="B197" s="1" t="s">
        <v>117</v>
      </c>
      <c r="C197" s="1">
        <f>D197</f>
        <v>60</v>
      </c>
      <c r="D197" s="1">
        <f>'detalieri 74'!C8</f>
        <v>60</v>
      </c>
      <c r="E197" s="1"/>
      <c r="F197" s="1">
        <f>'detalieri 74'!H8</f>
        <v>60</v>
      </c>
      <c r="G197" s="1">
        <f>'detalieri 74'!I8</f>
        <v>60</v>
      </c>
      <c r="H197" s="1">
        <f>'detalieri 74'!J8</f>
        <v>60</v>
      </c>
    </row>
    <row r="198" spans="1:8" x14ac:dyDescent="0.25">
      <c r="A198" s="32" t="s">
        <v>304</v>
      </c>
      <c r="B198" s="1" t="s">
        <v>305</v>
      </c>
      <c r="C198" s="1">
        <f>'detalieri 74'!C10</f>
        <v>0</v>
      </c>
      <c r="D198" s="1"/>
      <c r="E198" s="1">
        <f>'detalieri 74'!C10</f>
        <v>0</v>
      </c>
      <c r="F198" s="1"/>
      <c r="G198" s="1"/>
      <c r="H198" s="1"/>
    </row>
    <row r="199" spans="1:8" x14ac:dyDescent="0.25">
      <c r="A199" s="32" t="s">
        <v>306</v>
      </c>
      <c r="B199" s="1" t="s">
        <v>307</v>
      </c>
      <c r="C199" s="1">
        <f>'detalieri 74'!C11</f>
        <v>0</v>
      </c>
      <c r="D199" s="1"/>
      <c r="E199" s="1">
        <f>'detalieri 74'!C11</f>
        <v>0</v>
      </c>
      <c r="F199" s="1"/>
      <c r="G199" s="1"/>
      <c r="H199" s="1"/>
    </row>
    <row r="200" spans="1:8" x14ac:dyDescent="0.25">
      <c r="A200" s="32" t="s">
        <v>308</v>
      </c>
      <c r="B200" t="s">
        <v>119</v>
      </c>
      <c r="C200" s="1">
        <f t="shared" ref="C200:H201" si="26">C201</f>
        <v>1060</v>
      </c>
      <c r="D200" s="1">
        <f t="shared" si="26"/>
        <v>0</v>
      </c>
      <c r="E200" s="1">
        <f t="shared" si="26"/>
        <v>1060</v>
      </c>
      <c r="F200" s="1">
        <f t="shared" si="26"/>
        <v>0</v>
      </c>
      <c r="G200" s="1">
        <f t="shared" si="26"/>
        <v>0</v>
      </c>
      <c r="H200" s="1">
        <f t="shared" si="26"/>
        <v>0</v>
      </c>
    </row>
    <row r="201" spans="1:8" x14ac:dyDescent="0.25">
      <c r="A201" s="32" t="s">
        <v>309</v>
      </c>
      <c r="B201" s="45" t="s">
        <v>121</v>
      </c>
      <c r="C201" s="1">
        <f t="shared" si="26"/>
        <v>1060</v>
      </c>
      <c r="D201" s="1">
        <f t="shared" si="26"/>
        <v>0</v>
      </c>
      <c r="E201" s="1">
        <f t="shared" si="26"/>
        <v>1060</v>
      </c>
      <c r="F201" s="1">
        <f t="shared" si="26"/>
        <v>0</v>
      </c>
      <c r="G201" s="1">
        <f t="shared" si="26"/>
        <v>0</v>
      </c>
      <c r="H201" s="1">
        <f t="shared" si="26"/>
        <v>0</v>
      </c>
    </row>
    <row r="202" spans="1:8" x14ac:dyDescent="0.25">
      <c r="A202" s="32" t="s">
        <v>310</v>
      </c>
      <c r="B202" s="1" t="s">
        <v>123</v>
      </c>
      <c r="C202" s="1">
        <f>C203+C204</f>
        <v>1060</v>
      </c>
      <c r="D202" s="1">
        <f>D203+D204</f>
        <v>0</v>
      </c>
      <c r="E202" s="1">
        <f>'detalieri 74'!C12</f>
        <v>1060</v>
      </c>
      <c r="F202" s="1">
        <f>'detalieri 74'!H12</f>
        <v>0</v>
      </c>
      <c r="G202" s="1">
        <f>'detalieri 74'!I12</f>
        <v>0</v>
      </c>
      <c r="H202" s="1">
        <f>'detalieri 74'!J12</f>
        <v>0</v>
      </c>
    </row>
    <row r="203" spans="1:8" x14ac:dyDescent="0.25">
      <c r="A203" s="32" t="s">
        <v>311</v>
      </c>
      <c r="B203" s="1" t="s">
        <v>125</v>
      </c>
      <c r="C203" s="1">
        <f>E203</f>
        <v>850</v>
      </c>
      <c r="D203" s="1"/>
      <c r="E203" s="1">
        <f>'detalieri 74'!C13</f>
        <v>850</v>
      </c>
      <c r="F203" s="1"/>
      <c r="G203" s="1"/>
      <c r="H203" s="1"/>
    </row>
    <row r="204" spans="1:8" x14ac:dyDescent="0.25">
      <c r="A204" s="32" t="s">
        <v>312</v>
      </c>
      <c r="B204" s="1" t="s">
        <v>131</v>
      </c>
      <c r="C204" s="1">
        <f>E204</f>
        <v>210</v>
      </c>
      <c r="D204" s="1"/>
      <c r="E204" s="1">
        <f>'detalieri 74'!C14</f>
        <v>210</v>
      </c>
      <c r="F204" s="1"/>
      <c r="G204" s="1"/>
      <c r="H204" s="1"/>
    </row>
    <row r="205" spans="1:8" s="13" customFormat="1" x14ac:dyDescent="0.25">
      <c r="A205" s="4" t="s">
        <v>313</v>
      </c>
      <c r="B205" s="4" t="s">
        <v>314</v>
      </c>
      <c r="C205" s="4">
        <f>C206</f>
        <v>2039</v>
      </c>
      <c r="D205" s="4">
        <f>D206</f>
        <v>83</v>
      </c>
      <c r="E205" s="4">
        <f>E206</f>
        <v>1956</v>
      </c>
      <c r="F205" s="4">
        <f>F208+F211</f>
        <v>100</v>
      </c>
      <c r="G205" s="4">
        <f>G208+G211</f>
        <v>110</v>
      </c>
      <c r="H205" s="4">
        <f>H208+H211</f>
        <v>120</v>
      </c>
    </row>
    <row r="206" spans="1:8" s="13" customFormat="1" x14ac:dyDescent="0.25">
      <c r="A206" s="4" t="s">
        <v>315</v>
      </c>
      <c r="B206" s="4" t="s">
        <v>316</v>
      </c>
      <c r="C206" s="4">
        <f>C207+C211</f>
        <v>2039</v>
      </c>
      <c r="D206" s="4">
        <f>D207+D211</f>
        <v>83</v>
      </c>
      <c r="E206" s="4">
        <f>'detalieri 84'!C6</f>
        <v>1956</v>
      </c>
      <c r="F206" s="4"/>
      <c r="G206" s="4"/>
      <c r="H206" s="4"/>
    </row>
    <row r="207" spans="1:8" x14ac:dyDescent="0.25">
      <c r="A207" s="1" t="s">
        <v>317</v>
      </c>
      <c r="B207" s="1" t="s">
        <v>41</v>
      </c>
      <c r="C207" s="1">
        <f t="shared" ref="C207:H207" si="27">C208</f>
        <v>83</v>
      </c>
      <c r="D207" s="1">
        <f t="shared" si="27"/>
        <v>83</v>
      </c>
      <c r="E207" s="1">
        <f t="shared" si="27"/>
        <v>0</v>
      </c>
      <c r="F207" s="1">
        <f t="shared" si="27"/>
        <v>100</v>
      </c>
      <c r="G207" s="1">
        <f t="shared" si="27"/>
        <v>110</v>
      </c>
      <c r="H207" s="1">
        <f t="shared" si="27"/>
        <v>120</v>
      </c>
    </row>
    <row r="208" spans="1:8" x14ac:dyDescent="0.25">
      <c r="A208" s="1" t="s">
        <v>318</v>
      </c>
      <c r="B208" s="1" t="s">
        <v>73</v>
      </c>
      <c r="C208" s="1">
        <f>D208</f>
        <v>83</v>
      </c>
      <c r="D208" s="1">
        <f>D209+D210</f>
        <v>83</v>
      </c>
      <c r="E208" s="1">
        <f>E209</f>
        <v>0</v>
      </c>
      <c r="F208" s="1">
        <f>'detalieri 84'!H2</f>
        <v>100</v>
      </c>
      <c r="G208" s="1">
        <f>'detalieri 84'!I2</f>
        <v>110</v>
      </c>
      <c r="H208" s="1">
        <f>'detalieri 84'!J2</f>
        <v>120</v>
      </c>
    </row>
    <row r="209" spans="1:8" x14ac:dyDescent="0.25">
      <c r="A209" s="1" t="s">
        <v>319</v>
      </c>
      <c r="B209" s="1" t="s">
        <v>96</v>
      </c>
      <c r="C209" s="1">
        <f>D209</f>
        <v>53</v>
      </c>
      <c r="D209" s="1">
        <f>'detalieri 84'!C4</f>
        <v>53</v>
      </c>
      <c r="E209" s="1"/>
      <c r="F209" s="1">
        <v>0</v>
      </c>
      <c r="G209" s="1">
        <v>0</v>
      </c>
      <c r="H209" s="1">
        <v>0</v>
      </c>
    </row>
    <row r="210" spans="1:8" x14ac:dyDescent="0.25">
      <c r="A210" s="1" t="s">
        <v>320</v>
      </c>
      <c r="B210" t="s">
        <v>114</v>
      </c>
      <c r="C210" s="1">
        <f>D210</f>
        <v>30</v>
      </c>
      <c r="D210" s="1">
        <f>'detalieri 84'!C5</f>
        <v>30</v>
      </c>
      <c r="E210" s="1"/>
      <c r="F210" s="1"/>
      <c r="G210" s="1"/>
      <c r="H210" s="1"/>
    </row>
    <row r="211" spans="1:8" ht="15.75" customHeight="1" x14ac:dyDescent="0.25">
      <c r="A211" s="1" t="s">
        <v>321</v>
      </c>
      <c r="B211" t="s">
        <v>119</v>
      </c>
      <c r="C211" s="1">
        <f>C212</f>
        <v>1956</v>
      </c>
      <c r="D211" s="1">
        <f>D212</f>
        <v>0</v>
      </c>
      <c r="E211" s="1" t="s">
        <v>15</v>
      </c>
      <c r="F211" s="1">
        <f t="shared" ref="F211:H212" si="28">F212</f>
        <v>0</v>
      </c>
      <c r="G211" s="1">
        <f t="shared" si="28"/>
        <v>0</v>
      </c>
      <c r="H211" s="1">
        <f t="shared" si="28"/>
        <v>0</v>
      </c>
    </row>
    <row r="212" spans="1:8" ht="15.75" customHeight="1" x14ac:dyDescent="0.25">
      <c r="A212" s="1" t="s">
        <v>322</v>
      </c>
      <c r="B212" s="45" t="s">
        <v>121</v>
      </c>
      <c r="C212" s="1">
        <f>C213</f>
        <v>1956</v>
      </c>
      <c r="D212" s="1">
        <f>D213</f>
        <v>0</v>
      </c>
      <c r="E212" s="1">
        <f>E213</f>
        <v>1956</v>
      </c>
      <c r="F212" s="1">
        <f t="shared" si="28"/>
        <v>0</v>
      </c>
      <c r="G212" s="1">
        <f t="shared" si="28"/>
        <v>0</v>
      </c>
      <c r="H212" s="1">
        <f t="shared" si="28"/>
        <v>0</v>
      </c>
    </row>
    <row r="213" spans="1:8" ht="15.75" customHeight="1" x14ac:dyDescent="0.25">
      <c r="A213" s="1" t="s">
        <v>323</v>
      </c>
      <c r="B213" s="1" t="s">
        <v>123</v>
      </c>
      <c r="C213" s="1">
        <f>C214+C215</f>
        <v>1956</v>
      </c>
      <c r="D213" s="1">
        <f>D214+D215</f>
        <v>0</v>
      </c>
      <c r="E213" s="1">
        <f>'detalieri 84'!C7</f>
        <v>1956</v>
      </c>
      <c r="F213" s="1">
        <f>F214+F215</f>
        <v>0</v>
      </c>
      <c r="G213" s="1">
        <f>G214+G215</f>
        <v>0</v>
      </c>
      <c r="H213" s="1">
        <f>H214+H215</f>
        <v>0</v>
      </c>
    </row>
    <row r="214" spans="1:8" x14ac:dyDescent="0.25">
      <c r="A214" s="1" t="s">
        <v>324</v>
      </c>
      <c r="B214" s="1" t="s">
        <v>125</v>
      </c>
      <c r="C214" s="1">
        <f>E214</f>
        <v>1509</v>
      </c>
      <c r="D214" s="1"/>
      <c r="E214" s="1">
        <f>'detalieri 84'!C8</f>
        <v>1509</v>
      </c>
      <c r="F214" s="1"/>
      <c r="G214" s="1"/>
      <c r="H214" s="1"/>
    </row>
    <row r="215" spans="1:8" x14ac:dyDescent="0.25">
      <c r="A215" s="1" t="s">
        <v>325</v>
      </c>
      <c r="B215" s="1" t="s">
        <v>131</v>
      </c>
      <c r="C215" s="1">
        <f>E215</f>
        <v>447</v>
      </c>
      <c r="D215" s="1"/>
      <c r="E215" s="1">
        <f>'detalieri 84'!C9</f>
        <v>447</v>
      </c>
      <c r="F215" s="1"/>
      <c r="G215" s="1"/>
      <c r="H215" s="1"/>
    </row>
    <row r="217" spans="1:8" x14ac:dyDescent="0.25">
      <c r="B217" t="s">
        <v>326</v>
      </c>
      <c r="F217" t="s">
        <v>327</v>
      </c>
    </row>
    <row r="218" spans="1:8" x14ac:dyDescent="0.25">
      <c r="F218" t="s">
        <v>328</v>
      </c>
    </row>
  </sheetData>
  <pageMargins left="0.7" right="0.7" top="0.75" bottom="0.75" header="0.511811023622047" footer="0.511811023622047"/>
  <pageSetup paperSize="9" scale="60" orientation="portrait" horizontalDpi="300" verticalDpi="300" r:id="rId1"/>
  <rowBreaks count="2" manualBreakCount="2">
    <brk id="68" max="16383" man="1"/>
    <brk id="15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9"/>
  <sheetViews>
    <sheetView topLeftCell="A22" zoomScaleNormal="100" workbookViewId="0">
      <selection activeCell="G53" sqref="G53"/>
    </sheetView>
  </sheetViews>
  <sheetFormatPr defaultColWidth="8.42578125" defaultRowHeight="15" x14ac:dyDescent="0.25"/>
  <sheetData>
    <row r="1" spans="1:10" s="24" customFormat="1" x14ac:dyDescent="0.25">
      <c r="A1" s="56"/>
      <c r="B1" s="57" t="s">
        <v>329</v>
      </c>
      <c r="C1" s="57" t="s">
        <v>330</v>
      </c>
      <c r="D1" s="57" t="s">
        <v>331</v>
      </c>
      <c r="E1" s="57" t="s">
        <v>332</v>
      </c>
      <c r="F1" s="57" t="s">
        <v>333</v>
      </c>
      <c r="G1" s="57"/>
      <c r="H1" s="57"/>
      <c r="I1" s="57"/>
    </row>
    <row r="2" spans="1:10" ht="30" x14ac:dyDescent="0.25">
      <c r="A2" s="58"/>
      <c r="B2" s="59">
        <v>2024</v>
      </c>
      <c r="C2" s="59" t="s">
        <v>334</v>
      </c>
      <c r="D2" s="59" t="s">
        <v>335</v>
      </c>
      <c r="E2" s="59" t="s">
        <v>336</v>
      </c>
      <c r="F2" s="59" t="s">
        <v>337</v>
      </c>
      <c r="G2" s="60" t="s">
        <v>338</v>
      </c>
      <c r="H2" s="60" t="s">
        <v>339</v>
      </c>
      <c r="I2" s="61" t="s">
        <v>340</v>
      </c>
    </row>
    <row r="3" spans="1:10" x14ac:dyDescent="0.25">
      <c r="A3" s="62" t="s">
        <v>341</v>
      </c>
      <c r="B3" s="62">
        <f>B4+B11+B13</f>
        <v>6400</v>
      </c>
      <c r="C3" s="62">
        <f>C4+C11+C13</f>
        <v>1449.5</v>
      </c>
      <c r="D3" s="62">
        <f>D4+D11+D13</f>
        <v>1784.4999999999998</v>
      </c>
      <c r="E3" s="62">
        <f>E4+E11+E13</f>
        <v>1596</v>
      </c>
      <c r="F3" s="62">
        <f>F4+F11+F13</f>
        <v>1570</v>
      </c>
      <c r="G3" s="58">
        <f>'DETALIERI 51, 61, 65, 66'!H19+'DETALIERI 51, 61, 65, 66'!H111+'detalieri 67'!H4+'DETALIERI 68'!H19</f>
        <v>6655</v>
      </c>
      <c r="H3" s="58">
        <f>'DETALIERI 51, 61, 65, 66'!I19+'DETALIERI 51, 61, 65, 66'!I111+'detalieri 67'!I4+'DETALIERI 68'!I19</f>
        <v>6862</v>
      </c>
      <c r="I3" s="58">
        <f>'DETALIERI 51, 61, 65, 66'!J19+'DETALIERI 51, 61, 65, 66'!J111+'detalieri 67'!J4+'DETALIERI 68'!J19</f>
        <v>7069</v>
      </c>
      <c r="J3">
        <f>SUM(C3:F3)</f>
        <v>6400</v>
      </c>
    </row>
    <row r="4" spans="1:10" x14ac:dyDescent="0.25">
      <c r="A4" s="63" t="s">
        <v>342</v>
      </c>
      <c r="B4" s="64">
        <f t="shared" ref="B4:I4" si="0">SUM(B5:B10)</f>
        <v>6099</v>
      </c>
      <c r="C4" s="64">
        <f t="shared" si="0"/>
        <v>1416</v>
      </c>
      <c r="D4" s="64">
        <f t="shared" si="0"/>
        <v>1601.9999999999998</v>
      </c>
      <c r="E4" s="64">
        <f t="shared" si="0"/>
        <v>1554.5</v>
      </c>
      <c r="F4" s="64">
        <f t="shared" si="0"/>
        <v>1526.5</v>
      </c>
      <c r="G4" s="64">
        <f t="shared" si="0"/>
        <v>0</v>
      </c>
      <c r="H4" s="64">
        <f t="shared" si="0"/>
        <v>0</v>
      </c>
      <c r="I4" s="65">
        <f t="shared" si="0"/>
        <v>0</v>
      </c>
      <c r="J4">
        <f>SUM(C4:F4)</f>
        <v>6099</v>
      </c>
    </row>
    <row r="5" spans="1:10" x14ac:dyDescent="0.25">
      <c r="A5" s="66" t="s">
        <v>343</v>
      </c>
      <c r="B5" s="44">
        <f>'DETALIERI 51, 61, 65, 66'!C21+'DETALIERI 51, 61, 65, 66'!C113+'detalieri 67'!C6+'DETALIERI 68'!C21</f>
        <v>5490.3</v>
      </c>
      <c r="C5" s="44">
        <f>'DETALIERI 51, 61, 65, 66'!D21+'DETALIERI 51, 61, 65, 66'!D113+'detalieri 67'!D6+'DETALIERI 68'!D21</f>
        <v>1285.5</v>
      </c>
      <c r="D5" s="44">
        <f>'DETALIERI 51, 61, 65, 66'!E21+'DETALIERI 51, 61, 65, 66'!E113+'detalieri 67'!E6+'DETALIERI 68'!E21</f>
        <v>1411.8</v>
      </c>
      <c r="E5" s="44">
        <f>'DETALIERI 51, 61, 65, 66'!F21+'DETALIERI 51, 61, 65, 66'!F113+'detalieri 67'!F6+'DETALIERI 68'!F21</f>
        <v>1411.5</v>
      </c>
      <c r="F5" s="44">
        <f>'DETALIERI 51, 61, 65, 66'!G21+'DETALIERI 51, 61, 65, 66'!G113+'detalieri 67'!G6+'DETALIERI 68'!G21</f>
        <v>1381.5</v>
      </c>
      <c r="G5" s="44"/>
      <c r="H5" s="44"/>
      <c r="I5" s="67"/>
      <c r="J5">
        <f>SUM(C5:F5)</f>
        <v>5490.3</v>
      </c>
    </row>
    <row r="6" spans="1:10" x14ac:dyDescent="0.25">
      <c r="A6" s="66" t="s">
        <v>344</v>
      </c>
      <c r="B6" s="44">
        <f>'DETALIERI 51, 61, 65, 66'!C114</f>
        <v>4.3000000000000007</v>
      </c>
      <c r="C6" s="44">
        <f>'DETALIERI 51, 61, 65, 66'!D114</f>
        <v>1</v>
      </c>
      <c r="D6" s="44">
        <f>'DETALIERI 51, 61, 65, 66'!E114</f>
        <v>1.1000000000000001</v>
      </c>
      <c r="E6" s="44">
        <f>'DETALIERI 51, 61, 65, 66'!F114</f>
        <v>1.1000000000000001</v>
      </c>
      <c r="F6" s="44">
        <f>'DETALIERI 51, 61, 65, 66'!G114</f>
        <v>1.1000000000000001</v>
      </c>
      <c r="G6" s="44"/>
      <c r="H6" s="44"/>
      <c r="I6" s="67"/>
    </row>
    <row r="7" spans="1:10" x14ac:dyDescent="0.25">
      <c r="A7" s="66" t="s">
        <v>345</v>
      </c>
      <c r="B7" s="44">
        <f>'DETALIERI 51, 61, 65, 66'!C115</f>
        <v>6</v>
      </c>
      <c r="C7" s="44">
        <f>'DETALIERI 51, 61, 65, 66'!D115</f>
        <v>1.5</v>
      </c>
      <c r="D7" s="44">
        <f>'DETALIERI 51, 61, 65, 66'!E115</f>
        <v>1.5</v>
      </c>
      <c r="E7" s="44">
        <f>'DETALIERI 51, 61, 65, 66'!F115</f>
        <v>1.5</v>
      </c>
      <c r="F7" s="44">
        <f>'DETALIERI 51, 61, 65, 66'!G115</f>
        <v>1.5</v>
      </c>
      <c r="G7" s="44"/>
      <c r="H7" s="44"/>
      <c r="I7" s="67"/>
    </row>
    <row r="8" spans="1:10" x14ac:dyDescent="0.25">
      <c r="A8" s="68" t="s">
        <v>346</v>
      </c>
      <c r="B8" s="1">
        <f>'DETALIERI 51, 61, 65, 66'!C22</f>
        <v>226</v>
      </c>
      <c r="C8" s="1">
        <f>'DETALIERI 51, 61, 65, 66'!D22</f>
        <v>55</v>
      </c>
      <c r="D8" s="1">
        <f>'DETALIERI 51, 61, 65, 66'!E22</f>
        <v>57</v>
      </c>
      <c r="E8" s="1">
        <f>'DETALIERI 51, 61, 65, 66'!F22</f>
        <v>57</v>
      </c>
      <c r="F8" s="1">
        <f>'DETALIERI 51, 61, 65, 66'!G22</f>
        <v>57</v>
      </c>
      <c r="G8" s="1"/>
      <c r="H8" s="1"/>
      <c r="I8" s="69"/>
      <c r="J8">
        <f t="shared" ref="J8:J24" si="1">SUM(C8:F8)</f>
        <v>226</v>
      </c>
    </row>
    <row r="9" spans="1:10" x14ac:dyDescent="0.25">
      <c r="A9" s="68" t="s">
        <v>347</v>
      </c>
      <c r="B9" s="1">
        <f>'DETALIERI 51, 61, 65, 66'!C23+'DETALIERI 51, 61, 65, 66'!C116+'detalieri 67'!C45+'DETALIERI 68'!C22</f>
        <v>322.39999999999998</v>
      </c>
      <c r="C9" s="1">
        <f>'DETALIERI 51, 61, 65, 66'!D23+'DETALIERI 51, 61, 65, 66'!D116+'detalieri 67'!D45+'DETALIERI 68'!D7</f>
        <v>73</v>
      </c>
      <c r="D9" s="1">
        <f>'DETALIERI 51, 61, 65, 66'!E23+'DETALIERI 51, 61, 65, 66'!E116+'detalieri 67'!E45+'DETALIERI 68'!E7</f>
        <v>80.599999999999994</v>
      </c>
      <c r="E9" s="1">
        <f>'DETALIERI 51, 61, 65, 66'!F23+'DETALIERI 51, 61, 65, 66'!F116+'detalieri 67'!F45+'DETALIERI 68'!F7</f>
        <v>83.4</v>
      </c>
      <c r="F9" s="1">
        <f>'DETALIERI 51, 61, 65, 66'!G23+'DETALIERI 51, 61, 65, 66'!G116+'detalieri 67'!G45+'DETALIERI 68'!G7</f>
        <v>85.4</v>
      </c>
      <c r="G9" s="1"/>
      <c r="H9" s="1"/>
      <c r="I9" s="69"/>
      <c r="J9">
        <f t="shared" si="1"/>
        <v>322.39999999999998</v>
      </c>
    </row>
    <row r="10" spans="1:10" x14ac:dyDescent="0.25">
      <c r="A10" s="68" t="s">
        <v>348</v>
      </c>
      <c r="B10" s="1">
        <f>'DETALIERI 51, 61, 65, 66'!C24</f>
        <v>50</v>
      </c>
      <c r="C10" s="1">
        <f>'DETALIERI 51, 61, 65, 66'!D24</f>
        <v>0</v>
      </c>
      <c r="D10" s="1">
        <f>'DETALIERI 51, 61, 65, 66'!E24</f>
        <v>50</v>
      </c>
      <c r="E10" s="1">
        <f>'DETALIERI 51, 61, 65, 66'!F24</f>
        <v>0</v>
      </c>
      <c r="F10" s="1">
        <f>'DETALIERI 51, 61, 65, 66'!G24</f>
        <v>0</v>
      </c>
      <c r="G10" s="1"/>
      <c r="H10" s="1"/>
      <c r="I10" s="69"/>
      <c r="J10">
        <f t="shared" si="1"/>
        <v>50</v>
      </c>
    </row>
    <row r="11" spans="1:10" s="13" customFormat="1" x14ac:dyDescent="0.25">
      <c r="A11" s="70" t="s">
        <v>349</v>
      </c>
      <c r="B11" s="4">
        <f>B12</f>
        <v>139</v>
      </c>
      <c r="C11" s="4">
        <f>C12</f>
        <v>0</v>
      </c>
      <c r="D11" s="4">
        <f>D12</f>
        <v>139</v>
      </c>
      <c r="E11" s="4">
        <f>E12</f>
        <v>0</v>
      </c>
      <c r="F11" s="4">
        <f>F12</f>
        <v>0</v>
      </c>
      <c r="G11" s="4"/>
      <c r="H11" s="4"/>
      <c r="I11" s="71"/>
      <c r="J11" s="13">
        <f t="shared" si="1"/>
        <v>139</v>
      </c>
    </row>
    <row r="12" spans="1:10" x14ac:dyDescent="0.25">
      <c r="A12" s="68" t="s">
        <v>350</v>
      </c>
      <c r="B12" s="1">
        <f>'DETALIERI 51, 61, 65, 66'!C26+'DETALIERI 51, 61, 65, 66'!C118+'detalieri 67'!C47+'DETALIERI 68'!C24</f>
        <v>139</v>
      </c>
      <c r="C12" s="1">
        <f>'DETALIERI 51, 61, 65, 66'!D26+'DETALIERI 51, 61, 65, 66'!D118+'detalieri 67'!D47+'DETALIERI 68'!D24</f>
        <v>0</v>
      </c>
      <c r="D12" s="1">
        <f>'DETALIERI 51, 61, 65, 66'!E26+'DETALIERI 51, 61, 65, 66'!E118+'detalieri 67'!E47+'DETALIERI 68'!E24</f>
        <v>139</v>
      </c>
      <c r="E12" s="1">
        <f>'DETALIERI 51, 61, 65, 66'!F26+'DETALIERI 51, 61, 65, 66'!F118+'detalieri 67'!F47+'DETALIERI 68'!F24</f>
        <v>0</v>
      </c>
      <c r="F12" s="1">
        <f>'DETALIERI 51, 61, 65, 66'!G26+'DETALIERI 51, 61, 65, 66'!G118+'detalieri 67'!G47+'DETALIERI 68'!G24</f>
        <v>0</v>
      </c>
      <c r="G12" s="1"/>
      <c r="H12" s="1"/>
      <c r="I12" s="69"/>
      <c r="J12">
        <f t="shared" si="1"/>
        <v>139</v>
      </c>
    </row>
    <row r="13" spans="1:10" x14ac:dyDescent="0.25">
      <c r="A13" s="70" t="s">
        <v>351</v>
      </c>
      <c r="B13" s="4">
        <f>SUM(B14:B19)</f>
        <v>162</v>
      </c>
      <c r="C13" s="4">
        <f>SUM(C14:C19)</f>
        <v>33.5</v>
      </c>
      <c r="D13" s="4">
        <f>SUM(D14:D19)</f>
        <v>43.5</v>
      </c>
      <c r="E13" s="4">
        <f>SUM(E14:E19)</f>
        <v>41.5</v>
      </c>
      <c r="F13" s="4">
        <f>SUM(F14:F19)</f>
        <v>43.5</v>
      </c>
      <c r="G13" s="4">
        <f>SUM(G14:G18)</f>
        <v>0</v>
      </c>
      <c r="H13" s="4">
        <f>SUM(H14:H18)</f>
        <v>0</v>
      </c>
      <c r="I13" s="71">
        <f>SUM(I14:I18)</f>
        <v>0</v>
      </c>
      <c r="J13">
        <f t="shared" si="1"/>
        <v>162</v>
      </c>
    </row>
    <row r="14" spans="1:10" x14ac:dyDescent="0.25">
      <c r="A14" s="68" t="s">
        <v>352</v>
      </c>
      <c r="B14" s="1">
        <f>'DETALIERI 51, 61, 65, 66'!C28</f>
        <v>0</v>
      </c>
      <c r="C14" s="1">
        <f>'DETALIERI 51, 61, 65, 66'!D28</f>
        <v>0</v>
      </c>
      <c r="D14" s="1">
        <f>'DETALIERI 51, 61, 65, 66'!E28</f>
        <v>0</v>
      </c>
      <c r="E14" s="1">
        <f>'DETALIERI 51, 61, 65, 66'!F28</f>
        <v>0</v>
      </c>
      <c r="F14" s="1">
        <f>'DETALIERI 51, 61, 65, 66'!G28</f>
        <v>0</v>
      </c>
      <c r="G14" s="1"/>
      <c r="H14" s="1"/>
      <c r="I14" s="69"/>
      <c r="J14">
        <f t="shared" si="1"/>
        <v>0</v>
      </c>
    </row>
    <row r="15" spans="1:10" x14ac:dyDescent="0.25">
      <c r="A15" s="72" t="s">
        <v>353</v>
      </c>
      <c r="B15" s="1">
        <f>'DETALIERI 51, 61, 65, 66'!C29</f>
        <v>0</v>
      </c>
      <c r="C15" s="1">
        <f>'DETALIERI 51, 61, 65, 66'!D29</f>
        <v>0</v>
      </c>
      <c r="D15" s="1">
        <f>'DETALIERI 51, 61, 65, 66'!E29</f>
        <v>0</v>
      </c>
      <c r="E15" s="1">
        <f>'DETALIERI 51, 61, 65, 66'!F29</f>
        <v>0</v>
      </c>
      <c r="F15" s="1">
        <f>'DETALIERI 51, 61, 65, 66'!G29</f>
        <v>0</v>
      </c>
      <c r="G15" s="1"/>
      <c r="H15" s="1"/>
      <c r="I15" s="69"/>
      <c r="J15">
        <f t="shared" si="1"/>
        <v>0</v>
      </c>
    </row>
    <row r="16" spans="1:10" x14ac:dyDescent="0.25">
      <c r="A16" s="68" t="s">
        <v>354</v>
      </c>
      <c r="B16" s="1">
        <f>'DETALIERI 51, 61, 65, 66'!C30</f>
        <v>0</v>
      </c>
      <c r="C16" s="1">
        <f>'DETALIERI 51, 61, 65, 66'!D30</f>
        <v>0</v>
      </c>
      <c r="D16" s="1">
        <f>'DETALIERI 51, 61, 65, 66'!E30</f>
        <v>0</v>
      </c>
      <c r="E16" s="1">
        <f>'DETALIERI 51, 61, 65, 66'!F30</f>
        <v>0</v>
      </c>
      <c r="F16" s="1">
        <f>'DETALIERI 51, 61, 65, 66'!G30</f>
        <v>0</v>
      </c>
      <c r="G16" s="1"/>
      <c r="H16" s="1"/>
      <c r="I16" s="69"/>
      <c r="J16">
        <f t="shared" si="1"/>
        <v>0</v>
      </c>
    </row>
    <row r="17" spans="1:10" x14ac:dyDescent="0.25">
      <c r="A17" s="68" t="s">
        <v>355</v>
      </c>
      <c r="B17" s="1">
        <f>'DETALIERI 51, 61, 65, 66'!C31</f>
        <v>0</v>
      </c>
      <c r="C17" s="1">
        <f>'DETALIERI 51, 61, 65, 66'!D31</f>
        <v>0</v>
      </c>
      <c r="D17" s="1">
        <f>'DETALIERI 51, 61, 65, 66'!E31</f>
        <v>0</v>
      </c>
      <c r="E17" s="1">
        <f>'DETALIERI 51, 61, 65, 66'!F31</f>
        <v>0</v>
      </c>
      <c r="F17" s="1">
        <f>'DETALIERI 51, 61, 65, 66'!G31</f>
        <v>0</v>
      </c>
      <c r="G17" s="1"/>
      <c r="H17" s="1"/>
      <c r="I17" s="69"/>
      <c r="J17">
        <f t="shared" si="1"/>
        <v>0</v>
      </c>
    </row>
    <row r="18" spans="1:10" x14ac:dyDescent="0.25">
      <c r="A18" s="68" t="s">
        <v>356</v>
      </c>
      <c r="B18" s="1">
        <f>'DETALIERI 51, 61, 65, 66'!C32</f>
        <v>0</v>
      </c>
      <c r="C18" s="1">
        <f>'DETALIERI 51, 61, 65, 66'!D32</f>
        <v>0</v>
      </c>
      <c r="D18" s="1">
        <f>'DETALIERI 51, 61, 65, 66'!E32</f>
        <v>0</v>
      </c>
      <c r="E18" s="1">
        <f>'DETALIERI 51, 61, 65, 66'!F32</f>
        <v>0</v>
      </c>
      <c r="F18" s="1">
        <f>'DETALIERI 51, 61, 65, 66'!G32</f>
        <v>0</v>
      </c>
      <c r="G18" s="1"/>
      <c r="H18" s="1"/>
      <c r="I18" s="69"/>
      <c r="J18">
        <f t="shared" si="1"/>
        <v>0</v>
      </c>
    </row>
    <row r="19" spans="1:10" x14ac:dyDescent="0.25">
      <c r="A19" s="73" t="s">
        <v>357</v>
      </c>
      <c r="B19" s="74">
        <f>'DETALIERI 51, 61, 65, 66'!C33+'DETALIERI 51, 61, 65, 66'!C120+'detalieri 67'!C11+'DETALIERI 68'!C26</f>
        <v>162</v>
      </c>
      <c r="C19" s="74">
        <f>'DETALIERI 51, 61, 65, 66'!D33+'DETALIERI 51, 61, 65, 66'!D120+'detalieri 67'!D11+'DETALIERI 68'!D26</f>
        <v>33.5</v>
      </c>
      <c r="D19" s="74">
        <f>'DETALIERI 51, 61, 65, 66'!E33+'DETALIERI 51, 61, 65, 66'!E120+'detalieri 67'!E11+'DETALIERI 68'!E26</f>
        <v>43.5</v>
      </c>
      <c r="E19" s="74">
        <f>'DETALIERI 51, 61, 65, 66'!F33+'DETALIERI 51, 61, 65, 66'!F120+'detalieri 67'!F11+'DETALIERI 68'!F26</f>
        <v>41.5</v>
      </c>
      <c r="F19" s="74">
        <f>'DETALIERI 51, 61, 65, 66'!G33+'DETALIERI 51, 61, 65, 66'!G120+'detalieri 67'!G11+'DETALIERI 68'!G26</f>
        <v>43.5</v>
      </c>
      <c r="G19" s="74"/>
      <c r="H19" s="74"/>
      <c r="I19" s="75"/>
      <c r="J19">
        <f t="shared" si="1"/>
        <v>162</v>
      </c>
    </row>
    <row r="20" spans="1:10" x14ac:dyDescent="0.25">
      <c r="A20" s="76">
        <v>20</v>
      </c>
      <c r="B20" s="62">
        <f>B21+B32+B33+B35+B37+B39+B40+B41</f>
        <v>2614</v>
      </c>
      <c r="C20" s="62">
        <f>C21+C32+C33+C35+C37+C39+C40+C41</f>
        <v>1325.5</v>
      </c>
      <c r="D20" s="62">
        <f>D21+D32+D33+D35+D37+D39+D40+D41</f>
        <v>867.5</v>
      </c>
      <c r="E20" s="62">
        <f>E21+E32+E33+E35+E37+E39+E40+E41</f>
        <v>234</v>
      </c>
      <c r="F20" s="62">
        <f>F21+F32+F33+F35+F37+F39+F40+F41</f>
        <v>187</v>
      </c>
      <c r="G20" s="62">
        <f>'DETALIERI 51, 61, 65, 66'!H34+'DETALIERI 51, 61, 65, 66'!H65+'DETALIERI 51, 61, 65, 66'!H71+'DETALIERI 51, 61, 65, 66'!H81+'detalieri 67'!H12+'detalieri 70'!H2+'detalieri 74'!H4+'detalieri 84'!H2</f>
        <v>2816</v>
      </c>
      <c r="H20" s="62">
        <f>'DETALIERI 51, 61, 65, 66'!I34+'DETALIERI 51, 61, 65, 66'!I65+'DETALIERI 51, 61, 65, 66'!I71+'DETALIERI 51, 61, 65, 66'!I81+'detalieri 67'!I12+'detalieri 70'!I2+'detalieri 74'!I4+'detalieri 84'!I2</f>
        <v>2881</v>
      </c>
      <c r="I20" s="62">
        <f>'DETALIERI 51, 61, 65, 66'!J34+'DETALIERI 51, 61, 65, 66'!J65+'DETALIERI 51, 61, 65, 66'!J71+'DETALIERI 51, 61, 65, 66'!J81+'detalieri 67'!J12+'detalieri 70'!J2+'detalieri 74'!J4+'detalieri 84'!J2</f>
        <v>2827</v>
      </c>
      <c r="J20">
        <f t="shared" si="1"/>
        <v>2614</v>
      </c>
    </row>
    <row r="21" spans="1:10" x14ac:dyDescent="0.25">
      <c r="A21" s="77">
        <v>2001</v>
      </c>
      <c r="B21" s="78">
        <f t="shared" ref="B21:I21" si="2">SUM(B22:B31)</f>
        <v>1500</v>
      </c>
      <c r="C21" s="78">
        <f t="shared" si="2"/>
        <v>688</v>
      </c>
      <c r="D21" s="78">
        <f t="shared" si="2"/>
        <v>476</v>
      </c>
      <c r="E21" s="78">
        <f t="shared" si="2"/>
        <v>171</v>
      </c>
      <c r="F21" s="78">
        <f t="shared" si="2"/>
        <v>165</v>
      </c>
      <c r="G21" s="78">
        <f t="shared" si="2"/>
        <v>0</v>
      </c>
      <c r="H21" s="78">
        <f t="shared" si="2"/>
        <v>0</v>
      </c>
      <c r="I21" s="79">
        <f t="shared" si="2"/>
        <v>0</v>
      </c>
      <c r="J21">
        <f t="shared" si="1"/>
        <v>1500</v>
      </c>
    </row>
    <row r="22" spans="1:10" x14ac:dyDescent="0.25">
      <c r="A22" s="72">
        <v>200101</v>
      </c>
      <c r="B22" s="1">
        <f>'DETALIERI 51, 61, 65, 66'!C36+'DETALIERI 51, 61, 65, 66'!C83+'detalieri 67'!C14</f>
        <v>81</v>
      </c>
      <c r="C22" s="1">
        <f>'DETALIERI 51, 61, 65, 66'!D36+'DETALIERI 51, 61, 65, 66'!D83+'detalieri 67'!D14</f>
        <v>41</v>
      </c>
      <c r="D22" s="1">
        <f>'DETALIERI 51, 61, 65, 66'!E36+'DETALIERI 51, 61, 65, 66'!E83+'detalieri 67'!E14</f>
        <v>20</v>
      </c>
      <c r="E22" s="1">
        <f>'DETALIERI 51, 61, 65, 66'!F36+'DETALIERI 51, 61, 65, 66'!F83+'detalieri 67'!F14</f>
        <v>10</v>
      </c>
      <c r="F22" s="1">
        <f>'DETALIERI 51, 61, 65, 66'!G36+'DETALIERI 51, 61, 65, 66'!G83+'detalieri 67'!G14</f>
        <v>10</v>
      </c>
      <c r="G22" s="1"/>
      <c r="H22" s="1"/>
      <c r="I22" s="69"/>
      <c r="J22">
        <f t="shared" si="1"/>
        <v>81</v>
      </c>
    </row>
    <row r="23" spans="1:10" x14ac:dyDescent="0.25">
      <c r="A23" s="72">
        <v>200102</v>
      </c>
      <c r="B23" s="1">
        <f>'DETALIERI 51, 61, 65, 66'!C37+'DETALIERI 51, 61, 65, 66'!C84+'detalieri 67'!C15</f>
        <v>54</v>
      </c>
      <c r="C23" s="1">
        <f>'DETALIERI 51, 61, 65, 66'!D37+'DETALIERI 51, 61, 65, 66'!D84+'detalieri 67'!D15</f>
        <v>26</v>
      </c>
      <c r="D23" s="1">
        <f>'DETALIERI 51, 61, 65, 66'!E37+'DETALIERI 51, 61, 65, 66'!E84+'detalieri 67'!E15</f>
        <v>15</v>
      </c>
      <c r="E23" s="1">
        <f>'DETALIERI 51, 61, 65, 66'!F37+'DETALIERI 51, 61, 65, 66'!F84+'detalieri 67'!F15</f>
        <v>5</v>
      </c>
      <c r="F23" s="1">
        <f>'DETALIERI 51, 61, 65, 66'!G37+'DETALIERI 51, 61, 65, 66'!G84+'detalieri 67'!G15</f>
        <v>8</v>
      </c>
      <c r="G23" s="1"/>
      <c r="H23" s="1"/>
      <c r="I23" s="69"/>
      <c r="J23">
        <f t="shared" si="1"/>
        <v>54</v>
      </c>
    </row>
    <row r="24" spans="1:10" x14ac:dyDescent="0.25">
      <c r="A24" s="72">
        <v>200103</v>
      </c>
      <c r="B24" s="1">
        <f>'DETALIERI 51, 61, 65, 66'!C38+'DETALIERI 51, 61, 65, 66'!C85+'detalieri 67'!C16+'detalieri 70'!C5</f>
        <v>405</v>
      </c>
      <c r="C24" s="1">
        <f>'DETALIERI 51, 61, 65, 66'!D38+'DETALIERI 51, 61, 65, 66'!D85+'detalieri 67'!D16+'detalieri 70'!D5</f>
        <v>232</v>
      </c>
      <c r="D24" s="1">
        <f>'DETALIERI 51, 61, 65, 66'!E38+'DETALIERI 51, 61, 65, 66'!E85+'detalieri 67'!E16+'detalieri 70'!E5</f>
        <v>120</v>
      </c>
      <c r="E24" s="1">
        <f>'DETALIERI 51, 61, 65, 66'!F38+'DETALIERI 51, 61, 65, 66'!F85+'detalieri 67'!F16+'detalieri 70'!F5</f>
        <v>17</v>
      </c>
      <c r="F24" s="1">
        <f>'DETALIERI 51, 61, 65, 66'!G38+'DETALIERI 51, 61, 65, 66'!G85+'detalieri 67'!G16+'detalieri 70'!G5</f>
        <v>36</v>
      </c>
      <c r="G24" s="1"/>
      <c r="H24" s="1"/>
      <c r="I24" s="69"/>
      <c r="J24">
        <f t="shared" si="1"/>
        <v>405</v>
      </c>
    </row>
    <row r="25" spans="1:10" x14ac:dyDescent="0.25">
      <c r="A25" s="72">
        <v>200104</v>
      </c>
      <c r="B25" s="1">
        <f>'DETALIERI 51, 61, 65, 66'!C39+'DETALIERI 51, 61, 65, 66'!C86</f>
        <v>13</v>
      </c>
      <c r="C25" s="1">
        <f>'DETALIERI 51, 61, 65, 66'!D39+'DETALIERI 51, 61, 65, 66'!D86</f>
        <v>4</v>
      </c>
      <c r="D25" s="1">
        <f>'DETALIERI 51, 61, 65, 66'!E39+'DETALIERI 51, 61, 65, 66'!E86</f>
        <v>4</v>
      </c>
      <c r="E25" s="1">
        <f>'DETALIERI 51, 61, 65, 66'!F39+'DETALIERI 51, 61, 65, 66'!F86</f>
        <v>3</v>
      </c>
      <c r="F25" s="1">
        <f>'DETALIERI 51, 61, 65, 66'!G39+'DETALIERI 51, 61, 65, 66'!G86</f>
        <v>2</v>
      </c>
      <c r="G25" s="1"/>
      <c r="H25" s="1"/>
      <c r="I25" s="69"/>
      <c r="J25">
        <f>C25+D25+E25+F25</f>
        <v>13</v>
      </c>
    </row>
    <row r="26" spans="1:10" x14ac:dyDescent="0.25">
      <c r="A26" s="72">
        <v>200105</v>
      </c>
      <c r="B26" s="1">
        <f>'DETALIERI 51, 61, 65, 66'!C40+'DETALIERI 51, 61, 65, 66'!C73+'detalieri 70'!C14</f>
        <v>74</v>
      </c>
      <c r="C26" s="1">
        <f>'DETALIERI 51, 61, 65, 66'!D40+'DETALIERI 51, 61, 65, 66'!D73+'detalieri 70'!D14</f>
        <v>31</v>
      </c>
      <c r="D26" s="1">
        <f>'DETALIERI 51, 61, 65, 66'!E40+'DETALIERI 51, 61, 65, 66'!E73+'detalieri 70'!E14</f>
        <v>31</v>
      </c>
      <c r="E26" s="1">
        <f>'DETALIERI 51, 61, 65, 66'!F40+'DETALIERI 51, 61, 65, 66'!F73+'detalieri 70'!F14</f>
        <v>11</v>
      </c>
      <c r="F26" s="1">
        <f>'DETALIERI 51, 61, 65, 66'!G40+'DETALIERI 51, 61, 65, 66'!G73+'detalieri 70'!G14</f>
        <v>1</v>
      </c>
      <c r="G26" s="1"/>
      <c r="H26" s="1"/>
      <c r="I26" s="69"/>
      <c r="J26">
        <f t="shared" ref="J26:J32" si="3">SUM(C26:F26)</f>
        <v>74</v>
      </c>
    </row>
    <row r="27" spans="1:10" x14ac:dyDescent="0.25">
      <c r="A27" s="72">
        <v>200106</v>
      </c>
      <c r="B27" s="1">
        <f>'DETALIERI 51, 61, 65, 66'!C41+'DETALIERI 51, 61, 65, 66'!C74+'DETALIERI 51, 61, 65, 66'!C87+'detalieri 70'!C15</f>
        <v>48</v>
      </c>
      <c r="C27" s="1">
        <f>'DETALIERI 51, 61, 65, 66'!D41+'DETALIERI 51, 61, 65, 66'!D74+'DETALIERI 51, 61, 65, 66'!D87+'detalieri 70'!D15</f>
        <v>18</v>
      </c>
      <c r="D27" s="1">
        <f>'DETALIERI 51, 61, 65, 66'!E41+'DETALIERI 51, 61, 65, 66'!E74+'DETALIERI 51, 61, 65, 66'!E87+'detalieri 70'!E15</f>
        <v>18</v>
      </c>
      <c r="E27" s="1">
        <f>'DETALIERI 51, 61, 65, 66'!F41+'DETALIERI 51, 61, 65, 66'!F74+'DETALIERI 51, 61, 65, 66'!F87+'detalieri 70'!F15</f>
        <v>8</v>
      </c>
      <c r="F27" s="1">
        <f>'DETALIERI 51, 61, 65, 66'!G41+'DETALIERI 51, 61, 65, 66'!G74+'DETALIERI 51, 61, 65, 66'!G87+'detalieri 70'!G15</f>
        <v>4</v>
      </c>
      <c r="G27" s="1"/>
      <c r="H27" s="1"/>
      <c r="I27" s="69"/>
      <c r="J27">
        <f t="shared" si="3"/>
        <v>48</v>
      </c>
    </row>
    <row r="28" spans="1:10" x14ac:dyDescent="0.25">
      <c r="A28" s="72">
        <v>200107</v>
      </c>
      <c r="B28" s="80">
        <f>'DETALIERI 51, 61, 65, 66'!C88+'DETALIERI 51, 61, 65, 66'!C42</f>
        <v>137</v>
      </c>
      <c r="C28" s="80">
        <f>'DETALIERI 51, 61, 65, 66'!D88+'DETALIERI 51, 61, 65, 66'!D42</f>
        <v>53</v>
      </c>
      <c r="D28" s="80">
        <f>'DETALIERI 51, 61, 65, 66'!E88+'DETALIERI 51, 61, 65, 66'!E42</f>
        <v>53</v>
      </c>
      <c r="E28" s="80">
        <f>'DETALIERI 51, 61, 65, 66'!F88+'DETALIERI 51, 61, 65, 66'!F42</f>
        <v>8</v>
      </c>
      <c r="F28" s="80">
        <f>'DETALIERI 51, 61, 65, 66'!G88+'DETALIERI 51, 61, 65, 66'!G42</f>
        <v>23</v>
      </c>
      <c r="G28" s="1"/>
      <c r="H28" s="1"/>
      <c r="I28" s="69"/>
      <c r="J28">
        <f t="shared" si="3"/>
        <v>137</v>
      </c>
    </row>
    <row r="29" spans="1:10" x14ac:dyDescent="0.25">
      <c r="A29" s="72">
        <v>200108</v>
      </c>
      <c r="B29" s="1">
        <f>'DETALIERI 51, 61, 65, 66'!C43+'DETALIERI 51, 61, 65, 66'!C89</f>
        <v>64</v>
      </c>
      <c r="C29" s="1">
        <f>'DETALIERI 51, 61, 65, 66'!D43+'DETALIERI 51, 61, 65, 66'!D89</f>
        <v>23</v>
      </c>
      <c r="D29" s="1">
        <f>'DETALIERI 51, 61, 65, 66'!E43+'DETALIERI 51, 61, 65, 66'!E89</f>
        <v>18</v>
      </c>
      <c r="E29" s="1">
        <f>'DETALIERI 51, 61, 65, 66'!F43+'DETALIERI 51, 61, 65, 66'!F89</f>
        <v>23</v>
      </c>
      <c r="F29" s="1">
        <f>'DETALIERI 51, 61, 65, 66'!G43+'DETALIERI 51, 61, 65, 66'!G89</f>
        <v>0</v>
      </c>
      <c r="G29" s="1"/>
      <c r="H29" s="1"/>
      <c r="I29" s="69"/>
      <c r="J29">
        <f t="shared" si="3"/>
        <v>64</v>
      </c>
    </row>
    <row r="30" spans="1:10" x14ac:dyDescent="0.25">
      <c r="A30" s="72">
        <v>200109</v>
      </c>
      <c r="B30" s="1">
        <f>'DETALIERI 51, 61, 65, 66'!C44+'DETALIERI 51, 61, 65, 66'!C75+'DETALIERI 51, 61, 65, 66'!C90+'detalieri 67'!C20+'detalieri 70'!C16+'detalieri 74'!C6+'DETALIERI 68'!C13</f>
        <v>384</v>
      </c>
      <c r="C30" s="1">
        <f>'DETALIERI 51, 61, 65, 66'!D44+'DETALIERI 51, 61, 65, 66'!D75+'DETALIERI 51, 61, 65, 66'!D90+'detalieri 67'!D20+'detalieri 70'!D16+'detalieri 74'!D6+'DETALIERI 68'!D13</f>
        <v>180</v>
      </c>
      <c r="D30" s="1">
        <f>'DETALIERI 51, 61, 65, 66'!E44+'DETALIERI 51, 61, 65, 66'!E75+'DETALIERI 51, 61, 65, 66'!E90+'detalieri 67'!E20+'detalieri 70'!E16+'detalieri 74'!E6+'DETALIERI 68'!E13</f>
        <v>102</v>
      </c>
      <c r="E30" s="1">
        <f>'DETALIERI 51, 61, 65, 66'!F44+'DETALIERI 51, 61, 65, 66'!F75+'DETALIERI 51, 61, 65, 66'!F90+'detalieri 67'!F20+'detalieri 70'!F16+'detalieri 74'!F6+'DETALIERI 68'!F13</f>
        <v>56</v>
      </c>
      <c r="F30" s="1">
        <f>'DETALIERI 51, 61, 65, 66'!G44+'DETALIERI 51, 61, 65, 66'!G75+'DETALIERI 51, 61, 65, 66'!G90+'detalieri 67'!G20+'detalieri 70'!G16+'detalieri 74'!G6+'DETALIERI 68'!G13</f>
        <v>46</v>
      </c>
      <c r="G30" s="1"/>
      <c r="H30" s="1"/>
      <c r="I30" s="69"/>
      <c r="J30">
        <f t="shared" si="3"/>
        <v>384</v>
      </c>
    </row>
    <row r="31" spans="1:10" x14ac:dyDescent="0.25">
      <c r="A31" s="72">
        <v>200130</v>
      </c>
      <c r="B31" s="1">
        <f>'DETALIERI 51, 61, 65, 66'!C45+'DETALIERI 51, 61, 65, 66'!C91+'detalieri 67'!C21</f>
        <v>240</v>
      </c>
      <c r="C31" s="1">
        <f>'DETALIERI 51, 61, 65, 66'!D45+'DETALIERI 51, 61, 65, 66'!D91+'detalieri 67'!D21</f>
        <v>80</v>
      </c>
      <c r="D31" s="1">
        <f>'DETALIERI 51, 61, 65, 66'!E45+'DETALIERI 51, 61, 65, 66'!E91+'detalieri 67'!E21</f>
        <v>95</v>
      </c>
      <c r="E31" s="1">
        <f>'DETALIERI 51, 61, 65, 66'!F45+'DETALIERI 51, 61, 65, 66'!F91+'detalieri 67'!F21</f>
        <v>30</v>
      </c>
      <c r="F31" s="1">
        <f>'DETALIERI 51, 61, 65, 66'!G45+'DETALIERI 51, 61, 65, 66'!G91+'detalieri 67'!G21</f>
        <v>35</v>
      </c>
      <c r="G31" s="1"/>
      <c r="H31" s="1"/>
      <c r="I31" s="69"/>
      <c r="J31">
        <f t="shared" si="3"/>
        <v>240</v>
      </c>
    </row>
    <row r="32" spans="1:10" x14ac:dyDescent="0.25">
      <c r="A32" s="72">
        <v>2002</v>
      </c>
      <c r="B32" s="1">
        <f>'DETALIERI 51, 61, 65, 66'!C46+'DETALIERI 51, 61, 65, 66'!C92+'detalieri 67'!C22+'detalieri 70'!C6+'detalieri 70'!C17+'detalieri 84'!C4</f>
        <v>338</v>
      </c>
      <c r="C32" s="1">
        <f>'DETALIERI 51, 61, 65, 66'!D46+'DETALIERI 51, 61, 65, 66'!D92+'detalieri 67'!D22+'detalieri 70'!D6+'detalieri 70'!D17+'detalieri 84'!D4</f>
        <v>183</v>
      </c>
      <c r="D32" s="1">
        <f>'DETALIERI 51, 61, 65, 66'!E46+'DETALIERI 51, 61, 65, 66'!E92+'detalieri 67'!E22+'detalieri 70'!E6+'detalieri 70'!E17+'detalieri 84'!E4</f>
        <v>135</v>
      </c>
      <c r="E32" s="1">
        <f>'DETALIERI 51, 61, 65, 66'!F46+'DETALIERI 51, 61, 65, 66'!F92+'detalieri 67'!F22+'detalieri 70'!F6+'detalieri 70'!F17+'detalieri 84'!F4</f>
        <v>20</v>
      </c>
      <c r="F32" s="1">
        <f>'DETALIERI 51, 61, 65, 66'!G46+'DETALIERI 51, 61, 65, 66'!G92+'detalieri 67'!G22+'detalieri 70'!G6+'detalieri 70'!G17+'detalieri 84'!G4</f>
        <v>0</v>
      </c>
      <c r="G32" s="1"/>
      <c r="H32" s="1"/>
      <c r="I32" s="69"/>
      <c r="J32">
        <f t="shared" si="3"/>
        <v>338</v>
      </c>
    </row>
    <row r="33" spans="1:10" x14ac:dyDescent="0.25">
      <c r="A33" s="72" t="s">
        <v>358</v>
      </c>
      <c r="B33" s="1">
        <f>'DETALIERI 51, 61, 65, 66'!C123</f>
        <v>1</v>
      </c>
      <c r="C33" s="1">
        <f>'DETALIERI 51, 61, 65, 66'!D123</f>
        <v>0.5</v>
      </c>
      <c r="D33" s="1">
        <f>'DETALIERI 51, 61, 65, 66'!E123</f>
        <v>0.5</v>
      </c>
      <c r="E33" s="1">
        <f>'DETALIERI 51, 61, 65, 66'!F123</f>
        <v>0</v>
      </c>
      <c r="F33" s="1">
        <f>'DETALIERI 51, 61, 65, 66'!G123</f>
        <v>0</v>
      </c>
      <c r="G33" s="1"/>
      <c r="H33" s="1"/>
      <c r="I33" s="69"/>
    </row>
    <row r="34" spans="1:10" x14ac:dyDescent="0.25">
      <c r="A34" s="72" t="s">
        <v>359</v>
      </c>
      <c r="B34" s="1">
        <f>'DETALIERI 51, 61, 65, 66'!C123</f>
        <v>1</v>
      </c>
      <c r="C34" s="1">
        <f>'DETALIERI 51, 61, 65, 66'!D123</f>
        <v>0.5</v>
      </c>
      <c r="D34" s="1">
        <f>'DETALIERI 51, 61, 65, 66'!E123</f>
        <v>0.5</v>
      </c>
      <c r="E34" s="1"/>
      <c r="F34" s="1"/>
      <c r="G34" s="1"/>
      <c r="H34" s="1"/>
      <c r="I34" s="69"/>
    </row>
    <row r="35" spans="1:10" x14ac:dyDescent="0.25">
      <c r="A35" s="72">
        <v>2005</v>
      </c>
      <c r="B35" s="1">
        <f t="shared" ref="B35:I35" si="4">B36</f>
        <v>125</v>
      </c>
      <c r="C35" s="1">
        <f t="shared" si="4"/>
        <v>75</v>
      </c>
      <c r="D35" s="1">
        <f t="shared" si="4"/>
        <v>50</v>
      </c>
      <c r="E35" s="1">
        <f t="shared" si="4"/>
        <v>0</v>
      </c>
      <c r="F35" s="1">
        <f t="shared" si="4"/>
        <v>0</v>
      </c>
      <c r="G35" s="1">
        <f t="shared" si="4"/>
        <v>0</v>
      </c>
      <c r="H35" s="1">
        <f t="shared" si="4"/>
        <v>0</v>
      </c>
      <c r="I35" s="69">
        <f t="shared" si="4"/>
        <v>0</v>
      </c>
      <c r="J35">
        <f t="shared" ref="J35:J59" si="5">SUM(C35:F35)</f>
        <v>125</v>
      </c>
    </row>
    <row r="36" spans="1:10" x14ac:dyDescent="0.25">
      <c r="A36" s="72">
        <v>200530</v>
      </c>
      <c r="B36" s="1">
        <f>'DETALIERI 51, 61, 65, 66'!C48+'DETALIERI 51, 61, 65, 66'!C94+'detalieri 67'!C24+'detalieri 70'!C19</f>
        <v>125</v>
      </c>
      <c r="C36" s="1">
        <f>'DETALIERI 51, 61, 65, 66'!D48+'DETALIERI 51, 61, 65, 66'!D94+'detalieri 67'!D24+'detalieri 70'!D19</f>
        <v>75</v>
      </c>
      <c r="D36" s="1">
        <f>'DETALIERI 51, 61, 65, 66'!E48+'DETALIERI 51, 61, 65, 66'!E94+'detalieri 67'!E24+'detalieri 70'!E19</f>
        <v>50</v>
      </c>
      <c r="E36" s="1">
        <f>'DETALIERI 51, 61, 65, 66'!F48+'DETALIERI 51, 61, 65, 66'!F94+'detalieri 67'!F24+'detalieri 70'!F19</f>
        <v>0</v>
      </c>
      <c r="F36" s="1">
        <f>'DETALIERI 51, 61, 65, 66'!G48+'DETALIERI 51, 61, 65, 66'!G94+'detalieri 67'!G24+'detalieri 70'!G19</f>
        <v>0</v>
      </c>
      <c r="G36" s="1"/>
      <c r="H36" s="1"/>
      <c r="I36" s="69"/>
      <c r="J36">
        <f t="shared" si="5"/>
        <v>125</v>
      </c>
    </row>
    <row r="37" spans="1:10" x14ac:dyDescent="0.25">
      <c r="A37" s="72">
        <v>2006</v>
      </c>
      <c r="B37" s="1">
        <f t="shared" ref="B37:I37" si="6">B38</f>
        <v>12</v>
      </c>
      <c r="C37" s="1">
        <f t="shared" si="6"/>
        <v>3</v>
      </c>
      <c r="D37" s="1">
        <f t="shared" si="6"/>
        <v>2</v>
      </c>
      <c r="E37" s="1">
        <f t="shared" si="6"/>
        <v>2</v>
      </c>
      <c r="F37" s="1">
        <f t="shared" si="6"/>
        <v>5</v>
      </c>
      <c r="G37" s="1">
        <f t="shared" si="6"/>
        <v>0</v>
      </c>
      <c r="H37" s="1">
        <f t="shared" si="6"/>
        <v>0</v>
      </c>
      <c r="I37" s="69">
        <f t="shared" si="6"/>
        <v>0</v>
      </c>
      <c r="J37">
        <f t="shared" si="5"/>
        <v>12</v>
      </c>
    </row>
    <row r="38" spans="1:10" x14ac:dyDescent="0.25">
      <c r="A38" s="72">
        <v>200601</v>
      </c>
      <c r="B38" s="1">
        <f>'DETALIERI 51, 61, 65, 66'!C50+'DETALIERI 51, 61, 65, 66'!C95+'detalieri 67'!C26</f>
        <v>12</v>
      </c>
      <c r="C38" s="1">
        <f>'DETALIERI 51, 61, 65, 66'!D50+'DETALIERI 51, 61, 65, 66'!D95+'detalieri 67'!D26</f>
        <v>3</v>
      </c>
      <c r="D38" s="1">
        <f>'DETALIERI 51, 61, 65, 66'!E50+'DETALIERI 51, 61, 65, 66'!E95+'detalieri 67'!E26</f>
        <v>2</v>
      </c>
      <c r="E38" s="1">
        <f>'DETALIERI 51, 61, 65, 66'!F50+'DETALIERI 51, 61, 65, 66'!F95+'detalieri 67'!F26</f>
        <v>2</v>
      </c>
      <c r="F38" s="1">
        <f>'DETALIERI 51, 61, 65, 66'!G50+'DETALIERI 51, 61, 65, 66'!G95+'detalieri 67'!G26</f>
        <v>5</v>
      </c>
      <c r="G38" s="1">
        <f>'DETALIERI 51, 61, 65, 66'!H50+'DETALIERI 51, 61, 65, 66'!H95+'detalieri 67'!H26</f>
        <v>0</v>
      </c>
      <c r="H38" s="1">
        <f>'DETALIERI 51, 61, 65, 66'!I50+'DETALIERI 51, 61, 65, 66'!I95+'detalieri 67'!I26</f>
        <v>0</v>
      </c>
      <c r="I38" s="69">
        <f>'DETALIERI 51, 61, 65, 66'!J50+'DETALIERI 51, 61, 65, 66'!J95+'detalieri 67'!J26</f>
        <v>0</v>
      </c>
      <c r="J38">
        <f t="shared" si="5"/>
        <v>12</v>
      </c>
    </row>
    <row r="39" spans="1:10" x14ac:dyDescent="0.25">
      <c r="A39" s="72">
        <v>2011</v>
      </c>
      <c r="B39" s="1">
        <f>'DETALIERI 51, 61, 65, 66'!C97+'detalieri 67'!C27</f>
        <v>3</v>
      </c>
      <c r="C39" s="1">
        <f>'DETALIERI 51, 61, 65, 66'!D97+'detalieri 67'!D27</f>
        <v>0</v>
      </c>
      <c r="D39" s="1">
        <f>'DETALIERI 51, 61, 65, 66'!E97+'detalieri 67'!E27</f>
        <v>0</v>
      </c>
      <c r="E39" s="1">
        <f>'DETALIERI 51, 61, 65, 66'!F97+'detalieri 67'!F27</f>
        <v>3</v>
      </c>
      <c r="F39" s="1">
        <f>'DETALIERI 51, 61, 65, 66'!G97+'detalieri 67'!G27</f>
        <v>0</v>
      </c>
      <c r="G39" s="1"/>
      <c r="H39" s="1"/>
      <c r="I39" s="69"/>
      <c r="J39">
        <f t="shared" si="5"/>
        <v>3</v>
      </c>
    </row>
    <row r="40" spans="1:10" x14ac:dyDescent="0.25">
      <c r="A40" s="72">
        <v>2013</v>
      </c>
      <c r="B40" s="1">
        <f>'DETALIERI 51, 61, 65, 66'!C51+'DETALIERI 51, 61, 65, 66'!C98+'detalieri 67'!C28</f>
        <v>46</v>
      </c>
      <c r="C40" s="1">
        <f>'DETALIERI 51, 61, 65, 66'!D51+'DETALIERI 51, 61, 65, 66'!D98+'detalieri 67'!D28</f>
        <v>21</v>
      </c>
      <c r="D40" s="1">
        <f>'DETALIERI 51, 61, 65, 66'!E51+'DETALIERI 51, 61, 65, 66'!E98+'detalieri 67'!E28</f>
        <v>25</v>
      </c>
      <c r="E40" s="1">
        <f>'DETALIERI 51, 61, 65, 66'!F51+'DETALIERI 51, 61, 65, 66'!F98+'detalieri 67'!F28</f>
        <v>0</v>
      </c>
      <c r="F40" s="1">
        <f>'DETALIERI 51, 61, 65, 66'!G51+'DETALIERI 51, 61, 65, 66'!G98+'detalieri 67'!G28</f>
        <v>0</v>
      </c>
      <c r="G40" s="1"/>
      <c r="H40" s="1"/>
      <c r="I40" s="69"/>
      <c r="J40">
        <f t="shared" si="5"/>
        <v>46</v>
      </c>
    </row>
    <row r="41" spans="1:10" x14ac:dyDescent="0.25">
      <c r="A41" s="72">
        <v>2030</v>
      </c>
      <c r="B41" s="1">
        <f t="shared" ref="B41:I41" si="7">B42+B43+B44</f>
        <v>589</v>
      </c>
      <c r="C41" s="1">
        <f t="shared" si="7"/>
        <v>355</v>
      </c>
      <c r="D41" s="1">
        <f t="shared" si="7"/>
        <v>179</v>
      </c>
      <c r="E41" s="1">
        <f t="shared" si="7"/>
        <v>38</v>
      </c>
      <c r="F41" s="1">
        <f t="shared" si="7"/>
        <v>17</v>
      </c>
      <c r="G41" s="1">
        <f t="shared" si="7"/>
        <v>0</v>
      </c>
      <c r="H41" s="1">
        <f t="shared" si="7"/>
        <v>0</v>
      </c>
      <c r="I41" s="69">
        <f t="shared" si="7"/>
        <v>0</v>
      </c>
      <c r="J41">
        <f t="shared" si="5"/>
        <v>589</v>
      </c>
    </row>
    <row r="42" spans="1:10" x14ac:dyDescent="0.25">
      <c r="A42" s="72">
        <v>203001</v>
      </c>
      <c r="B42" s="1">
        <f>'DETALIERI 51, 61, 65, 66'!C53</f>
        <v>30</v>
      </c>
      <c r="C42" s="1">
        <f>'DETALIERI 51, 61, 65, 66'!D53</f>
        <v>15</v>
      </c>
      <c r="D42" s="1">
        <f>'DETALIERI 51, 61, 65, 66'!E53</f>
        <v>15</v>
      </c>
      <c r="E42" s="1">
        <f>'DETALIERI 51, 61, 65, 66'!F53</f>
        <v>0</v>
      </c>
      <c r="F42" s="1">
        <f>'DETALIERI 51, 61, 65, 66'!G53</f>
        <v>0</v>
      </c>
      <c r="G42" s="1"/>
      <c r="H42" s="1"/>
      <c r="I42" s="69"/>
      <c r="J42">
        <f t="shared" si="5"/>
        <v>30</v>
      </c>
    </row>
    <row r="43" spans="1:10" x14ac:dyDescent="0.25">
      <c r="A43" s="72">
        <v>203002</v>
      </c>
      <c r="B43" s="1">
        <f>'DETALIERI 51, 61, 65, 66'!C54</f>
        <v>30</v>
      </c>
      <c r="C43" s="1">
        <f>'DETALIERI 51, 61, 65, 66'!D54</f>
        <v>10</v>
      </c>
      <c r="D43" s="1">
        <f>'DETALIERI 51, 61, 65, 66'!E54</f>
        <v>10</v>
      </c>
      <c r="E43" s="1">
        <f>'DETALIERI 51, 61, 65, 66'!F54</f>
        <v>10</v>
      </c>
      <c r="F43" s="1">
        <f>'DETALIERI 51, 61, 65, 66'!G54</f>
        <v>0</v>
      </c>
      <c r="G43" s="1"/>
      <c r="H43" s="1"/>
      <c r="I43" s="69"/>
      <c r="J43">
        <f t="shared" si="5"/>
        <v>30</v>
      </c>
    </row>
    <row r="44" spans="1:10" x14ac:dyDescent="0.25">
      <c r="A44" s="81">
        <v>203030</v>
      </c>
      <c r="B44" s="74">
        <f>'DETALIERI 51, 61, 65, 66'!C55+'DETALIERI 51, 61, 65, 66'!C77+'detalieri 67'!C32+'detalieri 70'!C7+'detalieri 70'!C21+'detalieri 74'!C7+'detalieri 84'!C5+'DETALIERI 51, 61, 65, 66'!C67</f>
        <v>529</v>
      </c>
      <c r="C44" s="74">
        <f>'DETALIERI 51, 61, 65, 66'!D55+'DETALIERI 51, 61, 65, 66'!D77+'detalieri 67'!D32+'detalieri 70'!D7+'detalieri 70'!D21+'detalieri 74'!D7+'detalieri 84'!D5+'DETALIERI 51, 61, 65, 66'!D67</f>
        <v>330</v>
      </c>
      <c r="D44" s="74">
        <f>'DETALIERI 51, 61, 65, 66'!E55+'DETALIERI 51, 61, 65, 66'!E77+'detalieri 67'!E32+'detalieri 70'!E7+'detalieri 70'!E21+'detalieri 74'!E7+'detalieri 84'!E5+'DETALIERI 51, 61, 65, 66'!E67</f>
        <v>154</v>
      </c>
      <c r="E44" s="74">
        <f>'DETALIERI 51, 61, 65, 66'!F55+'DETALIERI 51, 61, 65, 66'!F77+'detalieri 67'!F32+'detalieri 70'!F7+'detalieri 70'!F21+'detalieri 74'!F7+'detalieri 84'!F5+'DETALIERI 51, 61, 65, 66'!F67</f>
        <v>28</v>
      </c>
      <c r="F44" s="74">
        <f>'DETALIERI 51, 61, 65, 66'!G55+'DETALIERI 51, 61, 65, 66'!G77+'detalieri 67'!G32+'detalieri 70'!G7+'detalieri 70'!G21+'detalieri 74'!G7+'detalieri 84'!G5+'DETALIERI 51, 61, 65, 66'!G67</f>
        <v>17</v>
      </c>
      <c r="G44" s="74"/>
      <c r="H44" s="74"/>
      <c r="I44" s="75"/>
      <c r="J44">
        <f t="shared" si="5"/>
        <v>529</v>
      </c>
    </row>
    <row r="45" spans="1:10" x14ac:dyDescent="0.25">
      <c r="J45">
        <f t="shared" si="5"/>
        <v>0</v>
      </c>
    </row>
    <row r="46" spans="1:10" x14ac:dyDescent="0.25">
      <c r="J46">
        <f t="shared" si="5"/>
        <v>0</v>
      </c>
    </row>
    <row r="47" spans="1:10" x14ac:dyDescent="0.25">
      <c r="A47" s="76">
        <v>57</v>
      </c>
      <c r="B47" s="62">
        <f t="shared" ref="B47:I47" si="8">B48+B49</f>
        <v>2127</v>
      </c>
      <c r="C47" s="62">
        <f t="shared" si="8"/>
        <v>704</v>
      </c>
      <c r="D47" s="62">
        <f t="shared" si="8"/>
        <v>705</v>
      </c>
      <c r="E47" s="62">
        <f t="shared" si="8"/>
        <v>286</v>
      </c>
      <c r="F47" s="62">
        <f t="shared" si="8"/>
        <v>432</v>
      </c>
      <c r="G47" s="62">
        <f t="shared" si="8"/>
        <v>2198</v>
      </c>
      <c r="H47" s="62">
        <f t="shared" si="8"/>
        <v>2302</v>
      </c>
      <c r="I47" s="82">
        <f t="shared" si="8"/>
        <v>2506</v>
      </c>
      <c r="J47">
        <f t="shared" si="5"/>
        <v>2127</v>
      </c>
    </row>
    <row r="48" spans="1:10" x14ac:dyDescent="0.25">
      <c r="A48" s="83" t="s">
        <v>360</v>
      </c>
      <c r="B48" s="78">
        <f>'DETALIERI 51, 61, 65, 66'!C101+'DETALIERI 68'!C31+'DETALIERI 68'!C35+'DETALIERI 68'!C39</f>
        <v>2073</v>
      </c>
      <c r="C48" s="78">
        <f>'DETALIERI 51, 61, 65, 66'!D101+'DETALIERI 68'!D31+'DETALIERI 68'!D35+'DETALIERI 68'!D39</f>
        <v>689</v>
      </c>
      <c r="D48" s="78">
        <f>'DETALIERI 51, 61, 65, 66'!E101+'DETALIERI 68'!E31+'DETALIERI 68'!E35+'DETALIERI 68'!E39</f>
        <v>690</v>
      </c>
      <c r="E48" s="78">
        <f>'DETALIERI 51, 61, 65, 66'!F101+'DETALIERI 68'!F31+'DETALIERI 68'!F35+'DETALIERI 68'!F39</f>
        <v>274</v>
      </c>
      <c r="F48" s="78">
        <f>'DETALIERI 51, 61, 65, 66'!G101+'DETALIERI 68'!G31+'DETALIERI 68'!G35+'DETALIERI 68'!G39</f>
        <v>420</v>
      </c>
      <c r="G48" s="78">
        <f>'DETALIERI 51, 61, 65, 66'!H102+'DETALIERI 68'!H31+'DETALIERI 68'!H35+'DETALIERI 68'!H39</f>
        <v>2139</v>
      </c>
      <c r="H48" s="78">
        <f>'DETALIERI 51, 61, 65, 66'!I102+'DETALIERI 68'!I31+'DETALIERI 68'!I35+'DETALIERI 68'!I39</f>
        <v>2241</v>
      </c>
      <c r="I48" s="78">
        <f>'DETALIERI 51, 61, 65, 66'!J102+'DETALIERI 68'!J31+'DETALIERI 68'!J35+'DETALIERI 68'!J39</f>
        <v>2443</v>
      </c>
      <c r="J48">
        <f t="shared" si="5"/>
        <v>2073</v>
      </c>
    </row>
    <row r="49" spans="1:10" x14ac:dyDescent="0.25">
      <c r="A49" s="73" t="s">
        <v>361</v>
      </c>
      <c r="B49" s="74">
        <f>'DETALIERI 51, 61, 65, 66'!C102</f>
        <v>54</v>
      </c>
      <c r="C49" s="74">
        <f>'DETALIERI 51, 61, 65, 66'!D102</f>
        <v>15</v>
      </c>
      <c r="D49" s="74">
        <f>'DETALIERI 51, 61, 65, 66'!E102</f>
        <v>15</v>
      </c>
      <c r="E49" s="74">
        <f>'DETALIERI 51, 61, 65, 66'!F102</f>
        <v>12</v>
      </c>
      <c r="F49" s="74">
        <f>'DETALIERI 51, 61, 65, 66'!G102</f>
        <v>12</v>
      </c>
      <c r="G49" s="74">
        <f>'detalieri scoala'!H92</f>
        <v>59</v>
      </c>
      <c r="H49" s="74">
        <f>'detalieri scoala'!I92</f>
        <v>61</v>
      </c>
      <c r="I49" s="74">
        <f>'detalieri scoala'!J92</f>
        <v>63</v>
      </c>
      <c r="J49">
        <f t="shared" si="5"/>
        <v>54</v>
      </c>
    </row>
    <row r="50" spans="1:10" x14ac:dyDescent="0.25">
      <c r="J50">
        <f t="shared" si="5"/>
        <v>0</v>
      </c>
    </row>
    <row r="51" spans="1:10" x14ac:dyDescent="0.25">
      <c r="A51" s="76">
        <v>59</v>
      </c>
      <c r="B51" s="62">
        <f t="shared" ref="B51:I51" si="9">B52+B53</f>
        <v>310</v>
      </c>
      <c r="C51" s="62">
        <f t="shared" si="9"/>
        <v>215</v>
      </c>
      <c r="D51" s="62">
        <f t="shared" si="9"/>
        <v>65</v>
      </c>
      <c r="E51" s="62">
        <f t="shared" si="9"/>
        <v>15</v>
      </c>
      <c r="F51" s="62">
        <f t="shared" si="9"/>
        <v>15</v>
      </c>
      <c r="G51" s="62">
        <f t="shared" si="9"/>
        <v>260</v>
      </c>
      <c r="H51" s="62">
        <f t="shared" si="9"/>
        <v>260</v>
      </c>
      <c r="I51" s="62">
        <f t="shared" si="9"/>
        <v>260</v>
      </c>
      <c r="J51">
        <f t="shared" si="5"/>
        <v>310</v>
      </c>
    </row>
    <row r="52" spans="1:10" x14ac:dyDescent="0.25">
      <c r="A52" s="68" t="s">
        <v>10</v>
      </c>
      <c r="B52" s="1">
        <f>'DETALIERI 51, 61, 65, 66'!C56+'detalieri 74'!C8</f>
        <v>110</v>
      </c>
      <c r="C52" s="1">
        <f>'detalieri 74'!D8+'DETALIERI 51, 61, 65, 66'!C56</f>
        <v>65</v>
      </c>
      <c r="D52" s="1">
        <f>'detalieri 74'!E8</f>
        <v>15</v>
      </c>
      <c r="E52" s="1">
        <f>'detalieri 74'!F8+'DETALIERI 51, 61, 65, 66'!E56</f>
        <v>15</v>
      </c>
      <c r="F52" s="1">
        <f>'detalieri 74'!G8+'DETALIERI 51, 61, 65, 66'!F56</f>
        <v>15</v>
      </c>
      <c r="G52" s="1">
        <f>'detalieri 74'!H8</f>
        <v>60</v>
      </c>
      <c r="H52" s="1">
        <f>'detalieri 74'!I8</f>
        <v>60</v>
      </c>
      <c r="I52" s="69">
        <f>'detalieri 74'!J8</f>
        <v>60</v>
      </c>
      <c r="J52">
        <f t="shared" si="5"/>
        <v>110</v>
      </c>
    </row>
    <row r="53" spans="1:10" x14ac:dyDescent="0.25">
      <c r="A53" s="73" t="s">
        <v>362</v>
      </c>
      <c r="B53" s="74">
        <f>'detalieri 67'!C34</f>
        <v>200</v>
      </c>
      <c r="C53" s="74">
        <f>'detalieri 67'!D34</f>
        <v>150</v>
      </c>
      <c r="D53" s="74">
        <f>'detalieri 67'!E34</f>
        <v>50</v>
      </c>
      <c r="E53" s="74">
        <f>'detalieri 67'!F34</f>
        <v>0</v>
      </c>
      <c r="F53" s="74">
        <f>'detalieri 67'!G34</f>
        <v>0</v>
      </c>
      <c r="G53" s="74">
        <f>'detalieri 67'!H105</f>
        <v>200</v>
      </c>
      <c r="H53" s="74">
        <f>'detalieri 67'!I105</f>
        <v>200</v>
      </c>
      <c r="I53" s="75">
        <f>'detalieri 67'!J105</f>
        <v>200</v>
      </c>
      <c r="J53">
        <f t="shared" si="5"/>
        <v>200</v>
      </c>
    </row>
    <row r="54" spans="1:10" x14ac:dyDescent="0.25">
      <c r="J54">
        <f t="shared" si="5"/>
        <v>0</v>
      </c>
    </row>
    <row r="55" spans="1:10" ht="45" x14ac:dyDescent="0.25">
      <c r="A55" s="84" t="s">
        <v>363</v>
      </c>
      <c r="B55" s="62">
        <f t="shared" ref="B55:I55" si="10">B3+B20+B47+B51</f>
        <v>11451</v>
      </c>
      <c r="C55" s="62">
        <f t="shared" si="10"/>
        <v>3694</v>
      </c>
      <c r="D55" s="62">
        <f t="shared" si="10"/>
        <v>3422</v>
      </c>
      <c r="E55" s="62">
        <f t="shared" si="10"/>
        <v>2131</v>
      </c>
      <c r="F55" s="62">
        <f t="shared" si="10"/>
        <v>2204</v>
      </c>
      <c r="G55" s="62">
        <f t="shared" si="10"/>
        <v>11929</v>
      </c>
      <c r="H55" s="62">
        <f t="shared" si="10"/>
        <v>12305</v>
      </c>
      <c r="I55" s="82">
        <f t="shared" si="10"/>
        <v>12662</v>
      </c>
      <c r="J55">
        <f t="shared" si="5"/>
        <v>11451</v>
      </c>
    </row>
    <row r="56" spans="1:10" x14ac:dyDescent="0.25">
      <c r="A56">
        <v>10</v>
      </c>
      <c r="B56">
        <f t="shared" ref="B56:I56" si="11">B3</f>
        <v>6400</v>
      </c>
      <c r="C56">
        <f t="shared" si="11"/>
        <v>1449.5</v>
      </c>
      <c r="D56">
        <f t="shared" si="11"/>
        <v>1784.4999999999998</v>
      </c>
      <c r="E56">
        <f t="shared" si="11"/>
        <v>1596</v>
      </c>
      <c r="F56">
        <f t="shared" si="11"/>
        <v>1570</v>
      </c>
      <c r="G56">
        <f t="shared" si="11"/>
        <v>6655</v>
      </c>
      <c r="H56">
        <f t="shared" si="11"/>
        <v>6862</v>
      </c>
      <c r="I56">
        <f t="shared" si="11"/>
        <v>7069</v>
      </c>
      <c r="J56">
        <f t="shared" si="5"/>
        <v>6400</v>
      </c>
    </row>
    <row r="57" spans="1:10" x14ac:dyDescent="0.25">
      <c r="A57">
        <v>20</v>
      </c>
      <c r="B57">
        <f t="shared" ref="B57:I57" si="12">B20</f>
        <v>2614</v>
      </c>
      <c r="C57">
        <f t="shared" si="12"/>
        <v>1325.5</v>
      </c>
      <c r="D57">
        <f t="shared" si="12"/>
        <v>867.5</v>
      </c>
      <c r="E57">
        <f t="shared" si="12"/>
        <v>234</v>
      </c>
      <c r="F57">
        <f t="shared" si="12"/>
        <v>187</v>
      </c>
      <c r="G57">
        <f t="shared" si="12"/>
        <v>2816</v>
      </c>
      <c r="H57">
        <f t="shared" si="12"/>
        <v>2881</v>
      </c>
      <c r="I57">
        <f t="shared" si="12"/>
        <v>2827</v>
      </c>
      <c r="J57">
        <f t="shared" si="5"/>
        <v>2614</v>
      </c>
    </row>
    <row r="58" spans="1:10" x14ac:dyDescent="0.25">
      <c r="A58">
        <v>57</v>
      </c>
      <c r="B58">
        <f t="shared" ref="B58:I58" si="13">B47</f>
        <v>2127</v>
      </c>
      <c r="C58">
        <f t="shared" si="13"/>
        <v>704</v>
      </c>
      <c r="D58">
        <f t="shared" si="13"/>
        <v>705</v>
      </c>
      <c r="E58">
        <f t="shared" si="13"/>
        <v>286</v>
      </c>
      <c r="F58">
        <f t="shared" si="13"/>
        <v>432</v>
      </c>
      <c r="G58">
        <f t="shared" si="13"/>
        <v>2198</v>
      </c>
      <c r="H58">
        <f t="shared" si="13"/>
        <v>2302</v>
      </c>
      <c r="I58">
        <f t="shared" si="13"/>
        <v>2506</v>
      </c>
      <c r="J58">
        <f t="shared" si="5"/>
        <v>2127</v>
      </c>
    </row>
    <row r="59" spans="1:10" x14ac:dyDescent="0.25">
      <c r="A59">
        <v>59</v>
      </c>
      <c r="B59">
        <f t="shared" ref="B59:I59" si="14">B51</f>
        <v>310</v>
      </c>
      <c r="C59">
        <f t="shared" si="14"/>
        <v>215</v>
      </c>
      <c r="D59">
        <f t="shared" si="14"/>
        <v>65</v>
      </c>
      <c r="E59">
        <f t="shared" si="14"/>
        <v>15</v>
      </c>
      <c r="F59">
        <f t="shared" si="14"/>
        <v>15</v>
      </c>
      <c r="G59">
        <f t="shared" si="14"/>
        <v>260</v>
      </c>
      <c r="H59">
        <f t="shared" si="14"/>
        <v>260</v>
      </c>
      <c r="I59">
        <f t="shared" si="14"/>
        <v>260</v>
      </c>
      <c r="J59">
        <f t="shared" si="5"/>
        <v>310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C25"/>
  <sheetViews>
    <sheetView zoomScaleNormal="100" workbookViewId="0">
      <selection activeCell="H20" sqref="H20"/>
    </sheetView>
  </sheetViews>
  <sheetFormatPr defaultColWidth="8.42578125" defaultRowHeight="15" x14ac:dyDescent="0.25"/>
  <sheetData>
    <row r="2" spans="1:3" x14ac:dyDescent="0.25">
      <c r="A2">
        <v>5610</v>
      </c>
      <c r="B2">
        <v>5615</v>
      </c>
      <c r="C2">
        <v>5619</v>
      </c>
    </row>
    <row r="3" spans="1:3" x14ac:dyDescent="0.25">
      <c r="A3">
        <v>5500</v>
      </c>
      <c r="B3">
        <v>5444</v>
      </c>
      <c r="C3">
        <v>5371</v>
      </c>
    </row>
    <row r="5" spans="1:3" x14ac:dyDescent="0.25">
      <c r="A5">
        <f>A3-A2</f>
        <v>-110</v>
      </c>
      <c r="B5">
        <f>B3-B2</f>
        <v>-171</v>
      </c>
      <c r="C5">
        <f>C3-C2</f>
        <v>-248</v>
      </c>
    </row>
    <row r="6" spans="1:3" x14ac:dyDescent="0.25">
      <c r="A6">
        <v>10</v>
      </c>
      <c r="B6">
        <v>20</v>
      </c>
      <c r="C6">
        <v>31</v>
      </c>
    </row>
    <row r="7" spans="1:3" x14ac:dyDescent="0.25">
      <c r="A7">
        <v>1</v>
      </c>
      <c r="B7">
        <v>1</v>
      </c>
      <c r="C7">
        <v>1</v>
      </c>
    </row>
    <row r="8" spans="1:3" x14ac:dyDescent="0.25">
      <c r="A8">
        <v>10</v>
      </c>
      <c r="B8">
        <v>13</v>
      </c>
      <c r="C8">
        <v>18</v>
      </c>
    </row>
    <row r="9" spans="1:3" x14ac:dyDescent="0.25">
      <c r="A9">
        <v>4</v>
      </c>
      <c r="B9">
        <v>6</v>
      </c>
      <c r="C9">
        <v>9</v>
      </c>
    </row>
    <row r="10" spans="1:3" x14ac:dyDescent="0.25">
      <c r="A10">
        <v>3</v>
      </c>
      <c r="B10">
        <v>4</v>
      </c>
      <c r="C10">
        <v>9</v>
      </c>
    </row>
    <row r="11" spans="1:3" x14ac:dyDescent="0.25">
      <c r="A11">
        <v>2</v>
      </c>
      <c r="B11">
        <v>2</v>
      </c>
      <c r="C11">
        <v>2</v>
      </c>
    </row>
    <row r="12" spans="1:3" x14ac:dyDescent="0.25">
      <c r="A12">
        <v>2</v>
      </c>
      <c r="B12">
        <v>2</v>
      </c>
      <c r="C12">
        <v>2</v>
      </c>
    </row>
    <row r="13" spans="1:3" x14ac:dyDescent="0.25">
      <c r="A13">
        <v>50</v>
      </c>
      <c r="B13">
        <v>50</v>
      </c>
      <c r="C13">
        <v>50</v>
      </c>
    </row>
    <row r="14" spans="1:3" x14ac:dyDescent="0.25">
      <c r="A14">
        <v>10</v>
      </c>
      <c r="B14">
        <v>20</v>
      </c>
      <c r="C14">
        <v>46</v>
      </c>
    </row>
    <row r="15" spans="1:3" x14ac:dyDescent="0.25">
      <c r="A15">
        <v>5</v>
      </c>
      <c r="B15">
        <v>10</v>
      </c>
      <c r="C15">
        <v>15</v>
      </c>
    </row>
    <row r="16" spans="1:3" x14ac:dyDescent="0.25">
      <c r="A16">
        <v>1</v>
      </c>
      <c r="B16">
        <v>2</v>
      </c>
      <c r="C16">
        <v>3</v>
      </c>
    </row>
    <row r="17" spans="1:3" x14ac:dyDescent="0.25">
      <c r="A17">
        <v>1</v>
      </c>
      <c r="B17">
        <v>2</v>
      </c>
      <c r="C17">
        <v>3</v>
      </c>
    </row>
    <row r="18" spans="1:3" x14ac:dyDescent="0.25">
      <c r="A18">
        <v>2</v>
      </c>
      <c r="B18">
        <v>5</v>
      </c>
      <c r="C18">
        <v>10</v>
      </c>
    </row>
    <row r="19" spans="1:3" x14ac:dyDescent="0.25">
      <c r="A19">
        <v>2</v>
      </c>
      <c r="B19">
        <v>5</v>
      </c>
      <c r="C19">
        <v>10</v>
      </c>
    </row>
    <row r="20" spans="1:3" x14ac:dyDescent="0.25">
      <c r="A20">
        <v>2</v>
      </c>
      <c r="B20">
        <v>4</v>
      </c>
      <c r="C20">
        <v>7</v>
      </c>
    </row>
    <row r="21" spans="1:3" x14ac:dyDescent="0.25">
      <c r="A21">
        <v>4</v>
      </c>
      <c r="B21">
        <v>14</v>
      </c>
      <c r="C21">
        <v>14</v>
      </c>
    </row>
    <row r="22" spans="1:3" x14ac:dyDescent="0.25">
      <c r="A22">
        <v>1</v>
      </c>
      <c r="B22">
        <v>1</v>
      </c>
      <c r="C22">
        <v>10</v>
      </c>
    </row>
    <row r="25" spans="1:3" x14ac:dyDescent="0.25">
      <c r="A25">
        <f>SUM(A5:A22)</f>
        <v>0</v>
      </c>
      <c r="B25">
        <f>SUM(B5:B22)</f>
        <v>-10</v>
      </c>
      <c r="C25">
        <f>SUM(C5:C22)</f>
        <v>-8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DETALIERI 51, 61, 65, 66</vt:lpstr>
      <vt:lpstr>detalieri scoala</vt:lpstr>
      <vt:lpstr>detalieri 67</vt:lpstr>
      <vt:lpstr>detalieri 70</vt:lpstr>
      <vt:lpstr>detalieri 74</vt:lpstr>
      <vt:lpstr>detalieri 83</vt:lpstr>
      <vt:lpstr>detalieri 84</vt:lpstr>
      <vt:lpstr>DETALIERI 68</vt:lpstr>
      <vt:lpstr>TOTALURI</vt:lpstr>
      <vt:lpstr>anexa 2</vt:lpstr>
      <vt:lpstr>TOTAL PE ARTICOLE</vt:lpstr>
      <vt:lpstr>Sheet1</vt:lpstr>
      <vt:lpstr>'DETALIERI 51, 61, 65, 66'!Print_Area</vt:lpstr>
      <vt:lpstr>'detalieri 67'!Print_Area</vt:lpstr>
      <vt:lpstr>'DETALIERI 68'!Print_Area</vt:lpstr>
      <vt:lpstr>'detalieri scoala'!Print_Area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Contabilitate</cp:lastModifiedBy>
  <cp:revision>6</cp:revision>
  <cp:lastPrinted>2024-02-10T09:09:33Z</cp:lastPrinted>
  <dcterms:created xsi:type="dcterms:W3CDTF">2006-09-16T00:00:00Z</dcterms:created>
  <dcterms:modified xsi:type="dcterms:W3CDTF">2024-02-10T09:09:41Z</dcterms:modified>
  <dc:language>en-US</dc:language>
</cp:coreProperties>
</file>