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8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2" i="1" l="1"/>
  <c r="P152" i="1"/>
  <c r="O148" i="1"/>
  <c r="N148" i="1"/>
  <c r="M148" i="1"/>
  <c r="L148" i="1"/>
  <c r="K148" i="1"/>
  <c r="J148" i="1"/>
  <c r="I148" i="1"/>
  <c r="H148" i="1"/>
  <c r="O44" i="1"/>
  <c r="L44" i="1" l="1"/>
  <c r="K44" i="1" l="1"/>
  <c r="P47" i="1"/>
  <c r="I176" i="1"/>
  <c r="I163" i="1"/>
  <c r="I143" i="1"/>
  <c r="I130" i="1"/>
  <c r="I119" i="1"/>
  <c r="I115" i="1"/>
  <c r="I106" i="1"/>
  <c r="I102" i="1"/>
  <c r="I101" i="1" s="1"/>
  <c r="I91" i="1"/>
  <c r="I56" i="1"/>
  <c r="I50" i="1"/>
  <c r="I42" i="1"/>
  <c r="I41" i="1" s="1"/>
  <c r="H176" i="1"/>
  <c r="H170" i="1"/>
  <c r="H166" i="1"/>
  <c r="H174" i="1" s="1"/>
  <c r="H163" i="1"/>
  <c r="H106" i="1"/>
  <c r="H102" i="1"/>
  <c r="H56" i="1"/>
  <c r="H50" i="1"/>
  <c r="H42" i="1"/>
  <c r="H11" i="1"/>
  <c r="H10" i="1" s="1"/>
  <c r="H8" i="1" s="1"/>
  <c r="I166" i="1" l="1"/>
  <c r="I174" i="1" s="1"/>
  <c r="I99" i="1"/>
  <c r="I39" i="1" s="1"/>
  <c r="I37" i="1" s="1"/>
  <c r="I158" i="1" s="1"/>
  <c r="I170" i="1"/>
  <c r="H101" i="1"/>
  <c r="H99" i="1" s="1"/>
  <c r="H41" i="1"/>
  <c r="O130" i="1" l="1"/>
  <c r="K143" i="1" l="1"/>
  <c r="I30" i="1"/>
  <c r="I22" i="1"/>
  <c r="I17" i="1"/>
  <c r="I11" i="1"/>
  <c r="I10" i="1" l="1"/>
  <c r="Q177" i="1"/>
  <c r="P177" i="1"/>
  <c r="Q175" i="1"/>
  <c r="P175" i="1"/>
  <c r="Q173" i="1"/>
  <c r="P173" i="1"/>
  <c r="Q172" i="1"/>
  <c r="P172" i="1"/>
  <c r="Q129" i="1"/>
  <c r="P129" i="1"/>
  <c r="Q111" i="1"/>
  <c r="P111" i="1"/>
  <c r="Q104" i="1"/>
  <c r="P104" i="1"/>
  <c r="Q103" i="1"/>
  <c r="P103" i="1"/>
  <c r="Q80" i="1"/>
  <c r="P80" i="1"/>
  <c r="Q58" i="1"/>
  <c r="P58" i="1"/>
  <c r="Q53" i="1"/>
  <c r="P53" i="1"/>
  <c r="Q52" i="1"/>
  <c r="P52" i="1"/>
  <c r="P51" i="1"/>
  <c r="Q46" i="1"/>
  <c r="P46" i="1"/>
  <c r="Q45" i="1"/>
  <c r="P45" i="1"/>
  <c r="Q44" i="1"/>
  <c r="P44" i="1"/>
  <c r="Q13" i="1"/>
  <c r="P13" i="1"/>
  <c r="M103" i="1"/>
  <c r="N111" i="1"/>
  <c r="N129" i="1"/>
  <c r="M129" i="1"/>
  <c r="N53" i="1"/>
  <c r="M53" i="1"/>
  <c r="L53" i="1"/>
  <c r="N52" i="1"/>
  <c r="M52" i="1"/>
  <c r="L52" i="1"/>
  <c r="M111" i="1" l="1"/>
  <c r="I8" i="1"/>
  <c r="N103" i="1"/>
  <c r="N102" i="1" s="1"/>
  <c r="N170" i="1" s="1"/>
  <c r="N45" i="1"/>
  <c r="M44" i="1"/>
  <c r="M42" i="1" s="1"/>
  <c r="O42" i="1"/>
  <c r="O143" i="1"/>
  <c r="N143" i="1"/>
  <c r="M143" i="1"/>
  <c r="L143" i="1"/>
  <c r="N130" i="1"/>
  <c r="M130" i="1"/>
  <c r="L130" i="1"/>
  <c r="K130" i="1"/>
  <c r="O119" i="1"/>
  <c r="N119" i="1"/>
  <c r="M119" i="1"/>
  <c r="L119" i="1"/>
  <c r="K119" i="1"/>
  <c r="O115" i="1"/>
  <c r="N115" i="1"/>
  <c r="M115" i="1"/>
  <c r="L115" i="1"/>
  <c r="K115" i="1"/>
  <c r="O106" i="1"/>
  <c r="N106" i="1"/>
  <c r="M106" i="1"/>
  <c r="L106" i="1"/>
  <c r="K106" i="1"/>
  <c r="Q106" i="1" s="1"/>
  <c r="O102" i="1"/>
  <c r="M102" i="1"/>
  <c r="L102" i="1"/>
  <c r="L170" i="1" s="1"/>
  <c r="K102" i="1"/>
  <c r="K170" i="1" s="1"/>
  <c r="O91" i="1"/>
  <c r="N91" i="1"/>
  <c r="M91" i="1"/>
  <c r="L91" i="1"/>
  <c r="K91" i="1"/>
  <c r="O56" i="1"/>
  <c r="N56" i="1"/>
  <c r="M56" i="1"/>
  <c r="L56" i="1"/>
  <c r="K56" i="1"/>
  <c r="O50" i="1"/>
  <c r="N50" i="1"/>
  <c r="M50" i="1"/>
  <c r="L50" i="1"/>
  <c r="K50" i="1"/>
  <c r="K42" i="1"/>
  <c r="H143" i="1"/>
  <c r="H130" i="1"/>
  <c r="H119" i="1"/>
  <c r="H115" i="1"/>
  <c r="H91" i="1"/>
  <c r="H39" i="1" s="1"/>
  <c r="H37" i="1" s="1"/>
  <c r="H158" i="1" s="1"/>
  <c r="O17" i="1"/>
  <c r="N17" i="1"/>
  <c r="M17" i="1"/>
  <c r="L17" i="1"/>
  <c r="K17" i="1"/>
  <c r="N11" i="1"/>
  <c r="M11" i="1"/>
  <c r="M10" i="1" s="1"/>
  <c r="M8" i="1" s="1"/>
  <c r="O11" i="1"/>
  <c r="P11" i="1" s="1"/>
  <c r="L11" i="1"/>
  <c r="O30" i="1"/>
  <c r="N30" i="1"/>
  <c r="M30" i="1"/>
  <c r="L30" i="1"/>
  <c r="K30" i="1"/>
  <c r="O22" i="1"/>
  <c r="N22" i="1"/>
  <c r="M22" i="1"/>
  <c r="L22" i="1"/>
  <c r="K22" i="1"/>
  <c r="H30" i="1"/>
  <c r="H22" i="1"/>
  <c r="H17" i="1"/>
  <c r="Q11" i="1"/>
  <c r="M163" i="1" l="1"/>
  <c r="M101" i="1"/>
  <c r="M99" i="1" s="1"/>
  <c r="P56" i="1"/>
  <c r="O10" i="1"/>
  <c r="O8" i="1" s="1"/>
  <c r="P42" i="1"/>
  <c r="P50" i="1"/>
  <c r="M45" i="1"/>
  <c r="Q56" i="1"/>
  <c r="P106" i="1"/>
  <c r="Q102" i="1"/>
  <c r="Q50" i="1"/>
  <c r="Q42" i="1"/>
  <c r="K10" i="1"/>
  <c r="K176" i="1" s="1"/>
  <c r="Q170" i="1"/>
  <c r="O170" i="1"/>
  <c r="P170" i="1" s="1"/>
  <c r="P102" i="1"/>
  <c r="L101" i="1"/>
  <c r="L166" i="1" s="1"/>
  <c r="O176" i="1"/>
  <c r="O163" i="1"/>
  <c r="M41" i="1"/>
  <c r="L42" i="1"/>
  <c r="L41" i="1" s="1"/>
  <c r="N44" i="1"/>
  <c r="N42" i="1" s="1"/>
  <c r="N41" i="1" s="1"/>
  <c r="M46" i="1"/>
  <c r="M170" i="1"/>
  <c r="M166" i="1"/>
  <c r="O101" i="1"/>
  <c r="K101" i="1"/>
  <c r="K166" i="1" s="1"/>
  <c r="K174" i="1" s="1"/>
  <c r="K41" i="1"/>
  <c r="N101" i="1"/>
  <c r="O41" i="1"/>
  <c r="L10" i="1"/>
  <c r="N10" i="1"/>
  <c r="N8" i="1" l="1"/>
  <c r="N163" i="1"/>
  <c r="L8" i="1"/>
  <c r="L163" i="1"/>
  <c r="M39" i="1"/>
  <c r="M37" i="1" s="1"/>
  <c r="M158" i="1" s="1"/>
  <c r="Q10" i="1"/>
  <c r="P41" i="1"/>
  <c r="K99" i="1"/>
  <c r="Q99" i="1" s="1"/>
  <c r="Q41" i="1"/>
  <c r="K8" i="1"/>
  <c r="P8" i="1" s="1"/>
  <c r="P10" i="1"/>
  <c r="P176" i="1"/>
  <c r="K163" i="1"/>
  <c r="P163" i="1" s="1"/>
  <c r="Q8" i="1"/>
  <c r="Q101" i="1"/>
  <c r="O166" i="1"/>
  <c r="P101" i="1"/>
  <c r="L99" i="1"/>
  <c r="L39" i="1" s="1"/>
  <c r="L37" i="1" s="1"/>
  <c r="N99" i="1"/>
  <c r="N39" i="1" s="1"/>
  <c r="N37" i="1" s="1"/>
  <c r="N158" i="1" s="1"/>
  <c r="N166" i="1"/>
  <c r="O99" i="1"/>
  <c r="L158" i="1" l="1"/>
  <c r="K39" i="1"/>
  <c r="K37" i="1" s="1"/>
  <c r="K158" i="1" s="1"/>
  <c r="Q163" i="1"/>
  <c r="Q176" i="1"/>
  <c r="Q166" i="1"/>
  <c r="Q174" i="1"/>
  <c r="O39" i="1"/>
  <c r="P99" i="1"/>
  <c r="O174" i="1"/>
  <c r="P174" i="1" s="1"/>
  <c r="P166" i="1"/>
  <c r="Q39" i="1" l="1"/>
  <c r="Q158" i="1"/>
  <c r="Q37" i="1"/>
  <c r="O37" i="1"/>
  <c r="P39" i="1"/>
  <c r="O158" i="1" l="1"/>
  <c r="P158" i="1" s="1"/>
  <c r="P37" i="1"/>
</calcChain>
</file>

<file path=xl/sharedStrings.xml><?xml version="1.0" encoding="utf-8"?>
<sst xmlns="http://schemas.openxmlformats.org/spreadsheetml/2006/main" count="372" uniqueCount="273">
  <si>
    <t>- mii lei -</t>
  </si>
  <si>
    <t>INDICATORI</t>
  </si>
  <si>
    <t>Nr.</t>
  </si>
  <si>
    <t>rd.</t>
  </si>
  <si>
    <t>%</t>
  </si>
  <si>
    <t>7=6/5</t>
  </si>
  <si>
    <t>8=5/3a</t>
  </si>
  <si>
    <t>Aprobat</t>
  </si>
  <si>
    <t>Preliminat / Realizat</t>
  </si>
  <si>
    <t>din care:</t>
  </si>
  <si>
    <t>conform HG/ Ordin comun</t>
  </si>
  <si>
    <t>conform Hotărârii C.A.</t>
  </si>
  <si>
    <t>Trim I</t>
  </si>
  <si>
    <t>Trim II</t>
  </si>
  <si>
    <t>Trim III</t>
  </si>
  <si>
    <t>An</t>
  </si>
  <si>
    <t>3a</t>
  </si>
  <si>
    <t>4a</t>
  </si>
  <si>
    <t>6a</t>
  </si>
  <si>
    <t>6b</t>
  </si>
  <si>
    <t>6c</t>
  </si>
  <si>
    <t>6d</t>
  </si>
  <si>
    <r>
      <t>I.</t>
    </r>
    <r>
      <rPr>
        <sz val="10.5"/>
        <color theme="1"/>
        <rFont val="Times New Roman"/>
        <family val="1"/>
      </rPr>
      <t xml:space="preserve"> </t>
    </r>
  </si>
  <si>
    <t xml:space="preserve">VENITURI TOTALE </t>
  </si>
  <si>
    <t>(Rd.2 + Rd.22 + Rd.28)</t>
  </si>
  <si>
    <r>
      <t> </t>
    </r>
    <r>
      <rPr>
        <sz val="10.5"/>
        <color theme="1"/>
        <rFont val="Times New Roman"/>
        <family val="1"/>
      </rPr>
      <t xml:space="preserve"> </t>
    </r>
  </si>
  <si>
    <t>Venituri totale din exploatare (Rd.3 + Rd.8 + Rd.9 + Rd.12 + Rd.13 + Rd.14), din care:</t>
  </si>
  <si>
    <t>a)</t>
  </si>
  <si>
    <t>din producţia vândută (Rd.4 + Rd.5 + Rd.6 + Rd.7), din care:</t>
  </si>
  <si>
    <t xml:space="preserve">a1) </t>
  </si>
  <si>
    <t>din vânzarea produselor</t>
  </si>
  <si>
    <t xml:space="preserve">a2) </t>
  </si>
  <si>
    <t>din servicii prestate</t>
  </si>
  <si>
    <t xml:space="preserve">a3) </t>
  </si>
  <si>
    <t>din redevenţe şi chirii</t>
  </si>
  <si>
    <t xml:space="preserve">a4) </t>
  </si>
  <si>
    <t>alte venituri</t>
  </si>
  <si>
    <t>b)</t>
  </si>
  <si>
    <t>din vânzarea mărfurilor</t>
  </si>
  <si>
    <t>c)</t>
  </si>
  <si>
    <t>din subvenţii şi transferuri de exploatare aferente cifrei de afaceri nete (Rd.10 + Rd.11), din care:</t>
  </si>
  <si>
    <t xml:space="preserve">c1 </t>
  </si>
  <si>
    <t>subvenţii, cf. prevederilor legale în vigoare</t>
  </si>
  <si>
    <t xml:space="preserve">c2 </t>
  </si>
  <si>
    <t>transferuri, cf. prevederilor legale în vigoare</t>
  </si>
  <si>
    <t>d)</t>
  </si>
  <si>
    <t>din producţia de imobilizări</t>
  </si>
  <si>
    <t>e)</t>
  </si>
  <si>
    <t>venituri aferente costului producţiei în curs de execuţie</t>
  </si>
  <si>
    <t>f)</t>
  </si>
  <si>
    <t>alte venituri din exploatare (Rd.15 + Rd.16 + Rd.19 + Rd.20 + Rd.21), din care:</t>
  </si>
  <si>
    <t xml:space="preserve">f1) </t>
  </si>
  <si>
    <t>din amenzi şi penalităţi</t>
  </si>
  <si>
    <t xml:space="preserve">f2) </t>
  </si>
  <si>
    <t>din vânzarea activelor şi alte operaţii de capital (Rd.18 + Rd.19), din care:</t>
  </si>
  <si>
    <t xml:space="preserve">  </t>
  </si>
  <si>
    <t>- active corporale</t>
  </si>
  <si>
    <t>- active necorporale</t>
  </si>
  <si>
    <t xml:space="preserve">f3) </t>
  </si>
  <si>
    <t>din subvenţii pentru investiţii</t>
  </si>
  <si>
    <t xml:space="preserve">f4) </t>
  </si>
  <si>
    <t>din valorificarea certificatelor CO2</t>
  </si>
  <si>
    <t xml:space="preserve">f5) </t>
  </si>
  <si>
    <t>Venituri financiare (Rd.23 + Rd.24 + Rd.25 + Rd.26 + Rd.27),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</si>
  <si>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</si>
  <si>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</si>
  <si>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</si>
  <si>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</si>
  <si>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</si>
  <si>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Venituri extraordinare</t>
  </si>
  <si>
    <r>
      <t>II</t>
    </r>
    <r>
      <rPr>
        <sz val="10.5"/>
        <color theme="1"/>
        <rFont val="Times New Roman"/>
        <family val="1"/>
      </rPr>
      <t xml:space="preserve"> </t>
    </r>
  </si>
  <si>
    <t xml:space="preserve">CHELTUIELI TOTALE </t>
  </si>
  <si>
    <t>(Rd.30 + Rd.136 + Rd.144)</t>
  </si>
  <si>
    <t xml:space="preserve">Cheltuieli de exploatare </t>
  </si>
  <si>
    <t>A. Cheltuieli cu bunuri şi servicii (Rd.32 + Rd.40 + Rd.46), din care:</t>
  </si>
  <si>
    <t>A1</t>
  </si>
  <si>
    <t>Cheltuieli privind stocurile (Rd.33 + Rd.34 + Rd.37 + Rd.38 + Rd.39), din care:</t>
  </si>
  <si>
    <t>cheltuieli cu materiile prime</t>
  </si>
  <si>
    <t>cheltuieli cu materialele consumabile, din care:</t>
  </si>
  <si>
    <t xml:space="preserve">b1) </t>
  </si>
  <si>
    <t>cheltuieli cu piesele de schimb</t>
  </si>
  <si>
    <t xml:space="preserve">b2) 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</si>
  <si>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</si>
  <si>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</si>
  <si>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</si>
  <si>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</si>
  <si>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</si>
  <si>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(Rd.41 + Rd.42 + Rd.45), din care:</t>
  </si>
  <si>
    <t>cheltuieli cu întreţinerea şi reparaţiile</t>
  </si>
  <si>
    <t>cheltuieli privind chiriile (Rd.43 + Rd.44) din care:</t>
  </si>
  <si>
    <t>- către operatori cu capital integral/majoritar de stat</t>
  </si>
  <si>
    <t>- către operatori cu capital privat</t>
  </si>
  <si>
    <t>prime de asigurare</t>
  </si>
  <si>
    <t>A3</t>
  </si>
  <si>
    <t xml:space="preserve">Cheltuieli cu alte servicii executate de terţi </t>
  </si>
  <si>
    <t>(Rd.47 + Rd.48 + Rd.50 + Rd.57 + Rd.62 + Rd.63 + Rd.67 + Rd.68 + Rd.69 + Rd.78), din care:</t>
  </si>
  <si>
    <t>cheltuieli cu colaboratorii</t>
  </si>
  <si>
    <t>cheltuieli privind comisioanele şi onorariul, din care:</t>
  </si>
  <si>
    <t>cheltuieli privind consultanţa juridică</t>
  </si>
  <si>
    <t>cheltuieli de protocol, reclamă şi publicitate (Rd.51 + Rd.53), din care:</t>
  </si>
  <si>
    <t xml:space="preserve">c1) </t>
  </si>
  <si>
    <t>cheltuieli de protocol, din care:</t>
  </si>
  <si>
    <t>- tichete cadou potrivit Legii nr.193/2006, cu modificările ulterioare</t>
  </si>
  <si>
    <t>52</t>
  </si>
  <si>
    <t xml:space="preserve">c2) </t>
  </si>
  <si>
    <t>cheltuieli de reclamă şi publicitate, din care:</t>
  </si>
  <si>
    <t>- tichete cadou ptr. cheltuieli de reclamă şi publicitate, potrivit Legii nr. 193/2006, cu modificările ulterioare</t>
  </si>
  <si>
    <t>54</t>
  </si>
  <si>
    <t>- tichete cadou ptr. campanii de marketing, studiul pieţei, promovarea pe pieţe existente sau noi, potrivit Legii nr. 193/2006, cu modificările ulterioare</t>
  </si>
  <si>
    <t>55</t>
  </si>
  <si>
    <t>- ch. de promovare a produselor</t>
  </si>
  <si>
    <t>Ch. cu sponsorizarea, potrivit O.U.G. nr. 2/2015 (Rd.58 + Rd.59 + Rd.61), din care:</t>
  </si>
  <si>
    <t xml:space="preserve">d1) </t>
  </si>
  <si>
    <t>ch. de sponsorizare în domeniul medical şi sănătate</t>
  </si>
  <si>
    <t xml:space="preserve">d2) </t>
  </si>
  <si>
    <t>ch. de sponsorizare în domeniile educaţie, învăţământ, social şi sport, din care:</t>
  </si>
  <si>
    <t xml:space="preserve">d3) </t>
  </si>
  <si>
    <t>- pentru cluburile sportive</t>
  </si>
  <si>
    <t xml:space="preserve">d4) </t>
  </si>
  <si>
    <t>ch. de sponsorizare pentru alte acţiuni şi activităţi</t>
  </si>
  <si>
    <t>cheltuieli cu transportul de bunuri şi persoane</t>
  </si>
  <si>
    <r>
      <t>cheltuieli de deplasare, detaşare, transfer,</t>
    </r>
    <r>
      <rPr>
        <sz val="10.5"/>
        <color theme="1"/>
        <rFont val="Times New Roman"/>
        <family val="1"/>
      </rPr>
      <t>din care:</t>
    </r>
  </si>
  <si>
    <t xml:space="preserve">- cheltuieli cu diurna </t>
  </si>
  <si>
    <t>(Rd.65 + Rd.66), din care:</t>
  </si>
  <si>
    <r>
      <t xml:space="preserve">- </t>
    </r>
    <r>
      <rPr>
        <i/>
        <sz val="10.5"/>
        <color theme="1"/>
        <rFont val="Times New Roman"/>
        <family val="1"/>
      </rPr>
      <t>internă</t>
    </r>
  </si>
  <si>
    <r>
      <t xml:space="preserve">- </t>
    </r>
    <r>
      <rPr>
        <i/>
        <sz val="10.5"/>
        <color theme="1"/>
        <rFont val="Times New Roman"/>
        <family val="1"/>
      </rPr>
      <t>externă</t>
    </r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</si>
  <si>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</si>
  <si>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</si>
  <si>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</si>
  <si>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</si>
  <si>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</si>
  <si>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</si>
  <si>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 xml:space="preserve">i1) </t>
  </si>
  <si>
    <t>cheltuieli de asigurare şi pază</t>
  </si>
  <si>
    <t xml:space="preserve">i2) </t>
  </si>
  <si>
    <t>cheltuieli privind întreţinerea şi funcţionarea tehnicii de calcul</t>
  </si>
  <si>
    <t xml:space="preserve">i3) </t>
  </si>
  <si>
    <t>cheltuieli cu pregătirea profesională</t>
  </si>
  <si>
    <t xml:space="preserve">i4) </t>
  </si>
  <si>
    <t>cheltuieli cu reevaluarea imobilizărilor corporale şi necorporale, din care:</t>
  </si>
  <si>
    <r>
      <t xml:space="preserve">    - </t>
    </r>
    <r>
      <rPr>
        <i/>
        <sz val="10.5"/>
        <color theme="1"/>
        <rFont val="Times New Roman"/>
        <family val="1"/>
      </rPr>
      <t>aferente bunurilor de natura domeniului public</t>
    </r>
  </si>
  <si>
    <t xml:space="preserve">i5) </t>
  </si>
  <si>
    <t>cheltuieli cu prestaţiile efectuate de filiale</t>
  </si>
  <si>
    <t xml:space="preserve">i6) </t>
  </si>
  <si>
    <t>cheltuieli privind recrutarea şi plasarea personalului de conducere cf. Ordonanţei de urgenţă a Guvernului nr. 109/2011</t>
  </si>
  <si>
    <t xml:space="preserve">i7) </t>
  </si>
  <si>
    <t>cheltuieli cu anunţurile privind licitaţiile şi alte anunţuri</t>
  </si>
  <si>
    <t>j)</t>
  </si>
  <si>
    <t>alte cheltuieli</t>
  </si>
  <si>
    <t xml:space="preserve">B Cheltuieli cu impozite, taxe şi vărsăminte asimilate </t>
  </si>
  <si>
    <t>(Rd.80 + Rd.81 + Rd.82 + Rd.83 + Rd.84 + Rd.85),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</si>
  <si>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</si>
  <si>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</si>
  <si>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</si>
  <si>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</si>
  <si>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</si>
  <si>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</si>
  <si>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 xml:space="preserve">C. Cheltuieli cu personalul </t>
  </si>
  <si>
    <t>(Rd.87 + Rd.100 + Rd.104 + Rd.113), din care:</t>
  </si>
  <si>
    <t>C0</t>
  </si>
  <si>
    <t>Cheltuieli de natură salarială (Rd.88 + Rd.92)</t>
  </si>
  <si>
    <t>C1</t>
  </si>
  <si>
    <t>Cheltuieli cu salariile (Rd.89 + Rd.90 + Rd.91), din care:</t>
  </si>
  <si>
    <t>a) salarii de bază</t>
  </si>
  <si>
    <t>b) sporuri, prime şi alte bonificaţii aferente salariului de bază (conform CCM)</t>
  </si>
  <si>
    <t>c) alte bonificaţii (conform CCM)</t>
  </si>
  <si>
    <t>C2</t>
  </si>
  <si>
    <t xml:space="preserve">Bonusuri </t>
  </si>
  <si>
    <t>(Rd.93 + Rd.96 + Rd.97 + Rd.98 + Rd.99), din care:</t>
  </si>
  <si>
    <t>a) cheltuieli sociale prevăzute la art. 25 din Legea nr. 227/2015 privind Codul fiscal (*, cu modificările şi completările ulterioare, din care: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</si>
  <si>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</si>
  <si>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</si>
  <si>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</si>
  <si>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</si>
  <si>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</t>
  </si>
  <si>
    <t>c) vouchere de vacanţă;</t>
  </si>
  <si>
    <t>d) ch. privind participarea salariaţilor la profitul obţinut în anul precedent</t>
  </si>
  <si>
    <t>e) alte cheltuieli conform CCM.</t>
  </si>
  <si>
    <t>C3</t>
  </si>
  <si>
    <t>Alte cheltuieli cu personalul (Rd.101 + Rd.102 + Rd.103), din care: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</si>
  <si>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</si>
  <si>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</si>
  <si>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</si>
  <si>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C4</t>
  </si>
  <si>
    <t xml:space="preserve">Cheltuieli aferente contractului de mandat şi a altor organe de conducere şi control, comisii şi comitete </t>
  </si>
  <si>
    <t>(Rd.105 + Rd.108 + Rd.111 + Rd.112), din care:</t>
  </si>
  <si>
    <t>a) pentru directori/directorat</t>
  </si>
  <si>
    <t>- componenta fixă</t>
  </si>
  <si>
    <t>- componenta variabilă</t>
  </si>
  <si>
    <t>b) pentru consiliul de administraţie/consiliul de supraveghere, din care:</t>
  </si>
  <si>
    <t>c) pentru AGA şi cenzori</t>
  </si>
  <si>
    <t>d) pentru alte comisii şi comitete constituite potrivit legii</t>
  </si>
  <si>
    <t>C5</t>
  </si>
  <si>
    <t>Cheltuieli cu contribuţiile datorate de angajator</t>
  </si>
  <si>
    <t>D. Alte cheltuieli de exploatare (Rd.115 + Rd.118 + Rd.119 + Rd.120 + Rd.121 + Rd.122), din care:</t>
  </si>
  <si>
    <t>cheltuieli cu majorări şi penalităţi (Rd.122 + Rd.123),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</si>
  <si>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</si>
  <si>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</si>
  <si>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</si>
  <si>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</si>
  <si>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</si>
  <si>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(Rd.123 - Rd.126), din care:</t>
  </si>
  <si>
    <t>cheltuieli privind ajustările şi provizioanele</t>
  </si>
  <si>
    <t xml:space="preserve">f1.1) </t>
  </si>
  <si>
    <t>- provizioane privind participarea la profit a salariaţilor</t>
  </si>
  <si>
    <t xml:space="preserve">f1.2) </t>
  </si>
  <si>
    <t>- provizioane în legătură cu contractul de mandat</t>
  </si>
  <si>
    <t>venituri din provizioane şi ajustări pentru depreciere sau pierderi de valoare, din care:</t>
  </si>
  <si>
    <t xml:space="preserve">f2.1) </t>
  </si>
  <si>
    <t xml:space="preserve">din anularea provizioanelor </t>
  </si>
  <si>
    <t>(Rd.128 + Rd.129 + Rd.130), din care:</t>
  </si>
  <si>
    <t>- din participarea salariaţilor la profit</t>
  </si>
  <si>
    <t>- din deprecierea imobilizărilor corporale şi a activelor circulante</t>
  </si>
  <si>
    <t>- venituri din alte provizioane</t>
  </si>
  <si>
    <t xml:space="preserve">Cheltuieli financiare </t>
  </si>
  <si>
    <t>(Rd.132 + Rd.135 + Rd.138), din care:</t>
  </si>
  <si>
    <t>cheltuieli privind dobânzile, din care:</t>
  </si>
  <si>
    <t>aferente creditelor pentru investiţii</t>
  </si>
  <si>
    <t>aferente creditelor pentru activitatea curentă</t>
  </si>
  <si>
    <t>cheltuieli din diferenţe de curs valutar, din care:</t>
  </si>
  <si>
    <t>alte cheltuieli financiare</t>
  </si>
  <si>
    <t>Cheltuieli extraordinare</t>
  </si>
  <si>
    <r>
      <t>III</t>
    </r>
    <r>
      <rPr>
        <sz val="10.5"/>
        <color theme="1"/>
        <rFont val="Times New Roman"/>
        <family val="1"/>
      </rPr>
      <t xml:space="preserve"> </t>
    </r>
  </si>
  <si>
    <t>REZULTATUL BRUT (profit/pierdere) (Rd.1 - Rd.29)</t>
  </si>
  <si>
    <t>venituri neimpozabile</t>
  </si>
  <si>
    <t>cheltuieli nedeductibile fiscal</t>
  </si>
  <si>
    <r>
      <t>IV</t>
    </r>
    <r>
      <rPr>
        <sz val="10.5"/>
        <color theme="1"/>
        <rFont val="Times New Roman"/>
        <family val="1"/>
      </rPr>
      <t xml:space="preserve"> </t>
    </r>
  </si>
  <si>
    <t>IMPOZIT PE PROFIT</t>
  </si>
  <si>
    <r>
      <t>V</t>
    </r>
    <r>
      <rPr>
        <sz val="10.5"/>
        <color theme="1"/>
        <rFont val="Times New Roman"/>
        <family val="1"/>
      </rPr>
      <t xml:space="preserve"> </t>
    </r>
  </si>
  <si>
    <t>DATE DE FUNDAMENTARE</t>
  </si>
  <si>
    <t>Venituri totale din exploatare, din care: (Rd.2)</t>
  </si>
  <si>
    <t>- venituri din subvenţii şi transferuri</t>
  </si>
  <si>
    <t>- alte venituri care nu se iau în calcul la determinarea productivităţii muncii, cf. Legii anuale a bugetului de stat</t>
  </si>
  <si>
    <t>Cheltuieli de natură salarială (Rd.87), din care: **)</t>
  </si>
  <si>
    <t>. . . . . . . . . .</t>
  </si>
  <si>
    <t xml:space="preserve">Cheltuieli cu salariile </t>
  </si>
  <si>
    <t>(Rd.88)</t>
  </si>
  <si>
    <t>Nr. de personal prognozat la finele anului</t>
  </si>
  <si>
    <t>Nr. mediu de salariaţi</t>
  </si>
  <si>
    <r>
      <t>Câştigul mediu lunar pe salariat (lei/persoană) determinat pe baza cheltuielilor de natură salarială [(Rd.147 - rd.93* - rd.98)/ Rd.</t>
    </r>
    <r>
      <rPr>
        <b/>
        <i/>
        <sz val="10.5"/>
        <color theme="1"/>
        <rFont val="Times New Roman"/>
        <family val="1"/>
      </rPr>
      <t>153</t>
    </r>
    <r>
      <rPr>
        <b/>
        <sz val="10.5"/>
        <color theme="1"/>
        <rFont val="Times New Roman"/>
        <family val="1"/>
      </rPr>
      <t>]/12*1000</t>
    </r>
  </si>
  <si>
    <t>x</t>
  </si>
  <si>
    <t>Câştigul mediu lunar pe salariat (lei/persoană) determinat pe baza cheltuielilor de natură salarială, recalculat cf. Legii anuale a bugetului de stat</t>
  </si>
  <si>
    <r>
      <t>Productivitatea muncii în unităţi valorice pe total personal mediu (mii lei/persoană) (Rd.2/Rd.</t>
    </r>
    <r>
      <rPr>
        <b/>
        <i/>
        <sz val="10.5"/>
        <color theme="1"/>
        <rFont val="Times New Roman"/>
        <family val="1"/>
      </rPr>
      <t>153</t>
    </r>
    <r>
      <rPr>
        <b/>
        <sz val="10.5"/>
        <color theme="1"/>
        <rFont val="Times New Roman"/>
        <family val="1"/>
      </rPr>
      <t>)</t>
    </r>
  </si>
  <si>
    <t>Productivitatea muncii în unităţi valorice pe total personal mediu recalculată cf. Legii anuale a bugetului de stat</t>
  </si>
  <si>
    <r>
      <t>Productivitatea muncii în unităţi fizice pe total personal mediu (cantitate produse finite/ persoană) W=QPF/Rd.</t>
    </r>
    <r>
      <rPr>
        <b/>
        <i/>
        <sz val="10.5"/>
        <color theme="1"/>
        <rFont val="Times New Roman"/>
        <family val="1"/>
      </rPr>
      <t>153</t>
    </r>
  </si>
  <si>
    <t>c1)</t>
  </si>
  <si>
    <t>Elemente de calcul a productivităţii muncii în unităţi fizice, din care</t>
  </si>
  <si>
    <t>- cantitatea de produse finite (QPF)</t>
  </si>
  <si>
    <t>- preţ mediu (p)</t>
  </si>
  <si>
    <t>- valoare=QPF x p</t>
  </si>
  <si>
    <t>- pondere în venituri totale de exploatare = Rd.159/Rd.2</t>
  </si>
  <si>
    <t>Plăţi restante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</si>
  <si>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</si>
  <si>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</si>
  <si>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</si>
  <si>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</si>
  <si>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</si>
  <si>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entităţi</t>
  </si>
  <si>
    <t>Credite pentru finanţarea activităţii curente (soldul rămas de rambursat)</t>
  </si>
  <si>
    <t>(Rd.31 + Rd.79 + Rd.86 + Rd.114), din care:</t>
  </si>
  <si>
    <t xml:space="preserve">*) în limita prevăzută la art. 25 alin. (3) lit. b din Legea nr. 227/2015 privind Codul fiscal, cu modificările şi completările ulterioare
**) se vor evidenţia distinct sumele care nu se iau în calcul la determinarea creşterii câştigului mediu brut lunar, prevăzute în Legea anuală a bugetului de stat
</t>
  </si>
  <si>
    <t>Realizat an 2019</t>
  </si>
  <si>
    <t>Prevederi an precedent 2020</t>
  </si>
  <si>
    <t>Propuneri an curent 2021</t>
  </si>
  <si>
    <t>Anexa 2 la PHCL nr.__/__.05.2021 privind aprobarea bugetului de venituri și cheltuieli al Societații Administrația Domeniului Public Sântandrei S.R.L. pe anul 2021</t>
  </si>
  <si>
    <t>ROMÂNIA
JUDEȚUL BIHOR
COMUNA SÂNTANDREI
SC ADP SÂNTANDREI SRL</t>
  </si>
  <si>
    <t xml:space="preserve">Detalierea indicatorilor economico-financiari prevăzuţi 
în bugetul de venitul şi cheltuieli al ADP SÂntandrei SRL şi repartizarea pe trimestre a acestora
</t>
  </si>
  <si>
    <t>Inițiator</t>
  </si>
  <si>
    <t>Avizat pentru legalitate</t>
  </si>
  <si>
    <t>PRIMAR</t>
  </si>
  <si>
    <t>SECRETAR GENERAL</t>
  </si>
  <si>
    <t>Ioan MĂRCUȘ</t>
  </si>
  <si>
    <t>Dorina 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</si>
</sst>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b/>
      <i/>
      <sz val="10.5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1" fontId="2" fillId="4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0" fillId="0" borderId="0" xfId="0" applyNumberFormat="1"/>
    <xf numFmtId="10" fontId="1" fillId="0" borderId="4" xfId="0" applyNumberFormat="1" applyFont="1" applyFill="1" applyBorder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10" fontId="0" fillId="0" borderId="0" xfId="0" applyNumberFormat="1" applyFill="1"/>
    <xf numFmtId="9" fontId="2" fillId="2" borderId="6" xfId="0" applyNumberFormat="1" applyFont="1" applyFill="1" applyBorder="1" applyAlignment="1">
      <alignment vertical="center" wrapText="1"/>
    </xf>
    <xf numFmtId="9" fontId="2" fillId="0" borderId="6" xfId="0" applyNumberFormat="1" applyFont="1" applyFill="1" applyBorder="1" applyAlignment="1">
      <alignment vertical="center" wrapText="1"/>
    </xf>
    <xf numFmtId="9" fontId="2" fillId="3" borderId="6" xfId="0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4" fontId="2" fillId="4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1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9" fontId="2" fillId="3" borderId="11" xfId="0" applyNumberFormat="1" applyFont="1" applyFill="1" applyBorder="1" applyAlignment="1">
      <alignment vertical="center" wrapText="1"/>
    </xf>
    <xf numFmtId="9" fontId="2" fillId="3" borderId="2" xfId="0" applyNumberFormat="1" applyFont="1" applyFill="1" applyBorder="1" applyAlignment="1">
      <alignment vertical="center" wrapText="1"/>
    </xf>
    <xf numFmtId="4" fontId="2" fillId="3" borderId="11" xfId="0" applyNumberFormat="1" applyFont="1" applyFill="1" applyBorder="1" applyAlignment="1" applyProtection="1">
      <alignment horizontal="center" vertical="center" wrapText="1"/>
    </xf>
    <xf numFmtId="4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Font="1"/>
    <xf numFmtId="9" fontId="0" fillId="0" borderId="0" xfId="0" applyNumberFormat="1" applyFont="1" applyAlignment="1">
      <alignment wrapText="1"/>
    </xf>
    <xf numFmtId="1" fontId="0" fillId="0" borderId="0" xfId="0" applyNumberFormat="1" applyFont="1"/>
    <xf numFmtId="0" fontId="0" fillId="0" borderId="0" xfId="0" applyAlignment="1">
      <alignment wrapText="1"/>
    </xf>
    <xf numFmtId="1" fontId="0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 wrapText="1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horizontal="right" wrapText="1"/>
    </xf>
    <xf numFmtId="0" fontId="0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tabSelected="1" zoomScaleNormal="100" workbookViewId="0">
      <pane xSplit="17" ySplit="7" topLeftCell="R86" activePane="bottomRight" state="frozen"/>
      <selection pane="topRight" activeCell="R1" sqref="R1"/>
      <selection pane="bottomLeft" activeCell="A8" sqref="A8"/>
      <selection pane="bottomRight" activeCell="J202" sqref="J202"/>
    </sheetView>
  </sheetViews>
  <sheetFormatPr defaultRowHeight="15" x14ac:dyDescent="0.25"/>
  <cols>
    <col min="3" max="3" width="3.42578125" bestFit="1" customWidth="1"/>
    <col min="4" max="4" width="7" customWidth="1"/>
    <col min="5" max="5" width="9.140625" hidden="1" customWidth="1"/>
    <col min="6" max="6" width="21.85546875" customWidth="1"/>
    <col min="8" max="8" width="11.5703125" bestFit="1" customWidth="1"/>
    <col min="12" max="12" width="9.140625" style="30"/>
    <col min="13" max="15" width="9.140625" style="20"/>
    <col min="16" max="16" width="11.5703125" style="24" bestFit="1" customWidth="1"/>
    <col min="17" max="17" width="9.140625" style="24"/>
  </cols>
  <sheetData>
    <row r="1" spans="1:17" ht="78" customHeight="1" x14ac:dyDescent="0.25">
      <c r="A1" s="147" t="s">
        <v>265</v>
      </c>
      <c r="B1" s="147"/>
      <c r="C1" s="147"/>
      <c r="D1" s="147"/>
      <c r="E1" s="147"/>
      <c r="F1" s="147"/>
      <c r="G1" s="148"/>
      <c r="H1" s="148"/>
      <c r="I1" s="149"/>
      <c r="J1" s="150"/>
      <c r="K1" s="152" t="s">
        <v>264</v>
      </c>
      <c r="L1" s="152"/>
      <c r="M1" s="152"/>
      <c r="N1" s="153"/>
      <c r="O1" s="153"/>
      <c r="P1" s="153"/>
      <c r="Q1" s="153"/>
    </row>
    <row r="2" spans="1:17" ht="52.5" customHeight="1" x14ac:dyDescent="0.25">
      <c r="F2" s="124" t="s">
        <v>266</v>
      </c>
      <c r="G2" s="124"/>
      <c r="H2" s="124"/>
      <c r="I2" s="124"/>
      <c r="J2" s="124"/>
      <c r="K2" s="124"/>
      <c r="L2" s="124"/>
      <c r="M2" s="124"/>
      <c r="N2" s="124"/>
      <c r="O2" s="124"/>
    </row>
    <row r="3" spans="1:17" ht="15.75" thickBot="1" x14ac:dyDescent="0.3">
      <c r="A3" s="125"/>
      <c r="B3" s="125"/>
      <c r="C3" s="125"/>
      <c r="D3" s="75"/>
      <c r="E3" s="75"/>
      <c r="F3" s="75"/>
      <c r="G3" s="1"/>
      <c r="H3" s="1"/>
      <c r="I3" s="125"/>
      <c r="J3" s="125"/>
      <c r="K3" s="125"/>
      <c r="L3" s="126"/>
      <c r="M3" s="126"/>
      <c r="N3" s="126"/>
      <c r="O3" s="126"/>
      <c r="P3" s="127" t="s">
        <v>0</v>
      </c>
      <c r="Q3" s="127"/>
    </row>
    <row r="4" spans="1:17" ht="15.75" thickBot="1" x14ac:dyDescent="0.3">
      <c r="A4" s="128"/>
      <c r="B4" s="129"/>
      <c r="C4" s="130"/>
      <c r="D4" s="56" t="s">
        <v>1</v>
      </c>
      <c r="E4" s="137"/>
      <c r="F4" s="57"/>
      <c r="G4" s="2" t="s">
        <v>2</v>
      </c>
      <c r="H4" s="54" t="s">
        <v>261</v>
      </c>
      <c r="I4" s="41" t="s">
        <v>262</v>
      </c>
      <c r="J4" s="140"/>
      <c r="K4" s="42"/>
      <c r="L4" s="141" t="s">
        <v>263</v>
      </c>
      <c r="M4" s="142"/>
      <c r="N4" s="142"/>
      <c r="O4" s="143"/>
      <c r="P4" s="21" t="s">
        <v>4</v>
      </c>
      <c r="Q4" s="21" t="s">
        <v>4</v>
      </c>
    </row>
    <row r="5" spans="1:17" ht="41.25" thickBot="1" x14ac:dyDescent="0.3">
      <c r="A5" s="131"/>
      <c r="B5" s="132"/>
      <c r="C5" s="133"/>
      <c r="D5" s="72"/>
      <c r="E5" s="138"/>
      <c r="F5" s="73"/>
      <c r="G5" s="2" t="s">
        <v>3</v>
      </c>
      <c r="H5" s="139"/>
      <c r="I5" s="41" t="s">
        <v>7</v>
      </c>
      <c r="J5" s="42"/>
      <c r="K5" s="4" t="s">
        <v>8</v>
      </c>
      <c r="L5" s="141" t="s">
        <v>9</v>
      </c>
      <c r="M5" s="142"/>
      <c r="N5" s="142"/>
      <c r="O5" s="143"/>
      <c r="P5" s="21"/>
      <c r="Q5" s="21"/>
    </row>
    <row r="6" spans="1:17" ht="54.75" thickBot="1" x14ac:dyDescent="0.3">
      <c r="A6" s="134"/>
      <c r="B6" s="135"/>
      <c r="C6" s="136"/>
      <c r="D6" s="58"/>
      <c r="E6" s="125"/>
      <c r="F6" s="59"/>
      <c r="G6" s="3"/>
      <c r="H6" s="55"/>
      <c r="I6" s="4" t="s">
        <v>10</v>
      </c>
      <c r="J6" s="4" t="s">
        <v>11</v>
      </c>
      <c r="K6" s="5"/>
      <c r="L6" s="31" t="s">
        <v>12</v>
      </c>
      <c r="M6" s="18" t="s">
        <v>13</v>
      </c>
      <c r="N6" s="18" t="s">
        <v>14</v>
      </c>
      <c r="O6" s="18" t="s">
        <v>15</v>
      </c>
      <c r="P6" s="22" t="s">
        <v>5</v>
      </c>
      <c r="Q6" s="22" t="s">
        <v>6</v>
      </c>
    </row>
    <row r="7" spans="1:17" ht="15.75" thickBot="1" x14ac:dyDescent="0.3">
      <c r="A7" s="6">
        <v>0</v>
      </c>
      <c r="B7" s="144">
        <v>1</v>
      </c>
      <c r="C7" s="145"/>
      <c r="D7" s="144">
        <v>2</v>
      </c>
      <c r="E7" s="146"/>
      <c r="F7" s="145"/>
      <c r="G7" s="5">
        <v>3</v>
      </c>
      <c r="H7" s="5" t="s">
        <v>16</v>
      </c>
      <c r="I7" s="5">
        <v>4</v>
      </c>
      <c r="J7" s="5" t="s">
        <v>17</v>
      </c>
      <c r="K7" s="5">
        <v>5</v>
      </c>
      <c r="L7" s="32" t="s">
        <v>18</v>
      </c>
      <c r="M7" s="19" t="s">
        <v>19</v>
      </c>
      <c r="N7" s="19" t="s">
        <v>20</v>
      </c>
      <c r="O7" s="19" t="s">
        <v>21</v>
      </c>
      <c r="P7" s="23">
        <v>7</v>
      </c>
      <c r="Q7" s="23">
        <v>8</v>
      </c>
    </row>
    <row r="8" spans="1:17" x14ac:dyDescent="0.25">
      <c r="A8" s="106" t="s">
        <v>22</v>
      </c>
      <c r="B8" s="114"/>
      <c r="C8" s="114"/>
      <c r="D8" s="108" t="s">
        <v>23</v>
      </c>
      <c r="E8" s="109"/>
      <c r="F8" s="110"/>
      <c r="G8" s="114">
        <v>1</v>
      </c>
      <c r="H8" s="86">
        <f t="shared" ref="H8" si="0">H10+H30+H36</f>
        <v>340.8</v>
      </c>
      <c r="I8" s="121">
        <f>I10+I30+I36</f>
        <v>378</v>
      </c>
      <c r="J8" s="86"/>
      <c r="K8" s="86">
        <f t="shared" ref="K8:O8" si="1">K10+K30+K36</f>
        <v>363.7</v>
      </c>
      <c r="L8" s="86">
        <f t="shared" si="1"/>
        <v>93</v>
      </c>
      <c r="M8" s="86">
        <f t="shared" si="1"/>
        <v>187</v>
      </c>
      <c r="N8" s="86">
        <f t="shared" si="1"/>
        <v>274</v>
      </c>
      <c r="O8" s="86">
        <f t="shared" si="1"/>
        <v>361</v>
      </c>
      <c r="P8" s="119">
        <f>O8/K8</f>
        <v>0.99257629914764922</v>
      </c>
      <c r="Q8" s="119">
        <f>K8/H8</f>
        <v>1.067194835680751</v>
      </c>
    </row>
    <row r="9" spans="1:17" ht="15.75" thickBot="1" x14ac:dyDescent="0.3">
      <c r="A9" s="107"/>
      <c r="B9" s="115"/>
      <c r="C9" s="115"/>
      <c r="D9" s="111" t="s">
        <v>24</v>
      </c>
      <c r="E9" s="112"/>
      <c r="F9" s="113"/>
      <c r="G9" s="115"/>
      <c r="H9" s="87"/>
      <c r="I9" s="122"/>
      <c r="J9" s="87"/>
      <c r="K9" s="87"/>
      <c r="L9" s="87"/>
      <c r="M9" s="87"/>
      <c r="N9" s="87"/>
      <c r="O9" s="87"/>
      <c r="P9" s="120"/>
      <c r="Q9" s="120"/>
    </row>
    <row r="10" spans="1:17" ht="40.5" customHeight="1" thickBot="1" x14ac:dyDescent="0.3">
      <c r="A10" s="51" t="s">
        <v>25</v>
      </c>
      <c r="B10" s="11">
        <v>1</v>
      </c>
      <c r="C10" s="12"/>
      <c r="D10" s="116" t="s">
        <v>26</v>
      </c>
      <c r="E10" s="117"/>
      <c r="F10" s="118"/>
      <c r="G10" s="12">
        <v>2</v>
      </c>
      <c r="H10" s="33">
        <f t="shared" ref="H10" si="2">H11+H16+H17+H20+H21+H22</f>
        <v>340.8</v>
      </c>
      <c r="I10" s="33">
        <f>I11+I16+I17+I20+I21+I22</f>
        <v>378</v>
      </c>
      <c r="J10" s="33"/>
      <c r="K10" s="33">
        <f t="shared" ref="K10:O10" si="3">K11+K16+K17+K20+K21+K22</f>
        <v>363.7</v>
      </c>
      <c r="L10" s="33">
        <f t="shared" si="3"/>
        <v>93</v>
      </c>
      <c r="M10" s="33">
        <f t="shared" si="3"/>
        <v>187</v>
      </c>
      <c r="N10" s="33">
        <f t="shared" si="3"/>
        <v>274</v>
      </c>
      <c r="O10" s="33">
        <f t="shared" si="3"/>
        <v>361</v>
      </c>
      <c r="P10" s="25">
        <f>O10/K10</f>
        <v>0.99257629914764922</v>
      </c>
      <c r="Q10" s="25">
        <f>K10/H10</f>
        <v>1.067194835680751</v>
      </c>
    </row>
    <row r="11" spans="1:17" ht="27" customHeight="1" thickBot="1" x14ac:dyDescent="0.3">
      <c r="A11" s="52"/>
      <c r="B11" s="5"/>
      <c r="C11" s="4" t="s">
        <v>27</v>
      </c>
      <c r="D11" s="43" t="s">
        <v>28</v>
      </c>
      <c r="E11" s="71"/>
      <c r="F11" s="44"/>
      <c r="G11" s="5">
        <v>3</v>
      </c>
      <c r="H11" s="32">
        <f t="shared" ref="H11" si="4">H12+H13+H14+H15</f>
        <v>340.8</v>
      </c>
      <c r="I11" s="32">
        <f>I12+I13+I14+I15</f>
        <v>378</v>
      </c>
      <c r="J11" s="32"/>
      <c r="K11" s="32">
        <v>363.7</v>
      </c>
      <c r="L11" s="32">
        <f t="shared" ref="L11" si="5">L12+L13+L14+L15</f>
        <v>93</v>
      </c>
      <c r="M11" s="32">
        <f t="shared" ref="M11" si="6">M12+M13+M14+M15</f>
        <v>187</v>
      </c>
      <c r="N11" s="32">
        <f t="shared" ref="N11" si="7">N12+N13+N14+N15</f>
        <v>274</v>
      </c>
      <c r="O11" s="32">
        <f t="shared" ref="O11" si="8">O12+O13+O14+O15</f>
        <v>361</v>
      </c>
      <c r="P11" s="26">
        <f t="shared" ref="P11:P58" si="9">O11/K11</f>
        <v>0.99257629914764922</v>
      </c>
      <c r="Q11" s="26">
        <f t="shared" ref="Q11:Q58" si="10">K11/H11</f>
        <v>1.067194835680751</v>
      </c>
    </row>
    <row r="12" spans="1:17" ht="27.75" thickBot="1" x14ac:dyDescent="0.3">
      <c r="A12" s="52"/>
      <c r="B12" s="47"/>
      <c r="C12" s="13"/>
      <c r="D12" s="36" t="s">
        <v>29</v>
      </c>
      <c r="E12" s="37"/>
      <c r="F12" s="14" t="s">
        <v>30</v>
      </c>
      <c r="G12" s="13">
        <v>4</v>
      </c>
      <c r="H12" s="29"/>
      <c r="I12" s="29"/>
      <c r="J12" s="29"/>
      <c r="K12" s="29"/>
      <c r="L12" s="29"/>
      <c r="M12" s="29"/>
      <c r="N12" s="29"/>
      <c r="O12" s="29"/>
      <c r="P12" s="26"/>
      <c r="Q12" s="26"/>
    </row>
    <row r="13" spans="1:17" ht="15.75" thickBot="1" x14ac:dyDescent="0.3">
      <c r="A13" s="52"/>
      <c r="B13" s="64"/>
      <c r="C13" s="13"/>
      <c r="D13" s="36" t="s">
        <v>31</v>
      </c>
      <c r="E13" s="37"/>
      <c r="F13" s="14" t="s">
        <v>32</v>
      </c>
      <c r="G13" s="13">
        <v>5</v>
      </c>
      <c r="H13" s="29">
        <v>340.8</v>
      </c>
      <c r="I13" s="29">
        <v>378</v>
      </c>
      <c r="J13" s="29"/>
      <c r="K13" s="29">
        <v>363.7</v>
      </c>
      <c r="L13" s="29">
        <v>93</v>
      </c>
      <c r="M13" s="29">
        <v>187</v>
      </c>
      <c r="N13" s="29">
        <v>274</v>
      </c>
      <c r="O13" s="29">
        <v>361</v>
      </c>
      <c r="P13" s="26">
        <f t="shared" si="9"/>
        <v>0.99257629914764922</v>
      </c>
      <c r="Q13" s="26">
        <f t="shared" si="10"/>
        <v>1.067194835680751</v>
      </c>
    </row>
    <row r="14" spans="1:17" ht="15.75" thickBot="1" x14ac:dyDescent="0.3">
      <c r="A14" s="52"/>
      <c r="B14" s="64"/>
      <c r="C14" s="13"/>
      <c r="D14" s="36" t="s">
        <v>33</v>
      </c>
      <c r="E14" s="37"/>
      <c r="F14" s="14" t="s">
        <v>34</v>
      </c>
      <c r="G14" s="13">
        <v>6</v>
      </c>
      <c r="H14" s="29"/>
      <c r="I14" s="29"/>
      <c r="J14" s="29"/>
      <c r="K14" s="29"/>
      <c r="L14" s="29"/>
      <c r="M14" s="29"/>
      <c r="N14" s="29"/>
      <c r="O14" s="29"/>
      <c r="P14" s="26"/>
      <c r="Q14" s="26"/>
    </row>
    <row r="15" spans="1:17" ht="15.75" thickBot="1" x14ac:dyDescent="0.3">
      <c r="A15" s="52"/>
      <c r="B15" s="64"/>
      <c r="C15" s="13"/>
      <c r="D15" s="36" t="s">
        <v>35</v>
      </c>
      <c r="E15" s="37"/>
      <c r="F15" s="14" t="s">
        <v>36</v>
      </c>
      <c r="G15" s="13">
        <v>7</v>
      </c>
      <c r="H15" s="29"/>
      <c r="I15" s="29"/>
      <c r="J15" s="29"/>
      <c r="K15" s="29"/>
      <c r="L15" s="29"/>
      <c r="M15" s="29"/>
      <c r="N15" s="29"/>
      <c r="O15" s="29"/>
      <c r="P15" s="26"/>
      <c r="Q15" s="26"/>
    </row>
    <row r="16" spans="1:17" ht="15.75" thickBot="1" x14ac:dyDescent="0.3">
      <c r="A16" s="52"/>
      <c r="B16" s="64"/>
      <c r="C16" s="16" t="s">
        <v>37</v>
      </c>
      <c r="D16" s="36" t="s">
        <v>38</v>
      </c>
      <c r="E16" s="78"/>
      <c r="F16" s="37"/>
      <c r="G16" s="13">
        <v>8</v>
      </c>
      <c r="H16" s="29"/>
      <c r="I16" s="29"/>
      <c r="J16" s="29"/>
      <c r="K16" s="29"/>
      <c r="L16" s="29"/>
      <c r="M16" s="29"/>
      <c r="N16" s="29"/>
      <c r="O16" s="29"/>
      <c r="P16" s="26"/>
      <c r="Q16" s="26"/>
    </row>
    <row r="17" spans="1:17" ht="54" customHeight="1" thickBot="1" x14ac:dyDescent="0.3">
      <c r="A17" s="52"/>
      <c r="B17" s="64"/>
      <c r="C17" s="4" t="s">
        <v>39</v>
      </c>
      <c r="D17" s="43" t="s">
        <v>40</v>
      </c>
      <c r="E17" s="71"/>
      <c r="F17" s="44"/>
      <c r="G17" s="5">
        <v>9</v>
      </c>
      <c r="H17" s="32">
        <f>H18+H19</f>
        <v>0</v>
      </c>
      <c r="I17" s="32">
        <f>I18+I19</f>
        <v>0</v>
      </c>
      <c r="J17" s="32"/>
      <c r="K17" s="32">
        <f t="shared" ref="K17:O17" si="11">K18+K19</f>
        <v>0</v>
      </c>
      <c r="L17" s="32">
        <f t="shared" si="11"/>
        <v>0</v>
      </c>
      <c r="M17" s="32">
        <f t="shared" si="11"/>
        <v>0</v>
      </c>
      <c r="N17" s="32">
        <f t="shared" si="11"/>
        <v>0</v>
      </c>
      <c r="O17" s="32">
        <f t="shared" si="11"/>
        <v>0</v>
      </c>
      <c r="P17" s="26"/>
      <c r="Q17" s="26"/>
    </row>
    <row r="18" spans="1:17" ht="41.25" thickBot="1" x14ac:dyDescent="0.3">
      <c r="A18" s="52"/>
      <c r="B18" s="64"/>
      <c r="C18" s="47"/>
      <c r="D18" s="36" t="s">
        <v>41</v>
      </c>
      <c r="E18" s="37"/>
      <c r="F18" s="15" t="s">
        <v>42</v>
      </c>
      <c r="G18" s="13">
        <v>10</v>
      </c>
      <c r="H18" s="29"/>
      <c r="I18" s="29"/>
      <c r="J18" s="29"/>
      <c r="K18" s="29"/>
      <c r="L18" s="29"/>
      <c r="M18" s="29"/>
      <c r="N18" s="29"/>
      <c r="O18" s="29"/>
      <c r="P18" s="26"/>
      <c r="Q18" s="26"/>
    </row>
    <row r="19" spans="1:17" ht="41.25" thickBot="1" x14ac:dyDescent="0.3">
      <c r="A19" s="52"/>
      <c r="B19" s="64"/>
      <c r="C19" s="48"/>
      <c r="D19" s="36" t="s">
        <v>43</v>
      </c>
      <c r="E19" s="37"/>
      <c r="F19" s="15" t="s">
        <v>44</v>
      </c>
      <c r="G19" s="13">
        <v>11</v>
      </c>
      <c r="H19" s="29"/>
      <c r="I19" s="29"/>
      <c r="J19" s="29"/>
      <c r="K19" s="29"/>
      <c r="L19" s="29"/>
      <c r="M19" s="29"/>
      <c r="N19" s="29"/>
      <c r="O19" s="29"/>
      <c r="P19" s="26"/>
      <c r="Q19" s="26"/>
    </row>
    <row r="20" spans="1:17" ht="15.75" thickBot="1" x14ac:dyDescent="0.3">
      <c r="A20" s="52"/>
      <c r="B20" s="64"/>
      <c r="C20" s="16" t="s">
        <v>45</v>
      </c>
      <c r="D20" s="36" t="s">
        <v>46</v>
      </c>
      <c r="E20" s="78"/>
      <c r="F20" s="37"/>
      <c r="G20" s="13">
        <v>12</v>
      </c>
      <c r="H20" s="29"/>
      <c r="I20" s="29"/>
      <c r="J20" s="29"/>
      <c r="K20" s="29"/>
      <c r="L20" s="29"/>
      <c r="M20" s="29"/>
      <c r="N20" s="29"/>
      <c r="O20" s="29"/>
      <c r="P20" s="26"/>
      <c r="Q20" s="26"/>
    </row>
    <row r="21" spans="1:17" ht="27" customHeight="1" thickBot="1" x14ac:dyDescent="0.3">
      <c r="A21" s="52"/>
      <c r="B21" s="48"/>
      <c r="C21" s="16" t="s">
        <v>47</v>
      </c>
      <c r="D21" s="36" t="s">
        <v>48</v>
      </c>
      <c r="E21" s="78"/>
      <c r="F21" s="37"/>
      <c r="G21" s="13">
        <v>13</v>
      </c>
      <c r="H21" s="29"/>
      <c r="I21" s="29"/>
      <c r="J21" s="29"/>
      <c r="K21" s="29"/>
      <c r="L21" s="29"/>
      <c r="M21" s="29"/>
      <c r="N21" s="29"/>
      <c r="O21" s="29"/>
      <c r="P21" s="26"/>
      <c r="Q21" s="26"/>
    </row>
    <row r="22" spans="1:17" ht="40.5" customHeight="1" thickBot="1" x14ac:dyDescent="0.3">
      <c r="A22" s="52"/>
      <c r="B22" s="5"/>
      <c r="C22" s="4" t="s">
        <v>49</v>
      </c>
      <c r="D22" s="43" t="s">
        <v>50</v>
      </c>
      <c r="E22" s="71"/>
      <c r="F22" s="44"/>
      <c r="G22" s="5">
        <v>14</v>
      </c>
      <c r="H22" s="32">
        <f>H23+H24+H27+H28+H29</f>
        <v>0</v>
      </c>
      <c r="I22" s="32">
        <f>I23+I24+I27+I28+I29</f>
        <v>0</v>
      </c>
      <c r="J22" s="32"/>
      <c r="K22" s="32">
        <f t="shared" ref="K22:O22" si="12">K23+K24+K27+K28+K29</f>
        <v>0</v>
      </c>
      <c r="L22" s="32">
        <f t="shared" si="12"/>
        <v>0</v>
      </c>
      <c r="M22" s="32">
        <f t="shared" si="12"/>
        <v>0</v>
      </c>
      <c r="N22" s="32">
        <f t="shared" si="12"/>
        <v>0</v>
      </c>
      <c r="O22" s="32">
        <f t="shared" si="12"/>
        <v>0</v>
      </c>
      <c r="P22" s="26"/>
      <c r="Q22" s="26"/>
    </row>
    <row r="23" spans="1:17" ht="15.75" thickBot="1" x14ac:dyDescent="0.3">
      <c r="A23" s="52"/>
      <c r="B23" s="5"/>
      <c r="C23" s="13"/>
      <c r="D23" s="36" t="s">
        <v>51</v>
      </c>
      <c r="E23" s="37"/>
      <c r="F23" s="14" t="s">
        <v>52</v>
      </c>
      <c r="G23" s="13">
        <v>15</v>
      </c>
      <c r="H23" s="29"/>
      <c r="I23" s="29"/>
      <c r="J23" s="29"/>
      <c r="K23" s="29"/>
      <c r="L23" s="29"/>
      <c r="M23" s="29"/>
      <c r="N23" s="29"/>
      <c r="O23" s="29"/>
      <c r="P23" s="26"/>
      <c r="Q23" s="26"/>
    </row>
    <row r="24" spans="1:17" ht="54.75" thickBot="1" x14ac:dyDescent="0.3">
      <c r="A24" s="52"/>
      <c r="B24" s="5"/>
      <c r="C24" s="13"/>
      <c r="D24" s="36" t="s">
        <v>53</v>
      </c>
      <c r="E24" s="37"/>
      <c r="F24" s="14" t="s">
        <v>54</v>
      </c>
      <c r="G24" s="13">
        <v>16</v>
      </c>
      <c r="H24" s="29"/>
      <c r="I24" s="29"/>
      <c r="J24" s="29"/>
      <c r="K24" s="29"/>
      <c r="L24" s="29"/>
      <c r="M24" s="29"/>
      <c r="N24" s="29"/>
      <c r="O24" s="29"/>
      <c r="P24" s="26"/>
      <c r="Q24" s="26"/>
    </row>
    <row r="25" spans="1:17" ht="15.75" thickBot="1" x14ac:dyDescent="0.3">
      <c r="A25" s="52"/>
      <c r="B25" s="5"/>
      <c r="C25" s="13"/>
      <c r="D25" s="36" t="s">
        <v>55</v>
      </c>
      <c r="E25" s="37"/>
      <c r="F25" s="15" t="s">
        <v>56</v>
      </c>
      <c r="G25" s="13">
        <v>17</v>
      </c>
      <c r="H25" s="29"/>
      <c r="I25" s="29"/>
      <c r="J25" s="29"/>
      <c r="K25" s="29"/>
      <c r="L25" s="29"/>
      <c r="M25" s="29"/>
      <c r="N25" s="29"/>
      <c r="O25" s="29"/>
      <c r="P25" s="26"/>
      <c r="Q25" s="26"/>
    </row>
    <row r="26" spans="1:17" ht="15.75" thickBot="1" x14ac:dyDescent="0.3">
      <c r="A26" s="52"/>
      <c r="B26" s="5"/>
      <c r="C26" s="13"/>
      <c r="D26" s="36" t="s">
        <v>55</v>
      </c>
      <c r="E26" s="37"/>
      <c r="F26" s="15" t="s">
        <v>57</v>
      </c>
      <c r="G26" s="13">
        <v>18</v>
      </c>
      <c r="H26" s="29"/>
      <c r="I26" s="29"/>
      <c r="J26" s="29"/>
      <c r="K26" s="29"/>
      <c r="L26" s="29"/>
      <c r="M26" s="29"/>
      <c r="N26" s="29"/>
      <c r="O26" s="29"/>
      <c r="P26" s="26"/>
      <c r="Q26" s="26"/>
    </row>
    <row r="27" spans="1:17" ht="27.75" thickBot="1" x14ac:dyDescent="0.3">
      <c r="A27" s="52"/>
      <c r="B27" s="5"/>
      <c r="C27" s="13"/>
      <c r="D27" s="36" t="s">
        <v>58</v>
      </c>
      <c r="E27" s="37"/>
      <c r="F27" s="14" t="s">
        <v>59</v>
      </c>
      <c r="G27" s="13">
        <v>19</v>
      </c>
      <c r="H27" s="29"/>
      <c r="I27" s="29"/>
      <c r="J27" s="29"/>
      <c r="K27" s="29"/>
      <c r="L27" s="29"/>
      <c r="M27" s="29"/>
      <c r="N27" s="29"/>
      <c r="O27" s="29"/>
      <c r="P27" s="26"/>
      <c r="Q27" s="26"/>
    </row>
    <row r="28" spans="1:17" ht="27.75" thickBot="1" x14ac:dyDescent="0.3">
      <c r="A28" s="52"/>
      <c r="B28" s="5"/>
      <c r="C28" s="13"/>
      <c r="D28" s="36" t="s">
        <v>60</v>
      </c>
      <c r="E28" s="37"/>
      <c r="F28" s="14" t="s">
        <v>61</v>
      </c>
      <c r="G28" s="13">
        <v>20</v>
      </c>
      <c r="H28" s="29"/>
      <c r="I28" s="29"/>
      <c r="J28" s="29"/>
      <c r="K28" s="29"/>
      <c r="L28" s="29"/>
      <c r="M28" s="29"/>
      <c r="N28" s="29"/>
      <c r="O28" s="29"/>
      <c r="P28" s="26"/>
      <c r="Q28" s="26"/>
    </row>
    <row r="29" spans="1:17" ht="15.75" thickBot="1" x14ac:dyDescent="0.3">
      <c r="A29" s="52"/>
      <c r="B29" s="5"/>
      <c r="C29" s="13"/>
      <c r="D29" s="36" t="s">
        <v>62</v>
      </c>
      <c r="E29" s="37"/>
      <c r="F29" s="14" t="s">
        <v>36</v>
      </c>
      <c r="G29" s="13">
        <v>21</v>
      </c>
      <c r="H29" s="29"/>
      <c r="I29" s="29"/>
      <c r="J29" s="29"/>
      <c r="K29" s="29"/>
      <c r="L29" s="29"/>
      <c r="M29" s="29"/>
      <c r="N29" s="29"/>
      <c r="O29" s="29"/>
      <c r="P29" s="26"/>
      <c r="Q29" s="26"/>
    </row>
    <row r="30" spans="1:17" ht="40.5" customHeight="1" thickBot="1" x14ac:dyDescent="0.3">
      <c r="A30" s="52"/>
      <c r="B30" s="11">
        <v>2</v>
      </c>
      <c r="C30" s="12"/>
      <c r="D30" s="116" t="s">
        <v>63</v>
      </c>
      <c r="E30" s="117"/>
      <c r="F30" s="118"/>
      <c r="G30" s="12">
        <v>22</v>
      </c>
      <c r="H30" s="33">
        <f>H31+H32+H33+H34+H35</f>
        <v>0</v>
      </c>
      <c r="I30" s="33">
        <f>I31+I32+I33+I34+I35</f>
        <v>0</v>
      </c>
      <c r="J30" s="33"/>
      <c r="K30" s="33">
        <f t="shared" ref="K30:O30" si="13">K31+K32+K33+K34+K35</f>
        <v>0</v>
      </c>
      <c r="L30" s="33">
        <f t="shared" si="13"/>
        <v>0</v>
      </c>
      <c r="M30" s="33">
        <f t="shared" si="13"/>
        <v>0</v>
      </c>
      <c r="N30" s="33">
        <f t="shared" si="13"/>
        <v>0</v>
      </c>
      <c r="O30" s="33">
        <f t="shared" si="13"/>
        <v>0</v>
      </c>
      <c r="P30" s="25"/>
      <c r="Q30" s="25"/>
    </row>
    <row r="31" spans="1:17" ht="15.75" thickBot="1" x14ac:dyDescent="0.3">
      <c r="A31" s="52"/>
      <c r="B31" s="47"/>
      <c r="C31" s="16" t="s">
        <v>27</v>
      </c>
      <c r="D31" s="36" t="s">
        <v>64</v>
      </c>
      <c r="E31" s="78"/>
      <c r="F31" s="37"/>
      <c r="G31" s="13">
        <v>23</v>
      </c>
      <c r="H31" s="29"/>
      <c r="I31" s="29"/>
      <c r="J31" s="29"/>
      <c r="K31" s="29"/>
      <c r="L31" s="29"/>
      <c r="M31" s="29"/>
      <c r="N31" s="29"/>
      <c r="O31" s="29"/>
      <c r="P31" s="26"/>
      <c r="Q31" s="26"/>
    </row>
    <row r="32" spans="1:17" ht="15.75" thickBot="1" x14ac:dyDescent="0.3">
      <c r="A32" s="52"/>
      <c r="B32" s="64"/>
      <c r="C32" s="16" t="s">
        <v>37</v>
      </c>
      <c r="D32" s="36" t="s">
        <v>65</v>
      </c>
      <c r="E32" s="78"/>
      <c r="F32" s="37"/>
      <c r="G32" s="13">
        <v>24</v>
      </c>
      <c r="H32" s="29"/>
      <c r="I32" s="29"/>
      <c r="J32" s="29"/>
      <c r="K32" s="29"/>
      <c r="L32" s="29"/>
      <c r="M32" s="29"/>
      <c r="N32" s="29"/>
      <c r="O32" s="29"/>
      <c r="P32" s="26"/>
      <c r="Q32" s="26"/>
    </row>
    <row r="33" spans="1:17" ht="15.75" thickBot="1" x14ac:dyDescent="0.3">
      <c r="A33" s="52"/>
      <c r="B33" s="64"/>
      <c r="C33" s="16" t="s">
        <v>39</v>
      </c>
      <c r="D33" s="36" t="s">
        <v>66</v>
      </c>
      <c r="E33" s="78"/>
      <c r="F33" s="37"/>
      <c r="G33" s="13">
        <v>25</v>
      </c>
      <c r="H33" s="29"/>
      <c r="I33" s="29"/>
      <c r="J33" s="29"/>
      <c r="K33" s="29"/>
      <c r="L33" s="29"/>
      <c r="M33" s="29"/>
      <c r="N33" s="29"/>
      <c r="O33" s="29"/>
      <c r="P33" s="26"/>
      <c r="Q33" s="26"/>
    </row>
    <row r="34" spans="1:17" ht="15.75" thickBot="1" x14ac:dyDescent="0.3">
      <c r="A34" s="52"/>
      <c r="B34" s="64"/>
      <c r="C34" s="16" t="s">
        <v>45</v>
      </c>
      <c r="D34" s="36" t="s">
        <v>67</v>
      </c>
      <c r="E34" s="78"/>
      <c r="F34" s="37"/>
      <c r="G34" s="13">
        <v>26</v>
      </c>
      <c r="H34" s="29"/>
      <c r="I34" s="29"/>
      <c r="J34" s="29"/>
      <c r="K34" s="29"/>
      <c r="L34" s="29"/>
      <c r="M34" s="29"/>
      <c r="N34" s="29"/>
      <c r="O34" s="29"/>
      <c r="P34" s="26"/>
      <c r="Q34" s="26"/>
    </row>
    <row r="35" spans="1:17" ht="15.75" thickBot="1" x14ac:dyDescent="0.3">
      <c r="A35" s="52"/>
      <c r="B35" s="48"/>
      <c r="C35" s="16" t="s">
        <v>47</v>
      </c>
      <c r="D35" s="36" t="s">
        <v>68</v>
      </c>
      <c r="E35" s="78"/>
      <c r="F35" s="37"/>
      <c r="G35" s="13">
        <v>27</v>
      </c>
      <c r="H35" s="29"/>
      <c r="I35" s="29"/>
      <c r="J35" s="29"/>
      <c r="K35" s="29"/>
      <c r="L35" s="29"/>
      <c r="M35" s="29"/>
      <c r="N35" s="29"/>
      <c r="O35" s="29"/>
      <c r="P35" s="26"/>
      <c r="Q35" s="26"/>
    </row>
    <row r="36" spans="1:17" ht="15.75" thickBot="1" x14ac:dyDescent="0.3">
      <c r="A36" s="53"/>
      <c r="B36" s="11">
        <v>3</v>
      </c>
      <c r="C36" s="12"/>
      <c r="D36" s="116" t="s">
        <v>69</v>
      </c>
      <c r="E36" s="117"/>
      <c r="F36" s="118"/>
      <c r="G36" s="12">
        <v>28</v>
      </c>
      <c r="H36" s="33"/>
      <c r="I36" s="33"/>
      <c r="J36" s="33"/>
      <c r="K36" s="33"/>
      <c r="L36" s="33"/>
      <c r="M36" s="33"/>
      <c r="N36" s="33"/>
      <c r="O36" s="33"/>
      <c r="P36" s="25"/>
      <c r="Q36" s="25"/>
    </row>
    <row r="37" spans="1:17" ht="15.75" thickBot="1" x14ac:dyDescent="0.3">
      <c r="A37" s="106" t="s">
        <v>70</v>
      </c>
      <c r="B37" s="108" t="s">
        <v>71</v>
      </c>
      <c r="C37" s="109"/>
      <c r="D37" s="109"/>
      <c r="E37" s="109"/>
      <c r="F37" s="110"/>
      <c r="G37" s="114">
        <v>29</v>
      </c>
      <c r="H37" s="86">
        <f t="shared" ref="H37:I37" si="14">H39+H148+H157</f>
        <v>343.4</v>
      </c>
      <c r="I37" s="86">
        <f t="shared" si="14"/>
        <v>373</v>
      </c>
      <c r="J37" s="86"/>
      <c r="K37" s="86">
        <f t="shared" ref="K37:O37" si="15">K39+K148+K157</f>
        <v>363.05</v>
      </c>
      <c r="L37" s="86">
        <f t="shared" si="15"/>
        <v>93</v>
      </c>
      <c r="M37" s="86">
        <f t="shared" si="15"/>
        <v>186.2</v>
      </c>
      <c r="N37" s="86">
        <f t="shared" si="15"/>
        <v>274</v>
      </c>
      <c r="O37" s="86">
        <f t="shared" si="15"/>
        <v>360.3</v>
      </c>
      <c r="P37" s="27">
        <f t="shared" si="9"/>
        <v>0.99242528577330946</v>
      </c>
      <c r="Q37" s="27">
        <f t="shared" si="10"/>
        <v>1.0572218986604545</v>
      </c>
    </row>
    <row r="38" spans="1:17" ht="15.75" thickBot="1" x14ac:dyDescent="0.3">
      <c r="A38" s="107"/>
      <c r="B38" s="111" t="s">
        <v>72</v>
      </c>
      <c r="C38" s="112"/>
      <c r="D38" s="112"/>
      <c r="E38" s="112"/>
      <c r="F38" s="113"/>
      <c r="G38" s="115"/>
      <c r="H38" s="87"/>
      <c r="I38" s="87"/>
      <c r="J38" s="87"/>
      <c r="K38" s="87"/>
      <c r="L38" s="87"/>
      <c r="M38" s="87"/>
      <c r="N38" s="87"/>
      <c r="O38" s="87"/>
      <c r="P38" s="27"/>
      <c r="Q38" s="27"/>
    </row>
    <row r="39" spans="1:17" ht="15.75" thickBot="1" x14ac:dyDescent="0.3">
      <c r="A39" s="51" t="s">
        <v>25</v>
      </c>
      <c r="B39" s="90">
        <v>1</v>
      </c>
      <c r="C39" s="92" t="s">
        <v>73</v>
      </c>
      <c r="D39" s="93"/>
      <c r="E39" s="93"/>
      <c r="F39" s="94"/>
      <c r="G39" s="98">
        <v>30</v>
      </c>
      <c r="H39" s="88">
        <f t="shared" ref="H39:I39" si="16">H41+H91++H99+H130</f>
        <v>341.9</v>
      </c>
      <c r="I39" s="88">
        <f t="shared" si="16"/>
        <v>371</v>
      </c>
      <c r="J39" s="88"/>
      <c r="K39" s="88">
        <f t="shared" ref="K39:O39" si="17">K41+K91++K99+K130</f>
        <v>362.25</v>
      </c>
      <c r="L39" s="88">
        <f t="shared" si="17"/>
        <v>92.5</v>
      </c>
      <c r="M39" s="88">
        <f t="shared" si="17"/>
        <v>185.6</v>
      </c>
      <c r="N39" s="88">
        <f t="shared" si="17"/>
        <v>273.3</v>
      </c>
      <c r="O39" s="88">
        <f t="shared" si="17"/>
        <v>359.5</v>
      </c>
      <c r="P39" s="25">
        <f t="shared" si="9"/>
        <v>0.99240855762594893</v>
      </c>
      <c r="Q39" s="25">
        <f t="shared" si="10"/>
        <v>1.0595203275811642</v>
      </c>
    </row>
    <row r="40" spans="1:17" ht="27" customHeight="1" thickBot="1" x14ac:dyDescent="0.3">
      <c r="A40" s="52"/>
      <c r="B40" s="91"/>
      <c r="C40" s="95" t="s">
        <v>259</v>
      </c>
      <c r="D40" s="96"/>
      <c r="E40" s="96"/>
      <c r="F40" s="97"/>
      <c r="G40" s="99"/>
      <c r="H40" s="89"/>
      <c r="I40" s="89"/>
      <c r="J40" s="89"/>
      <c r="K40" s="89"/>
      <c r="L40" s="89"/>
      <c r="M40" s="89"/>
      <c r="N40" s="89"/>
      <c r="O40" s="89"/>
      <c r="P40" s="25"/>
      <c r="Q40" s="25"/>
    </row>
    <row r="41" spans="1:17" ht="27" customHeight="1" thickBot="1" x14ac:dyDescent="0.3">
      <c r="A41" s="52"/>
      <c r="B41" s="47"/>
      <c r="C41" s="43" t="s">
        <v>74</v>
      </c>
      <c r="D41" s="71"/>
      <c r="E41" s="71"/>
      <c r="F41" s="44"/>
      <c r="G41" s="5">
        <v>31</v>
      </c>
      <c r="H41" s="32">
        <f t="shared" ref="H41:I41" si="18">H42+H50+H56</f>
        <v>86.5</v>
      </c>
      <c r="I41" s="32">
        <f t="shared" si="18"/>
        <v>90</v>
      </c>
      <c r="J41" s="32"/>
      <c r="K41" s="32">
        <f t="shared" ref="K41:O41" si="19">K42+K50+K56</f>
        <v>81.300000000000011</v>
      </c>
      <c r="L41" s="32">
        <f t="shared" si="19"/>
        <v>20</v>
      </c>
      <c r="M41" s="32">
        <f t="shared" si="19"/>
        <v>40.6</v>
      </c>
      <c r="N41" s="32">
        <f t="shared" si="19"/>
        <v>57.3</v>
      </c>
      <c r="O41" s="32">
        <f t="shared" si="19"/>
        <v>72</v>
      </c>
      <c r="P41" s="26">
        <f t="shared" si="9"/>
        <v>0.88560885608856077</v>
      </c>
      <c r="Q41" s="26">
        <f t="shared" si="10"/>
        <v>0.93988439306358396</v>
      </c>
    </row>
    <row r="42" spans="1:17" ht="40.5" customHeight="1" thickBot="1" x14ac:dyDescent="0.3">
      <c r="A42" s="52"/>
      <c r="B42" s="64"/>
      <c r="C42" s="4" t="s">
        <v>75</v>
      </c>
      <c r="D42" s="43" t="s">
        <v>76</v>
      </c>
      <c r="E42" s="71"/>
      <c r="F42" s="44"/>
      <c r="G42" s="5">
        <v>32</v>
      </c>
      <c r="H42" s="32">
        <f t="shared" ref="H42:I42" si="20">H43+H44+H47+H48+H49</f>
        <v>44.3</v>
      </c>
      <c r="I42" s="32">
        <f t="shared" si="20"/>
        <v>45</v>
      </c>
      <c r="J42" s="32"/>
      <c r="K42" s="32">
        <f t="shared" ref="K42:O42" si="21">K43+K44+K47+K48+K49</f>
        <v>36.730000000000004</v>
      </c>
      <c r="L42" s="32">
        <f t="shared" si="21"/>
        <v>6</v>
      </c>
      <c r="M42" s="32">
        <f t="shared" si="21"/>
        <v>13</v>
      </c>
      <c r="N42" s="32">
        <f t="shared" si="21"/>
        <v>18</v>
      </c>
      <c r="O42" s="32">
        <f t="shared" si="21"/>
        <v>22</v>
      </c>
      <c r="P42" s="26">
        <f t="shared" si="9"/>
        <v>0.59896542335965142</v>
      </c>
      <c r="Q42" s="26">
        <f t="shared" si="10"/>
        <v>0.82911963882618522</v>
      </c>
    </row>
    <row r="43" spans="1:17" ht="15.75" thickBot="1" x14ac:dyDescent="0.3">
      <c r="A43" s="52"/>
      <c r="B43" s="64"/>
      <c r="C43" s="16" t="s">
        <v>27</v>
      </c>
      <c r="D43" s="36" t="s">
        <v>77</v>
      </c>
      <c r="E43" s="78"/>
      <c r="F43" s="37"/>
      <c r="G43" s="13">
        <v>33</v>
      </c>
      <c r="H43" s="29"/>
      <c r="I43" s="29"/>
      <c r="J43" s="29"/>
      <c r="K43" s="29"/>
      <c r="L43" s="29"/>
      <c r="M43" s="29"/>
      <c r="N43" s="29"/>
      <c r="O43" s="29"/>
      <c r="P43" s="26"/>
      <c r="Q43" s="26"/>
    </row>
    <row r="44" spans="1:17" ht="27" customHeight="1" thickBot="1" x14ac:dyDescent="0.3">
      <c r="A44" s="52"/>
      <c r="B44" s="64"/>
      <c r="C44" s="16" t="s">
        <v>37</v>
      </c>
      <c r="D44" s="36" t="s">
        <v>78</v>
      </c>
      <c r="E44" s="78"/>
      <c r="F44" s="37"/>
      <c r="G44" s="13">
        <v>34</v>
      </c>
      <c r="H44" s="29">
        <v>44.3</v>
      </c>
      <c r="I44" s="29">
        <v>40</v>
      </c>
      <c r="J44" s="29"/>
      <c r="K44" s="29">
        <f>K45+K46+7.13</f>
        <v>32.730000000000004</v>
      </c>
      <c r="L44" s="29">
        <f>L45+L46+1</f>
        <v>6</v>
      </c>
      <c r="M44" s="29">
        <f>L44*2</f>
        <v>12</v>
      </c>
      <c r="N44" s="29">
        <f>L44*3</f>
        <v>18</v>
      </c>
      <c r="O44" s="29">
        <f>O45+O46+2.2</f>
        <v>20</v>
      </c>
      <c r="P44" s="26">
        <f t="shared" si="9"/>
        <v>0.6110601894286587</v>
      </c>
      <c r="Q44" s="26">
        <f t="shared" si="10"/>
        <v>0.73882618510158027</v>
      </c>
    </row>
    <row r="45" spans="1:17" ht="27.75" thickBot="1" x14ac:dyDescent="0.3">
      <c r="A45" s="52"/>
      <c r="B45" s="64"/>
      <c r="C45" s="13"/>
      <c r="D45" s="36" t="s">
        <v>79</v>
      </c>
      <c r="E45" s="37"/>
      <c r="F45" s="14" t="s">
        <v>80</v>
      </c>
      <c r="G45" s="13">
        <v>35</v>
      </c>
      <c r="H45" s="29">
        <v>3.6</v>
      </c>
      <c r="I45" s="29">
        <v>0</v>
      </c>
      <c r="J45" s="29"/>
      <c r="K45" s="29">
        <v>9.8000000000000007</v>
      </c>
      <c r="L45" s="29">
        <v>1</v>
      </c>
      <c r="M45" s="29">
        <f>L45*2</f>
        <v>2</v>
      </c>
      <c r="N45" s="29">
        <f>L45*3</f>
        <v>3</v>
      </c>
      <c r="O45" s="29">
        <v>5</v>
      </c>
      <c r="P45" s="26">
        <f t="shared" si="9"/>
        <v>0.51020408163265307</v>
      </c>
      <c r="Q45" s="26">
        <f t="shared" si="10"/>
        <v>2.7222222222222223</v>
      </c>
    </row>
    <row r="46" spans="1:17" ht="27.75" thickBot="1" x14ac:dyDescent="0.3">
      <c r="A46" s="52"/>
      <c r="B46" s="64"/>
      <c r="C46" s="13"/>
      <c r="D46" s="36" t="s">
        <v>81</v>
      </c>
      <c r="E46" s="37"/>
      <c r="F46" s="14" t="s">
        <v>82</v>
      </c>
      <c r="G46" s="13">
        <v>36</v>
      </c>
      <c r="H46" s="29">
        <v>28.3</v>
      </c>
      <c r="I46" s="29">
        <v>30</v>
      </c>
      <c r="J46" s="29"/>
      <c r="K46" s="29">
        <v>15.8</v>
      </c>
      <c r="L46" s="29">
        <v>4</v>
      </c>
      <c r="M46" s="29">
        <f>L46*2</f>
        <v>8</v>
      </c>
      <c r="N46" s="29">
        <v>10</v>
      </c>
      <c r="O46" s="29">
        <v>12.8</v>
      </c>
      <c r="P46" s="26">
        <f t="shared" si="9"/>
        <v>0.810126582278481</v>
      </c>
      <c r="Q46" s="26">
        <f t="shared" si="10"/>
        <v>0.55830388692579502</v>
      </c>
    </row>
    <row r="47" spans="1:17" ht="40.5" customHeight="1" thickBot="1" x14ac:dyDescent="0.3">
      <c r="A47" s="52"/>
      <c r="B47" s="64"/>
      <c r="C47" s="16" t="s">
        <v>39</v>
      </c>
      <c r="D47" s="36" t="s">
        <v>83</v>
      </c>
      <c r="E47" s="78"/>
      <c r="F47" s="37"/>
      <c r="G47" s="13">
        <v>37</v>
      </c>
      <c r="H47" s="29"/>
      <c r="I47" s="29">
        <v>5</v>
      </c>
      <c r="J47" s="29"/>
      <c r="K47" s="29">
        <v>4</v>
      </c>
      <c r="L47" s="29"/>
      <c r="M47" s="29">
        <v>1</v>
      </c>
      <c r="N47" s="29"/>
      <c r="O47" s="29">
        <v>2</v>
      </c>
      <c r="P47" s="26">
        <f t="shared" si="9"/>
        <v>0.5</v>
      </c>
      <c r="Q47" s="26"/>
    </row>
    <row r="48" spans="1:17" ht="27" customHeight="1" thickBot="1" x14ac:dyDescent="0.3">
      <c r="A48" s="52"/>
      <c r="B48" s="64"/>
      <c r="C48" s="16" t="s">
        <v>45</v>
      </c>
      <c r="D48" s="36" t="s">
        <v>84</v>
      </c>
      <c r="E48" s="78"/>
      <c r="F48" s="37"/>
      <c r="G48" s="13">
        <v>38</v>
      </c>
      <c r="H48" s="29"/>
      <c r="I48" s="29"/>
      <c r="J48" s="29"/>
      <c r="K48" s="29"/>
      <c r="L48" s="29"/>
      <c r="M48" s="29"/>
      <c r="N48" s="29"/>
      <c r="O48" s="29"/>
      <c r="P48" s="26"/>
      <c r="Q48" s="26"/>
    </row>
    <row r="49" spans="1:17" ht="15.75" thickBot="1" x14ac:dyDescent="0.3">
      <c r="A49" s="52"/>
      <c r="B49" s="64"/>
      <c r="C49" s="16" t="s">
        <v>47</v>
      </c>
      <c r="D49" s="36" t="s">
        <v>85</v>
      </c>
      <c r="E49" s="78"/>
      <c r="F49" s="37"/>
      <c r="G49" s="13">
        <v>39</v>
      </c>
      <c r="H49" s="29"/>
      <c r="I49" s="29"/>
      <c r="J49" s="29"/>
      <c r="K49" s="29"/>
      <c r="L49" s="29"/>
      <c r="M49" s="29"/>
      <c r="N49" s="29"/>
      <c r="O49" s="29"/>
      <c r="P49" s="26"/>
      <c r="Q49" s="26"/>
    </row>
    <row r="50" spans="1:17" ht="40.5" customHeight="1" thickBot="1" x14ac:dyDescent="0.3">
      <c r="A50" s="52"/>
      <c r="B50" s="64"/>
      <c r="C50" s="4" t="s">
        <v>86</v>
      </c>
      <c r="D50" s="43" t="s">
        <v>87</v>
      </c>
      <c r="E50" s="71"/>
      <c r="F50" s="44"/>
      <c r="G50" s="5">
        <v>40</v>
      </c>
      <c r="H50" s="32">
        <f t="shared" ref="H50:I50" si="22">H51+H52+H55</f>
        <v>21.7</v>
      </c>
      <c r="I50" s="32">
        <f t="shared" si="22"/>
        <v>25</v>
      </c>
      <c r="J50" s="32"/>
      <c r="K50" s="32">
        <f t="shared" ref="K50:O50" si="23">K51+K52+K55</f>
        <v>26.7</v>
      </c>
      <c r="L50" s="32">
        <f t="shared" si="23"/>
        <v>10.5</v>
      </c>
      <c r="M50" s="32">
        <f t="shared" si="23"/>
        <v>17</v>
      </c>
      <c r="N50" s="32">
        <f t="shared" si="23"/>
        <v>23.5</v>
      </c>
      <c r="O50" s="32">
        <f t="shared" si="23"/>
        <v>29</v>
      </c>
      <c r="P50" s="26">
        <f t="shared" si="9"/>
        <v>1.0861423220973783</v>
      </c>
      <c r="Q50" s="26">
        <f t="shared" si="10"/>
        <v>1.2304147465437789</v>
      </c>
    </row>
    <row r="51" spans="1:17" ht="27" customHeight="1" thickBot="1" x14ac:dyDescent="0.3">
      <c r="A51" s="52"/>
      <c r="B51" s="64"/>
      <c r="C51" s="16" t="s">
        <v>27</v>
      </c>
      <c r="D51" s="36" t="s">
        <v>88</v>
      </c>
      <c r="E51" s="78"/>
      <c r="F51" s="37"/>
      <c r="G51" s="13">
        <v>41</v>
      </c>
      <c r="H51" s="29">
        <v>0</v>
      </c>
      <c r="I51" s="29">
        <v>3</v>
      </c>
      <c r="J51" s="29"/>
      <c r="K51" s="29">
        <v>5</v>
      </c>
      <c r="L51" s="29">
        <v>5</v>
      </c>
      <c r="M51" s="29">
        <v>6</v>
      </c>
      <c r="N51" s="29">
        <v>7</v>
      </c>
      <c r="O51" s="29">
        <v>7</v>
      </c>
      <c r="P51" s="26">
        <f t="shared" si="9"/>
        <v>1.4</v>
      </c>
      <c r="Q51" s="26">
        <v>0</v>
      </c>
    </row>
    <row r="52" spans="1:17" ht="27" customHeight="1" thickBot="1" x14ac:dyDescent="0.3">
      <c r="A52" s="52"/>
      <c r="B52" s="64"/>
      <c r="C52" s="16" t="s">
        <v>37</v>
      </c>
      <c r="D52" s="36" t="s">
        <v>89</v>
      </c>
      <c r="E52" s="78"/>
      <c r="F52" s="37"/>
      <c r="G52" s="13">
        <v>42</v>
      </c>
      <c r="H52" s="29">
        <v>21.7</v>
      </c>
      <c r="I52" s="29">
        <v>22</v>
      </c>
      <c r="J52" s="29"/>
      <c r="K52" s="29">
        <v>21.7</v>
      </c>
      <c r="L52" s="29">
        <f>O52/4</f>
        <v>5.5</v>
      </c>
      <c r="M52" s="29">
        <f>L52*2</f>
        <v>11</v>
      </c>
      <c r="N52" s="29">
        <f>L52*3</f>
        <v>16.5</v>
      </c>
      <c r="O52" s="29">
        <v>22</v>
      </c>
      <c r="P52" s="26">
        <f t="shared" si="9"/>
        <v>1.0138248847926268</v>
      </c>
      <c r="Q52" s="26">
        <f t="shared" si="10"/>
        <v>1</v>
      </c>
    </row>
    <row r="53" spans="1:17" ht="54.75" thickBot="1" x14ac:dyDescent="0.3">
      <c r="A53" s="52"/>
      <c r="B53" s="64"/>
      <c r="C53" s="13"/>
      <c r="D53" s="36" t="s">
        <v>79</v>
      </c>
      <c r="E53" s="37"/>
      <c r="F53" s="14" t="s">
        <v>90</v>
      </c>
      <c r="G53" s="13">
        <v>43</v>
      </c>
      <c r="H53" s="29">
        <v>21.7</v>
      </c>
      <c r="I53" s="29">
        <v>22</v>
      </c>
      <c r="J53" s="29"/>
      <c r="K53" s="29">
        <v>21.7</v>
      </c>
      <c r="L53" s="29">
        <f>O53/4</f>
        <v>5.5</v>
      </c>
      <c r="M53" s="29">
        <f>L53*2</f>
        <v>11</v>
      </c>
      <c r="N53" s="29">
        <f>L53*3</f>
        <v>16.5</v>
      </c>
      <c r="O53" s="29">
        <v>22</v>
      </c>
      <c r="P53" s="26">
        <f t="shared" si="9"/>
        <v>1.0138248847926268</v>
      </c>
      <c r="Q53" s="26">
        <f t="shared" si="10"/>
        <v>1</v>
      </c>
    </row>
    <row r="54" spans="1:17" ht="27.75" thickBot="1" x14ac:dyDescent="0.3">
      <c r="A54" s="52"/>
      <c r="B54" s="64"/>
      <c r="C54" s="13"/>
      <c r="D54" s="36" t="s">
        <v>81</v>
      </c>
      <c r="E54" s="37"/>
      <c r="F54" s="14" t="s">
        <v>91</v>
      </c>
      <c r="G54" s="13">
        <v>44</v>
      </c>
      <c r="H54" s="29"/>
      <c r="I54" s="29"/>
      <c r="J54" s="29"/>
      <c r="K54" s="29"/>
      <c r="L54" s="29"/>
      <c r="M54" s="29"/>
      <c r="N54" s="29"/>
      <c r="O54" s="29"/>
      <c r="P54" s="26"/>
      <c r="Q54" s="26"/>
    </row>
    <row r="55" spans="1:17" ht="15.75" thickBot="1" x14ac:dyDescent="0.3">
      <c r="A55" s="52"/>
      <c r="B55" s="64"/>
      <c r="C55" s="16" t="s">
        <v>39</v>
      </c>
      <c r="D55" s="36" t="s">
        <v>92</v>
      </c>
      <c r="E55" s="78"/>
      <c r="F55" s="37"/>
      <c r="G55" s="13">
        <v>45</v>
      </c>
      <c r="H55" s="29"/>
      <c r="I55" s="29"/>
      <c r="J55" s="29"/>
      <c r="K55" s="29"/>
      <c r="L55" s="29"/>
      <c r="M55" s="29"/>
      <c r="N55" s="29"/>
      <c r="O55" s="29"/>
      <c r="P55" s="26"/>
      <c r="Q55" s="26"/>
    </row>
    <row r="56" spans="1:17" ht="27" customHeight="1" thickBot="1" x14ac:dyDescent="0.3">
      <c r="A56" s="52"/>
      <c r="B56" s="64"/>
      <c r="C56" s="54" t="s">
        <v>93</v>
      </c>
      <c r="D56" s="60" t="s">
        <v>94</v>
      </c>
      <c r="E56" s="74"/>
      <c r="F56" s="61"/>
      <c r="G56" s="47">
        <v>46</v>
      </c>
      <c r="H56" s="49">
        <f t="shared" ref="H56:I56" si="24" xml:space="preserve"> H58+H59+H61+H68+H73+H74+H79+H80+H81+H90</f>
        <v>20.5</v>
      </c>
      <c r="I56" s="49">
        <f t="shared" si="24"/>
        <v>20</v>
      </c>
      <c r="J56" s="49"/>
      <c r="K56" s="49">
        <f t="shared" ref="K56:O56" si="25" xml:space="preserve"> K58+K59+K61+K68+K73+K74+K79+K80+K81+K90</f>
        <v>17.87</v>
      </c>
      <c r="L56" s="49">
        <f t="shared" si="25"/>
        <v>3.5</v>
      </c>
      <c r="M56" s="49">
        <f t="shared" si="25"/>
        <v>10.6</v>
      </c>
      <c r="N56" s="49">
        <f t="shared" si="25"/>
        <v>15.8</v>
      </c>
      <c r="O56" s="49">
        <f t="shared" si="25"/>
        <v>21</v>
      </c>
      <c r="P56" s="26">
        <f t="shared" si="9"/>
        <v>1.1751538891997761</v>
      </c>
      <c r="Q56" s="26">
        <f t="shared" si="10"/>
        <v>0.87170731707317073</v>
      </c>
    </row>
    <row r="57" spans="1:17" ht="54" customHeight="1" thickBot="1" x14ac:dyDescent="0.3">
      <c r="A57" s="52"/>
      <c r="B57" s="64"/>
      <c r="C57" s="55"/>
      <c r="D57" s="62" t="s">
        <v>95</v>
      </c>
      <c r="E57" s="75"/>
      <c r="F57" s="63"/>
      <c r="G57" s="48"/>
      <c r="H57" s="50"/>
      <c r="I57" s="50"/>
      <c r="J57" s="50"/>
      <c r="K57" s="50"/>
      <c r="L57" s="50"/>
      <c r="M57" s="50"/>
      <c r="N57" s="50"/>
      <c r="O57" s="50"/>
      <c r="P57" s="26"/>
      <c r="Q57" s="26"/>
    </row>
    <row r="58" spans="1:17" ht="15.75" thickBot="1" x14ac:dyDescent="0.3">
      <c r="A58" s="52"/>
      <c r="B58" s="64"/>
      <c r="C58" s="16" t="s">
        <v>27</v>
      </c>
      <c r="D58" s="36" t="s">
        <v>96</v>
      </c>
      <c r="E58" s="78"/>
      <c r="F58" s="37"/>
      <c r="G58" s="13">
        <v>47</v>
      </c>
      <c r="H58" s="29">
        <v>20.3</v>
      </c>
      <c r="I58" s="29">
        <v>20</v>
      </c>
      <c r="J58" s="29"/>
      <c r="K58" s="29">
        <v>17.2</v>
      </c>
      <c r="L58" s="29">
        <v>3</v>
      </c>
      <c r="M58" s="29">
        <v>10</v>
      </c>
      <c r="N58" s="29">
        <v>15</v>
      </c>
      <c r="O58" s="29">
        <v>20</v>
      </c>
      <c r="P58" s="26">
        <f t="shared" si="9"/>
        <v>1.1627906976744187</v>
      </c>
      <c r="Q58" s="26">
        <f t="shared" si="10"/>
        <v>0.84729064039408863</v>
      </c>
    </row>
    <row r="59" spans="1:17" ht="27" customHeight="1" thickBot="1" x14ac:dyDescent="0.3">
      <c r="A59" s="52"/>
      <c r="B59" s="64"/>
      <c r="C59" s="16" t="s">
        <v>37</v>
      </c>
      <c r="D59" s="36" t="s">
        <v>97</v>
      </c>
      <c r="E59" s="78"/>
      <c r="F59" s="37"/>
      <c r="G59" s="13">
        <v>48</v>
      </c>
      <c r="H59" s="29"/>
      <c r="I59" s="29"/>
      <c r="J59" s="29"/>
      <c r="K59" s="29"/>
      <c r="L59" s="29"/>
      <c r="M59" s="29"/>
      <c r="N59" s="29"/>
      <c r="O59" s="29"/>
      <c r="P59" s="26"/>
      <c r="Q59" s="26"/>
    </row>
    <row r="60" spans="1:17" ht="27.75" thickBot="1" x14ac:dyDescent="0.3">
      <c r="A60" s="52"/>
      <c r="B60" s="64"/>
      <c r="C60" s="13"/>
      <c r="D60" s="36" t="s">
        <v>79</v>
      </c>
      <c r="E60" s="37"/>
      <c r="F60" s="14" t="s">
        <v>98</v>
      </c>
      <c r="G60" s="13">
        <v>49</v>
      </c>
      <c r="H60" s="29"/>
      <c r="I60" s="29"/>
      <c r="J60" s="29"/>
      <c r="K60" s="29"/>
      <c r="L60" s="29"/>
      <c r="M60" s="29"/>
      <c r="N60" s="29"/>
      <c r="O60" s="29"/>
      <c r="P60" s="26"/>
      <c r="Q60" s="26"/>
    </row>
    <row r="61" spans="1:17" ht="40.5" customHeight="1" thickBot="1" x14ac:dyDescent="0.3">
      <c r="A61" s="52"/>
      <c r="B61" s="64"/>
      <c r="C61" s="16" t="s">
        <v>39</v>
      </c>
      <c r="D61" s="36" t="s">
        <v>99</v>
      </c>
      <c r="E61" s="78"/>
      <c r="F61" s="37"/>
      <c r="G61" s="13">
        <v>50</v>
      </c>
      <c r="H61" s="29"/>
      <c r="I61" s="29"/>
      <c r="J61" s="29"/>
      <c r="K61" s="29"/>
      <c r="L61" s="29"/>
      <c r="M61" s="29"/>
      <c r="N61" s="29"/>
      <c r="O61" s="29"/>
      <c r="P61" s="26"/>
      <c r="Q61" s="26"/>
    </row>
    <row r="62" spans="1:17" ht="27.75" thickBot="1" x14ac:dyDescent="0.3">
      <c r="A62" s="52"/>
      <c r="B62" s="64"/>
      <c r="C62" s="13"/>
      <c r="D62" s="36" t="s">
        <v>100</v>
      </c>
      <c r="E62" s="37"/>
      <c r="F62" s="14" t="s">
        <v>101</v>
      </c>
      <c r="G62" s="13">
        <v>51</v>
      </c>
      <c r="H62" s="29"/>
      <c r="I62" s="29"/>
      <c r="J62" s="29"/>
      <c r="K62" s="29"/>
      <c r="L62" s="29"/>
      <c r="M62" s="29"/>
      <c r="N62" s="29"/>
      <c r="O62" s="29"/>
      <c r="P62" s="26"/>
      <c r="Q62" s="26"/>
    </row>
    <row r="63" spans="1:17" ht="41.25" thickBot="1" x14ac:dyDescent="0.3">
      <c r="A63" s="52"/>
      <c r="B63" s="64"/>
      <c r="C63" s="13"/>
      <c r="D63" s="36" t="s">
        <v>55</v>
      </c>
      <c r="E63" s="37"/>
      <c r="F63" s="14" t="s">
        <v>102</v>
      </c>
      <c r="G63" s="13" t="s">
        <v>103</v>
      </c>
      <c r="H63" s="29"/>
      <c r="I63" s="29"/>
      <c r="J63" s="29"/>
      <c r="K63" s="29"/>
      <c r="L63" s="29"/>
      <c r="M63" s="29"/>
      <c r="N63" s="29"/>
      <c r="O63" s="29"/>
      <c r="P63" s="26"/>
      <c r="Q63" s="26"/>
    </row>
    <row r="64" spans="1:17" ht="27.75" thickBot="1" x14ac:dyDescent="0.3">
      <c r="A64" s="52"/>
      <c r="B64" s="64"/>
      <c r="C64" s="13"/>
      <c r="D64" s="36" t="s">
        <v>104</v>
      </c>
      <c r="E64" s="37"/>
      <c r="F64" s="14" t="s">
        <v>105</v>
      </c>
      <c r="G64" s="13">
        <v>53</v>
      </c>
      <c r="H64" s="29"/>
      <c r="I64" s="29"/>
      <c r="J64" s="29"/>
      <c r="K64" s="29"/>
      <c r="L64" s="29"/>
      <c r="M64" s="29"/>
      <c r="N64" s="29"/>
      <c r="O64" s="29"/>
      <c r="P64" s="26"/>
      <c r="Q64" s="26"/>
    </row>
    <row r="65" spans="1:17" ht="68.25" thickBot="1" x14ac:dyDescent="0.3">
      <c r="A65" s="52"/>
      <c r="B65" s="64"/>
      <c r="C65" s="13"/>
      <c r="D65" s="36"/>
      <c r="E65" s="37"/>
      <c r="F65" s="14" t="s">
        <v>106</v>
      </c>
      <c r="G65" s="13" t="s">
        <v>107</v>
      </c>
      <c r="H65" s="29"/>
      <c r="I65" s="29"/>
      <c r="J65" s="29"/>
      <c r="K65" s="29"/>
      <c r="L65" s="29"/>
      <c r="M65" s="29"/>
      <c r="N65" s="29"/>
      <c r="O65" s="29"/>
      <c r="P65" s="26"/>
      <c r="Q65" s="26"/>
    </row>
    <row r="66" spans="1:17" ht="108.75" thickBot="1" x14ac:dyDescent="0.3">
      <c r="A66" s="52"/>
      <c r="B66" s="64"/>
      <c r="C66" s="13"/>
      <c r="D66" s="36"/>
      <c r="E66" s="37"/>
      <c r="F66" s="14" t="s">
        <v>108</v>
      </c>
      <c r="G66" s="13" t="s">
        <v>109</v>
      </c>
      <c r="H66" s="29"/>
      <c r="I66" s="29"/>
      <c r="J66" s="29"/>
      <c r="K66" s="29"/>
      <c r="L66" s="29"/>
      <c r="M66" s="29"/>
      <c r="N66" s="29"/>
      <c r="O66" s="29"/>
      <c r="P66" s="26"/>
      <c r="Q66" s="26"/>
    </row>
    <row r="67" spans="1:17" ht="27.75" thickBot="1" x14ac:dyDescent="0.3">
      <c r="A67" s="52"/>
      <c r="B67" s="64"/>
      <c r="C67" s="13"/>
      <c r="D67" s="36"/>
      <c r="E67" s="37"/>
      <c r="F67" s="14" t="s">
        <v>110</v>
      </c>
      <c r="G67" s="13">
        <v>56</v>
      </c>
      <c r="H67" s="29"/>
      <c r="I67" s="29"/>
      <c r="J67" s="29"/>
      <c r="K67" s="29"/>
      <c r="L67" s="29"/>
      <c r="M67" s="29"/>
      <c r="N67" s="29"/>
      <c r="O67" s="29"/>
      <c r="P67" s="26"/>
      <c r="Q67" s="26"/>
    </row>
    <row r="68" spans="1:17" ht="40.5" customHeight="1" thickBot="1" x14ac:dyDescent="0.3">
      <c r="A68" s="52"/>
      <c r="B68" s="64"/>
      <c r="C68" s="16" t="s">
        <v>45</v>
      </c>
      <c r="D68" s="36" t="s">
        <v>111</v>
      </c>
      <c r="E68" s="78"/>
      <c r="F68" s="37"/>
      <c r="G68" s="13">
        <v>57</v>
      </c>
      <c r="H68" s="29"/>
      <c r="I68" s="29"/>
      <c r="J68" s="29"/>
      <c r="K68" s="29"/>
      <c r="L68" s="29"/>
      <c r="M68" s="29"/>
      <c r="N68" s="29"/>
      <c r="O68" s="29"/>
      <c r="P68" s="26"/>
      <c r="Q68" s="26"/>
    </row>
    <row r="69" spans="1:17" ht="41.25" thickBot="1" x14ac:dyDescent="0.3">
      <c r="A69" s="52"/>
      <c r="B69" s="64"/>
      <c r="C69" s="13"/>
      <c r="D69" s="36" t="s">
        <v>112</v>
      </c>
      <c r="E69" s="37"/>
      <c r="F69" s="14" t="s">
        <v>113</v>
      </c>
      <c r="G69" s="13">
        <v>58</v>
      </c>
      <c r="H69" s="29"/>
      <c r="I69" s="29"/>
      <c r="J69" s="29"/>
      <c r="K69" s="29"/>
      <c r="L69" s="29"/>
      <c r="M69" s="29"/>
      <c r="N69" s="29"/>
      <c r="O69" s="29"/>
      <c r="P69" s="26"/>
      <c r="Q69" s="26"/>
    </row>
    <row r="70" spans="1:17" ht="54.75" thickBot="1" x14ac:dyDescent="0.3">
      <c r="A70" s="52"/>
      <c r="B70" s="64"/>
      <c r="C70" s="13"/>
      <c r="D70" s="36" t="s">
        <v>114</v>
      </c>
      <c r="E70" s="37"/>
      <c r="F70" s="14" t="s">
        <v>115</v>
      </c>
      <c r="G70" s="13">
        <v>59</v>
      </c>
      <c r="H70" s="29"/>
      <c r="I70" s="29"/>
      <c r="J70" s="29"/>
      <c r="K70" s="29"/>
      <c r="L70" s="29"/>
      <c r="M70" s="29"/>
      <c r="N70" s="29"/>
      <c r="O70" s="29"/>
      <c r="P70" s="26"/>
      <c r="Q70" s="26"/>
    </row>
    <row r="71" spans="1:17" ht="27.75" thickBot="1" x14ac:dyDescent="0.3">
      <c r="A71" s="52"/>
      <c r="B71" s="64"/>
      <c r="C71" s="13"/>
      <c r="D71" s="36" t="s">
        <v>116</v>
      </c>
      <c r="E71" s="37"/>
      <c r="F71" s="14" t="s">
        <v>117</v>
      </c>
      <c r="G71" s="13">
        <v>60</v>
      </c>
      <c r="H71" s="29"/>
      <c r="I71" s="29"/>
      <c r="J71" s="29"/>
      <c r="K71" s="29"/>
      <c r="L71" s="29"/>
      <c r="M71" s="29"/>
      <c r="N71" s="29"/>
      <c r="O71" s="29"/>
      <c r="P71" s="26"/>
      <c r="Q71" s="26"/>
    </row>
    <row r="72" spans="1:17" ht="41.25" thickBot="1" x14ac:dyDescent="0.3">
      <c r="A72" s="52"/>
      <c r="B72" s="64"/>
      <c r="C72" s="13"/>
      <c r="D72" s="36" t="s">
        <v>118</v>
      </c>
      <c r="E72" s="37"/>
      <c r="F72" s="14" t="s">
        <v>119</v>
      </c>
      <c r="G72" s="13">
        <v>61</v>
      </c>
      <c r="H72" s="29"/>
      <c r="I72" s="29"/>
      <c r="J72" s="29"/>
      <c r="K72" s="29"/>
      <c r="L72" s="29"/>
      <c r="M72" s="29"/>
      <c r="N72" s="29"/>
      <c r="O72" s="29"/>
      <c r="P72" s="26"/>
      <c r="Q72" s="26"/>
    </row>
    <row r="73" spans="1:17" ht="27" customHeight="1" thickBot="1" x14ac:dyDescent="0.3">
      <c r="A73" s="52"/>
      <c r="B73" s="64"/>
      <c r="C73" s="16" t="s">
        <v>47</v>
      </c>
      <c r="D73" s="36" t="s">
        <v>120</v>
      </c>
      <c r="E73" s="78"/>
      <c r="F73" s="37"/>
      <c r="G73" s="13">
        <v>62</v>
      </c>
      <c r="H73" s="29"/>
      <c r="I73" s="29"/>
      <c r="J73" s="29"/>
      <c r="K73" s="29"/>
      <c r="L73" s="29"/>
      <c r="M73" s="29"/>
      <c r="N73" s="29"/>
      <c r="O73" s="29"/>
      <c r="P73" s="26"/>
      <c r="Q73" s="26"/>
    </row>
    <row r="74" spans="1:17" ht="27" customHeight="1" thickBot="1" x14ac:dyDescent="0.3">
      <c r="A74" s="52"/>
      <c r="B74" s="64"/>
      <c r="C74" s="16" t="s">
        <v>49</v>
      </c>
      <c r="D74" s="36" t="s">
        <v>121</v>
      </c>
      <c r="E74" s="78"/>
      <c r="F74" s="37"/>
      <c r="G74" s="13">
        <v>63</v>
      </c>
      <c r="H74" s="29"/>
      <c r="I74" s="29"/>
      <c r="J74" s="29"/>
      <c r="K74" s="29"/>
      <c r="L74" s="29"/>
      <c r="M74" s="29"/>
      <c r="N74" s="29"/>
      <c r="O74" s="29"/>
      <c r="P74" s="26"/>
      <c r="Q74" s="26"/>
    </row>
    <row r="75" spans="1:17" ht="15.75" thickBot="1" x14ac:dyDescent="0.3">
      <c r="A75" s="52"/>
      <c r="B75" s="64"/>
      <c r="C75" s="84"/>
      <c r="D75" s="100" t="s">
        <v>122</v>
      </c>
      <c r="E75" s="101"/>
      <c r="F75" s="102"/>
      <c r="G75" s="84">
        <v>64</v>
      </c>
      <c r="H75" s="79"/>
      <c r="I75" s="79"/>
      <c r="J75" s="79"/>
      <c r="K75" s="79"/>
      <c r="L75" s="79"/>
      <c r="M75" s="79"/>
      <c r="N75" s="79"/>
      <c r="O75" s="79"/>
      <c r="P75" s="26"/>
      <c r="Q75" s="26"/>
    </row>
    <row r="76" spans="1:17" ht="15.75" thickBot="1" x14ac:dyDescent="0.3">
      <c r="A76" s="52"/>
      <c r="B76" s="64"/>
      <c r="C76" s="85"/>
      <c r="D76" s="103" t="s">
        <v>123</v>
      </c>
      <c r="E76" s="104"/>
      <c r="F76" s="105"/>
      <c r="G76" s="85"/>
      <c r="H76" s="80"/>
      <c r="I76" s="80"/>
      <c r="J76" s="80"/>
      <c r="K76" s="80"/>
      <c r="L76" s="80"/>
      <c r="M76" s="80"/>
      <c r="N76" s="80"/>
      <c r="O76" s="80"/>
      <c r="P76" s="26"/>
      <c r="Q76" s="26"/>
    </row>
    <row r="77" spans="1:17" ht="15.75" thickBot="1" x14ac:dyDescent="0.3">
      <c r="A77" s="52"/>
      <c r="B77" s="64"/>
      <c r="C77" s="13"/>
      <c r="D77" s="81" t="s">
        <v>124</v>
      </c>
      <c r="E77" s="82"/>
      <c r="F77" s="83"/>
      <c r="G77" s="13">
        <v>65</v>
      </c>
      <c r="H77" s="29"/>
      <c r="I77" s="29"/>
      <c r="J77" s="29"/>
      <c r="K77" s="29"/>
      <c r="L77" s="29"/>
      <c r="M77" s="29"/>
      <c r="N77" s="29"/>
      <c r="O77" s="29"/>
      <c r="P77" s="26"/>
      <c r="Q77" s="26"/>
    </row>
    <row r="78" spans="1:17" ht="15.75" thickBot="1" x14ac:dyDescent="0.3">
      <c r="A78" s="52"/>
      <c r="B78" s="64"/>
      <c r="C78" s="13"/>
      <c r="D78" s="81" t="s">
        <v>125</v>
      </c>
      <c r="E78" s="82"/>
      <c r="F78" s="83"/>
      <c r="G78" s="13">
        <v>66</v>
      </c>
      <c r="H78" s="29"/>
      <c r="I78" s="29"/>
      <c r="J78" s="29"/>
      <c r="K78" s="29"/>
      <c r="L78" s="29"/>
      <c r="M78" s="29"/>
      <c r="N78" s="29"/>
      <c r="O78" s="29"/>
      <c r="P78" s="26"/>
      <c r="Q78" s="26"/>
    </row>
    <row r="79" spans="1:17" ht="27" customHeight="1" thickBot="1" x14ac:dyDescent="0.3">
      <c r="A79" s="52"/>
      <c r="B79" s="64"/>
      <c r="C79" s="16" t="s">
        <v>126</v>
      </c>
      <c r="D79" s="36" t="s">
        <v>127</v>
      </c>
      <c r="E79" s="78"/>
      <c r="F79" s="37"/>
      <c r="G79" s="13">
        <v>67</v>
      </c>
      <c r="H79" s="29"/>
      <c r="I79" s="29"/>
      <c r="J79" s="29"/>
      <c r="K79" s="29"/>
      <c r="L79" s="29"/>
      <c r="M79" s="29"/>
      <c r="N79" s="29"/>
      <c r="O79" s="29"/>
      <c r="P79" s="26"/>
      <c r="Q79" s="26"/>
    </row>
    <row r="80" spans="1:17" ht="27" customHeight="1" thickBot="1" x14ac:dyDescent="0.3">
      <c r="A80" s="52"/>
      <c r="B80" s="64"/>
      <c r="C80" s="16" t="s">
        <v>128</v>
      </c>
      <c r="D80" s="36" t="s">
        <v>129</v>
      </c>
      <c r="E80" s="78"/>
      <c r="F80" s="37"/>
      <c r="G80" s="13">
        <v>68</v>
      </c>
      <c r="H80" s="29"/>
      <c r="I80" s="29"/>
      <c r="J80" s="29"/>
      <c r="K80" s="29"/>
      <c r="L80" s="29"/>
      <c r="M80" s="29"/>
      <c r="N80" s="29"/>
      <c r="O80" s="29"/>
      <c r="P80" s="26" t="e">
        <f t="shared" ref="P80:P129" si="26">O80/K80</f>
        <v>#DIV/0!</v>
      </c>
      <c r="Q80" s="26" t="e">
        <f t="shared" ref="Q80:Q129" si="27">K80/H80</f>
        <v>#DIV/0!</v>
      </c>
    </row>
    <row r="81" spans="1:17" ht="27" customHeight="1" thickBot="1" x14ac:dyDescent="0.3">
      <c r="A81" s="52"/>
      <c r="B81" s="64"/>
      <c r="C81" s="16" t="s">
        <v>130</v>
      </c>
      <c r="D81" s="36" t="s">
        <v>131</v>
      </c>
      <c r="E81" s="78"/>
      <c r="F81" s="37"/>
      <c r="G81" s="13">
        <v>69</v>
      </c>
      <c r="H81" s="29"/>
      <c r="I81" s="29"/>
      <c r="J81" s="29"/>
      <c r="K81" s="29"/>
      <c r="L81" s="29"/>
      <c r="M81" s="29"/>
      <c r="N81" s="29"/>
      <c r="O81" s="29"/>
      <c r="P81" s="26"/>
      <c r="Q81" s="26"/>
    </row>
    <row r="82" spans="1:17" ht="27.75" thickBot="1" x14ac:dyDescent="0.3">
      <c r="A82" s="52"/>
      <c r="B82" s="64"/>
      <c r="C82" s="13"/>
      <c r="D82" s="36" t="s">
        <v>132</v>
      </c>
      <c r="E82" s="37"/>
      <c r="F82" s="14" t="s">
        <v>133</v>
      </c>
      <c r="G82" s="13">
        <v>70</v>
      </c>
      <c r="H82" s="29"/>
      <c r="I82" s="29"/>
      <c r="J82" s="29"/>
      <c r="K82" s="29"/>
      <c r="L82" s="29"/>
      <c r="M82" s="29"/>
      <c r="N82" s="29"/>
      <c r="O82" s="29"/>
      <c r="P82" s="26"/>
      <c r="Q82" s="26"/>
    </row>
    <row r="83" spans="1:17" ht="54.75" thickBot="1" x14ac:dyDescent="0.3">
      <c r="A83" s="52"/>
      <c r="B83" s="64"/>
      <c r="C83" s="13"/>
      <c r="D83" s="36" t="s">
        <v>134</v>
      </c>
      <c r="E83" s="37"/>
      <c r="F83" s="14" t="s">
        <v>135</v>
      </c>
      <c r="G83" s="13">
        <v>71</v>
      </c>
      <c r="H83" s="29"/>
      <c r="I83" s="29"/>
      <c r="J83" s="29"/>
      <c r="K83" s="29"/>
      <c r="L83" s="29"/>
      <c r="M83" s="29"/>
      <c r="N83" s="29"/>
      <c r="O83" s="29"/>
      <c r="P83" s="26"/>
      <c r="Q83" s="26"/>
    </row>
    <row r="84" spans="1:17" ht="27.75" thickBot="1" x14ac:dyDescent="0.3">
      <c r="A84" s="52"/>
      <c r="B84" s="64"/>
      <c r="C84" s="13"/>
      <c r="D84" s="36" t="s">
        <v>136</v>
      </c>
      <c r="E84" s="37"/>
      <c r="F84" s="14" t="s">
        <v>137</v>
      </c>
      <c r="G84" s="13">
        <v>72</v>
      </c>
      <c r="H84" s="29"/>
      <c r="I84" s="29"/>
      <c r="J84" s="29"/>
      <c r="K84" s="29"/>
      <c r="L84" s="29"/>
      <c r="M84" s="29"/>
      <c r="N84" s="29"/>
      <c r="O84" s="29"/>
      <c r="P84" s="26"/>
      <c r="Q84" s="26"/>
    </row>
    <row r="85" spans="1:17" ht="68.25" thickBot="1" x14ac:dyDescent="0.3">
      <c r="A85" s="52"/>
      <c r="B85" s="64"/>
      <c r="C85" s="13"/>
      <c r="D85" s="36" t="s">
        <v>138</v>
      </c>
      <c r="E85" s="37"/>
      <c r="F85" s="14" t="s">
        <v>139</v>
      </c>
      <c r="G85" s="13">
        <v>73</v>
      </c>
      <c r="H85" s="29"/>
      <c r="I85" s="29"/>
      <c r="J85" s="29"/>
      <c r="K85" s="29"/>
      <c r="L85" s="29"/>
      <c r="M85" s="29"/>
      <c r="N85" s="29"/>
      <c r="O85" s="29"/>
      <c r="P85" s="26"/>
      <c r="Q85" s="26"/>
    </row>
    <row r="86" spans="1:17" ht="41.25" thickBot="1" x14ac:dyDescent="0.3">
      <c r="A86" s="52"/>
      <c r="B86" s="64"/>
      <c r="C86" s="13"/>
      <c r="D86" s="36" t="s">
        <v>55</v>
      </c>
      <c r="E86" s="37"/>
      <c r="F86" s="15" t="s">
        <v>140</v>
      </c>
      <c r="G86" s="13">
        <v>74</v>
      </c>
      <c r="H86" s="29"/>
      <c r="I86" s="29"/>
      <c r="J86" s="29"/>
      <c r="K86" s="29"/>
      <c r="L86" s="29"/>
      <c r="M86" s="29"/>
      <c r="N86" s="29"/>
      <c r="O86" s="29"/>
      <c r="P86" s="26"/>
      <c r="Q86" s="26"/>
    </row>
    <row r="87" spans="1:17" ht="27.75" thickBot="1" x14ac:dyDescent="0.3">
      <c r="A87" s="52"/>
      <c r="B87" s="64"/>
      <c r="C87" s="13"/>
      <c r="D87" s="36" t="s">
        <v>141</v>
      </c>
      <c r="E87" s="37"/>
      <c r="F87" s="14" t="s">
        <v>142</v>
      </c>
      <c r="G87" s="13">
        <v>75</v>
      </c>
      <c r="H87" s="29"/>
      <c r="I87" s="29"/>
      <c r="J87" s="29"/>
      <c r="K87" s="29"/>
      <c r="L87" s="29"/>
      <c r="M87" s="29"/>
      <c r="N87" s="29"/>
      <c r="O87" s="29"/>
      <c r="P87" s="26"/>
      <c r="Q87" s="26"/>
    </row>
    <row r="88" spans="1:17" ht="95.25" thickBot="1" x14ac:dyDescent="0.3">
      <c r="A88" s="52"/>
      <c r="B88" s="64"/>
      <c r="C88" s="13"/>
      <c r="D88" s="36" t="s">
        <v>143</v>
      </c>
      <c r="E88" s="37"/>
      <c r="F88" s="14" t="s">
        <v>144</v>
      </c>
      <c r="G88" s="13">
        <v>76</v>
      </c>
      <c r="H88" s="29"/>
      <c r="I88" s="29"/>
      <c r="J88" s="29"/>
      <c r="K88" s="29"/>
      <c r="L88" s="29"/>
      <c r="M88" s="29"/>
      <c r="N88" s="29"/>
      <c r="O88" s="29"/>
      <c r="P88" s="26"/>
      <c r="Q88" s="26"/>
    </row>
    <row r="89" spans="1:17" ht="54.75" thickBot="1" x14ac:dyDescent="0.3">
      <c r="A89" s="52"/>
      <c r="B89" s="64"/>
      <c r="C89" s="13"/>
      <c r="D89" s="36" t="s">
        <v>145</v>
      </c>
      <c r="E89" s="37"/>
      <c r="F89" s="14" t="s">
        <v>146</v>
      </c>
      <c r="G89" s="13">
        <v>77</v>
      </c>
      <c r="H89" s="29"/>
      <c r="I89" s="29"/>
      <c r="J89" s="29"/>
      <c r="K89" s="29"/>
      <c r="L89" s="29"/>
      <c r="M89" s="29"/>
      <c r="N89" s="29"/>
      <c r="O89" s="29"/>
      <c r="P89" s="26"/>
      <c r="Q89" s="26"/>
    </row>
    <row r="90" spans="1:17" ht="15.75" thickBot="1" x14ac:dyDescent="0.3">
      <c r="A90" s="39"/>
      <c r="B90" s="64"/>
      <c r="C90" s="16" t="s">
        <v>147</v>
      </c>
      <c r="D90" s="36" t="s">
        <v>148</v>
      </c>
      <c r="E90" s="78"/>
      <c r="F90" s="37"/>
      <c r="G90" s="13">
        <v>78</v>
      </c>
      <c r="H90" s="29">
        <v>0.2</v>
      </c>
      <c r="I90" s="29"/>
      <c r="J90" s="29"/>
      <c r="K90" s="29">
        <v>0.67</v>
      </c>
      <c r="L90" s="29">
        <v>0.5</v>
      </c>
      <c r="M90" s="29">
        <v>0.6</v>
      </c>
      <c r="N90" s="29">
        <v>0.8</v>
      </c>
      <c r="O90" s="29">
        <v>1</v>
      </c>
      <c r="P90" s="26"/>
      <c r="Q90" s="26"/>
    </row>
    <row r="91" spans="1:17" ht="27" customHeight="1" thickBot="1" x14ac:dyDescent="0.3">
      <c r="A91" s="39"/>
      <c r="B91" s="64"/>
      <c r="C91" s="60" t="s">
        <v>149</v>
      </c>
      <c r="D91" s="74"/>
      <c r="E91" s="74"/>
      <c r="F91" s="61"/>
      <c r="G91" s="47">
        <v>79</v>
      </c>
      <c r="H91" s="49">
        <f>H93+H94+H95+H96+H97+H98</f>
        <v>0</v>
      </c>
      <c r="I91" s="49">
        <f t="shared" ref="I91" si="28">I93+I94+I95+I96+I97+I98</f>
        <v>0</v>
      </c>
      <c r="J91" s="49"/>
      <c r="K91" s="49">
        <f t="shared" ref="K91:O91" si="29">K93+K94+K95+K96+K97+K98</f>
        <v>0</v>
      </c>
      <c r="L91" s="49">
        <f t="shared" si="29"/>
        <v>0.5</v>
      </c>
      <c r="M91" s="49">
        <f t="shared" si="29"/>
        <v>0</v>
      </c>
      <c r="N91" s="49">
        <f t="shared" si="29"/>
        <v>0</v>
      </c>
      <c r="O91" s="49">
        <f t="shared" si="29"/>
        <v>0.5</v>
      </c>
      <c r="P91" s="26">
        <v>0</v>
      </c>
      <c r="Q91" s="26">
        <v>0</v>
      </c>
    </row>
    <row r="92" spans="1:17" ht="27" customHeight="1" thickBot="1" x14ac:dyDescent="0.3">
      <c r="A92" s="39"/>
      <c r="B92" s="64"/>
      <c r="C92" s="62" t="s">
        <v>150</v>
      </c>
      <c r="D92" s="75"/>
      <c r="E92" s="75"/>
      <c r="F92" s="63"/>
      <c r="G92" s="48"/>
      <c r="H92" s="50"/>
      <c r="I92" s="50"/>
      <c r="J92" s="50"/>
      <c r="K92" s="50"/>
      <c r="L92" s="50"/>
      <c r="M92" s="50"/>
      <c r="N92" s="50"/>
      <c r="O92" s="50"/>
      <c r="P92" s="26"/>
      <c r="Q92" s="26"/>
    </row>
    <row r="93" spans="1:17" ht="54" customHeight="1" thickBot="1" x14ac:dyDescent="0.3">
      <c r="A93" s="39"/>
      <c r="B93" s="64"/>
      <c r="C93" s="34" t="s">
        <v>27</v>
      </c>
      <c r="D93" s="35"/>
      <c r="E93" s="76" t="s">
        <v>151</v>
      </c>
      <c r="F93" s="77"/>
      <c r="G93" s="13">
        <v>80</v>
      </c>
      <c r="H93" s="29"/>
      <c r="I93" s="29"/>
      <c r="J93" s="29"/>
      <c r="K93" s="29"/>
      <c r="L93" s="29"/>
      <c r="M93" s="29"/>
      <c r="N93" s="29"/>
      <c r="O93" s="29"/>
      <c r="P93" s="26"/>
      <c r="Q93" s="26"/>
    </row>
    <row r="94" spans="1:17" ht="54" customHeight="1" thickBot="1" x14ac:dyDescent="0.3">
      <c r="A94" s="39"/>
      <c r="B94" s="64"/>
      <c r="C94" s="34" t="s">
        <v>37</v>
      </c>
      <c r="D94" s="35"/>
      <c r="E94" s="76" t="s">
        <v>152</v>
      </c>
      <c r="F94" s="77"/>
      <c r="G94" s="13">
        <v>81</v>
      </c>
      <c r="H94" s="29"/>
      <c r="I94" s="29"/>
      <c r="J94" s="29"/>
      <c r="K94" s="29"/>
      <c r="L94" s="29"/>
      <c r="M94" s="29"/>
      <c r="N94" s="29"/>
      <c r="O94" s="29"/>
      <c r="P94" s="26"/>
      <c r="Q94" s="26"/>
    </row>
    <row r="95" spans="1:17" ht="15.75" thickBot="1" x14ac:dyDescent="0.3">
      <c r="A95" s="39"/>
      <c r="B95" s="64"/>
      <c r="C95" s="34" t="s">
        <v>39</v>
      </c>
      <c r="D95" s="35"/>
      <c r="E95" s="76" t="s">
        <v>153</v>
      </c>
      <c r="F95" s="77"/>
      <c r="G95" s="13">
        <v>82</v>
      </c>
      <c r="H95" s="29"/>
      <c r="I95" s="29"/>
      <c r="J95" s="29"/>
      <c r="K95" s="29"/>
      <c r="L95" s="29"/>
      <c r="M95" s="29"/>
      <c r="N95" s="29"/>
      <c r="O95" s="29"/>
      <c r="P95" s="26"/>
      <c r="Q95" s="26"/>
    </row>
    <row r="96" spans="1:17" ht="27" customHeight="1" thickBot="1" x14ac:dyDescent="0.3">
      <c r="A96" s="39"/>
      <c r="B96" s="64"/>
      <c r="C96" s="34" t="s">
        <v>45</v>
      </c>
      <c r="D96" s="35"/>
      <c r="E96" s="76" t="s">
        <v>154</v>
      </c>
      <c r="F96" s="77"/>
      <c r="G96" s="13">
        <v>83</v>
      </c>
      <c r="H96" s="29"/>
      <c r="I96" s="29"/>
      <c r="J96" s="29"/>
      <c r="K96" s="29"/>
      <c r="L96" s="29"/>
      <c r="M96" s="29"/>
      <c r="N96" s="29"/>
      <c r="O96" s="29"/>
      <c r="P96" s="26"/>
      <c r="Q96" s="26"/>
    </row>
    <row r="97" spans="1:17" ht="15.75" thickBot="1" x14ac:dyDescent="0.3">
      <c r="A97" s="39"/>
      <c r="B97" s="64"/>
      <c r="C97" s="34" t="s">
        <v>47</v>
      </c>
      <c r="D97" s="35"/>
      <c r="E97" s="76" t="s">
        <v>155</v>
      </c>
      <c r="F97" s="77"/>
      <c r="G97" s="13">
        <v>84</v>
      </c>
      <c r="H97" s="29"/>
      <c r="I97" s="29"/>
      <c r="J97" s="29"/>
      <c r="K97" s="29"/>
      <c r="L97" s="29"/>
      <c r="M97" s="29"/>
      <c r="N97" s="29"/>
      <c r="O97" s="29"/>
      <c r="P97" s="26"/>
      <c r="Q97" s="26"/>
    </row>
    <row r="98" spans="1:17" ht="27" customHeight="1" thickBot="1" x14ac:dyDescent="0.3">
      <c r="A98" s="39"/>
      <c r="B98" s="64"/>
      <c r="C98" s="34" t="s">
        <v>49</v>
      </c>
      <c r="D98" s="35"/>
      <c r="E98" s="76" t="s">
        <v>156</v>
      </c>
      <c r="F98" s="77"/>
      <c r="G98" s="13">
        <v>85</v>
      </c>
      <c r="H98" s="29">
        <v>0</v>
      </c>
      <c r="I98" s="29"/>
      <c r="J98" s="29"/>
      <c r="K98" s="29"/>
      <c r="L98" s="29">
        <v>0.5</v>
      </c>
      <c r="M98" s="29"/>
      <c r="N98" s="29"/>
      <c r="O98" s="29">
        <v>0.5</v>
      </c>
      <c r="P98" s="26">
        <v>0</v>
      </c>
      <c r="Q98" s="26">
        <v>0</v>
      </c>
    </row>
    <row r="99" spans="1:17" ht="15.75" thickBot="1" x14ac:dyDescent="0.3">
      <c r="A99" s="39"/>
      <c r="B99" s="64"/>
      <c r="C99" s="60" t="s">
        <v>157</v>
      </c>
      <c r="D99" s="74"/>
      <c r="E99" s="74"/>
      <c r="F99" s="61"/>
      <c r="G99" s="47">
        <v>86</v>
      </c>
      <c r="H99" s="49">
        <f t="shared" ref="H99:I99" si="30">H101+H115+H119+H129</f>
        <v>255.4</v>
      </c>
      <c r="I99" s="49">
        <f t="shared" si="30"/>
        <v>281</v>
      </c>
      <c r="J99" s="49"/>
      <c r="K99" s="49">
        <f t="shared" ref="K99:O99" si="31">K101+K115+K119+K129</f>
        <v>280.95</v>
      </c>
      <c r="L99" s="49">
        <f t="shared" si="31"/>
        <v>72</v>
      </c>
      <c r="M99" s="49">
        <f t="shared" si="31"/>
        <v>145</v>
      </c>
      <c r="N99" s="49">
        <f t="shared" si="31"/>
        <v>216</v>
      </c>
      <c r="O99" s="49">
        <f t="shared" si="31"/>
        <v>287</v>
      </c>
      <c r="P99" s="26">
        <f t="shared" si="26"/>
        <v>1.021534080797295</v>
      </c>
      <c r="Q99" s="26">
        <f t="shared" si="27"/>
        <v>1.1000391542678152</v>
      </c>
    </row>
    <row r="100" spans="1:17" ht="27" customHeight="1" thickBot="1" x14ac:dyDescent="0.3">
      <c r="A100" s="39"/>
      <c r="B100" s="64"/>
      <c r="C100" s="62" t="s">
        <v>158</v>
      </c>
      <c r="D100" s="75"/>
      <c r="E100" s="75"/>
      <c r="F100" s="63"/>
      <c r="G100" s="48"/>
      <c r="H100" s="50"/>
      <c r="I100" s="50"/>
      <c r="J100" s="50"/>
      <c r="K100" s="50"/>
      <c r="L100" s="50"/>
      <c r="M100" s="50"/>
      <c r="N100" s="50"/>
      <c r="O100" s="50"/>
      <c r="P100" s="26"/>
      <c r="Q100" s="26"/>
    </row>
    <row r="101" spans="1:17" ht="40.5" customHeight="1" thickBot="1" x14ac:dyDescent="0.3">
      <c r="A101" s="39"/>
      <c r="B101" s="64"/>
      <c r="C101" s="41" t="s">
        <v>159</v>
      </c>
      <c r="D101" s="42"/>
      <c r="E101" s="43" t="s">
        <v>160</v>
      </c>
      <c r="F101" s="44"/>
      <c r="G101" s="5">
        <v>87</v>
      </c>
      <c r="H101" s="32">
        <f t="shared" ref="H101:I101" si="32">H102+H106</f>
        <v>248.5</v>
      </c>
      <c r="I101" s="32">
        <f t="shared" si="32"/>
        <v>273</v>
      </c>
      <c r="J101" s="32"/>
      <c r="K101" s="32">
        <f t="shared" ref="K101:O101" si="33">K102+K106</f>
        <v>275.25</v>
      </c>
      <c r="L101" s="32">
        <f t="shared" si="33"/>
        <v>70</v>
      </c>
      <c r="M101" s="32">
        <f t="shared" si="33"/>
        <v>141</v>
      </c>
      <c r="N101" s="32">
        <f t="shared" si="33"/>
        <v>210</v>
      </c>
      <c r="O101" s="32">
        <f t="shared" si="33"/>
        <v>279</v>
      </c>
      <c r="P101" s="26">
        <f t="shared" si="26"/>
        <v>1.013623978201635</v>
      </c>
      <c r="Q101" s="26">
        <f t="shared" si="27"/>
        <v>1.107645875251509</v>
      </c>
    </row>
    <row r="102" spans="1:17" ht="54" customHeight="1" thickBot="1" x14ac:dyDescent="0.3">
      <c r="A102" s="39"/>
      <c r="B102" s="64"/>
      <c r="C102" s="41" t="s">
        <v>161</v>
      </c>
      <c r="D102" s="42"/>
      <c r="E102" s="43" t="s">
        <v>162</v>
      </c>
      <c r="F102" s="44"/>
      <c r="G102" s="5">
        <v>88</v>
      </c>
      <c r="H102" s="32">
        <f t="shared" ref="H102:I102" si="34">H103+H104+H105</f>
        <v>227.6</v>
      </c>
      <c r="I102" s="32">
        <f t="shared" si="34"/>
        <v>250</v>
      </c>
      <c r="J102" s="32"/>
      <c r="K102" s="32">
        <f t="shared" ref="K102:O102" si="35">K103+K104+K105</f>
        <v>254.65</v>
      </c>
      <c r="L102" s="32">
        <f t="shared" si="35"/>
        <v>64</v>
      </c>
      <c r="M102" s="32">
        <f t="shared" si="35"/>
        <v>129</v>
      </c>
      <c r="N102" s="32">
        <f t="shared" si="35"/>
        <v>192</v>
      </c>
      <c r="O102" s="32">
        <f t="shared" si="35"/>
        <v>253</v>
      </c>
      <c r="P102" s="26">
        <f t="shared" si="26"/>
        <v>0.99352051835853128</v>
      </c>
      <c r="Q102" s="26">
        <f t="shared" si="27"/>
        <v>1.1188488576449913</v>
      </c>
    </row>
    <row r="103" spans="1:17" ht="15.75" thickBot="1" x14ac:dyDescent="0.3">
      <c r="A103" s="39"/>
      <c r="B103" s="64"/>
      <c r="C103" s="56"/>
      <c r="D103" s="57"/>
      <c r="E103" s="36" t="s">
        <v>163</v>
      </c>
      <c r="F103" s="37"/>
      <c r="G103" s="13">
        <v>89</v>
      </c>
      <c r="H103" s="29">
        <v>225.6</v>
      </c>
      <c r="I103" s="29">
        <v>248</v>
      </c>
      <c r="J103" s="29"/>
      <c r="K103" s="29">
        <v>253</v>
      </c>
      <c r="L103" s="29">
        <v>64</v>
      </c>
      <c r="M103" s="29">
        <f>L103*2</f>
        <v>128</v>
      </c>
      <c r="N103" s="29">
        <f>L103*3</f>
        <v>192</v>
      </c>
      <c r="O103" s="29">
        <v>251.5</v>
      </c>
      <c r="P103" s="26">
        <f t="shared" si="26"/>
        <v>0.99407114624505932</v>
      </c>
      <c r="Q103" s="26">
        <f t="shared" si="27"/>
        <v>1.1214539007092199</v>
      </c>
    </row>
    <row r="104" spans="1:17" ht="67.5" customHeight="1" thickBot="1" x14ac:dyDescent="0.3">
      <c r="A104" s="39"/>
      <c r="B104" s="64"/>
      <c r="C104" s="72"/>
      <c r="D104" s="73"/>
      <c r="E104" s="36" t="s">
        <v>164</v>
      </c>
      <c r="F104" s="37"/>
      <c r="G104" s="13">
        <v>90</v>
      </c>
      <c r="H104" s="29">
        <v>2</v>
      </c>
      <c r="I104" s="29">
        <v>2</v>
      </c>
      <c r="J104" s="29"/>
      <c r="K104" s="29">
        <v>1.65</v>
      </c>
      <c r="L104" s="29"/>
      <c r="M104" s="29">
        <v>1</v>
      </c>
      <c r="N104" s="29"/>
      <c r="O104" s="29">
        <v>1.5</v>
      </c>
      <c r="P104" s="26">
        <f t="shared" si="26"/>
        <v>0.90909090909090917</v>
      </c>
      <c r="Q104" s="26">
        <f t="shared" si="27"/>
        <v>0.82499999999999996</v>
      </c>
    </row>
    <row r="105" spans="1:17" ht="27" customHeight="1" thickBot="1" x14ac:dyDescent="0.3">
      <c r="A105" s="39"/>
      <c r="B105" s="64"/>
      <c r="C105" s="58"/>
      <c r="D105" s="59"/>
      <c r="E105" s="36" t="s">
        <v>165</v>
      </c>
      <c r="F105" s="37"/>
      <c r="G105" s="13">
        <v>91</v>
      </c>
      <c r="H105" s="29"/>
      <c r="I105" s="29"/>
      <c r="J105" s="29"/>
      <c r="K105" s="29"/>
      <c r="L105" s="29"/>
      <c r="M105" s="29"/>
      <c r="N105" s="29"/>
      <c r="O105" s="29"/>
      <c r="P105" s="26"/>
      <c r="Q105" s="26"/>
    </row>
    <row r="106" spans="1:17" ht="15.75" thickBot="1" x14ac:dyDescent="0.3">
      <c r="A106" s="39"/>
      <c r="B106" s="64"/>
      <c r="C106" s="56" t="s">
        <v>166</v>
      </c>
      <c r="D106" s="57"/>
      <c r="E106" s="60" t="s">
        <v>167</v>
      </c>
      <c r="F106" s="61"/>
      <c r="G106" s="47">
        <v>92</v>
      </c>
      <c r="H106" s="49">
        <f t="shared" ref="H106:I106" si="36">H108+H111+H112+H113+H114</f>
        <v>20.9</v>
      </c>
      <c r="I106" s="49">
        <f t="shared" si="36"/>
        <v>23</v>
      </c>
      <c r="J106" s="49"/>
      <c r="K106" s="49">
        <f t="shared" ref="K106:O106" si="37">K108+K111+K112+K113+K114</f>
        <v>20.6</v>
      </c>
      <c r="L106" s="49">
        <f t="shared" si="37"/>
        <v>6</v>
      </c>
      <c r="M106" s="49">
        <f t="shared" si="37"/>
        <v>12</v>
      </c>
      <c r="N106" s="49">
        <f t="shared" si="37"/>
        <v>18</v>
      </c>
      <c r="O106" s="49">
        <f t="shared" si="37"/>
        <v>26</v>
      </c>
      <c r="P106" s="26">
        <f t="shared" si="26"/>
        <v>1.262135922330097</v>
      </c>
      <c r="Q106" s="26">
        <f t="shared" si="27"/>
        <v>0.98564593301435421</v>
      </c>
    </row>
    <row r="107" spans="1:17" ht="40.5" customHeight="1" thickBot="1" x14ac:dyDescent="0.3">
      <c r="A107" s="39"/>
      <c r="B107" s="64"/>
      <c r="C107" s="58"/>
      <c r="D107" s="59"/>
      <c r="E107" s="62" t="s">
        <v>168</v>
      </c>
      <c r="F107" s="63"/>
      <c r="G107" s="48"/>
      <c r="H107" s="50"/>
      <c r="I107" s="50"/>
      <c r="J107" s="50"/>
      <c r="K107" s="50"/>
      <c r="L107" s="50"/>
      <c r="M107" s="50"/>
      <c r="N107" s="50"/>
      <c r="O107" s="50"/>
      <c r="P107" s="26"/>
      <c r="Q107" s="26"/>
    </row>
    <row r="108" spans="1:17" ht="108" customHeight="1" thickBot="1" x14ac:dyDescent="0.3">
      <c r="A108" s="39"/>
      <c r="B108" s="64"/>
      <c r="C108" s="41"/>
      <c r="D108" s="42"/>
      <c r="E108" s="36" t="s">
        <v>169</v>
      </c>
      <c r="F108" s="37"/>
      <c r="G108" s="13">
        <v>93</v>
      </c>
      <c r="H108" s="29"/>
      <c r="I108" s="29"/>
      <c r="J108" s="29"/>
      <c r="K108" s="29"/>
      <c r="L108" s="29"/>
      <c r="M108" s="29"/>
      <c r="N108" s="29"/>
      <c r="O108" s="29"/>
      <c r="P108" s="26"/>
      <c r="Q108" s="26"/>
    </row>
    <row r="109" spans="1:17" ht="41.25" thickBot="1" x14ac:dyDescent="0.3">
      <c r="A109" s="39"/>
      <c r="B109" s="64"/>
      <c r="C109" s="41"/>
      <c r="D109" s="42"/>
      <c r="E109" s="14"/>
      <c r="F109" s="14" t="s">
        <v>170</v>
      </c>
      <c r="G109" s="13" t="s">
        <v>171</v>
      </c>
      <c r="H109" s="29"/>
      <c r="I109" s="29"/>
      <c r="J109" s="29"/>
      <c r="K109" s="29"/>
      <c r="L109" s="29"/>
      <c r="M109" s="29"/>
      <c r="N109" s="29"/>
      <c r="O109" s="29"/>
      <c r="P109" s="26"/>
      <c r="Q109" s="26"/>
    </row>
    <row r="110" spans="1:17" ht="68.25" thickBot="1" x14ac:dyDescent="0.3">
      <c r="A110" s="39"/>
      <c r="B110" s="64"/>
      <c r="C110" s="41"/>
      <c r="D110" s="42"/>
      <c r="E110" s="14"/>
      <c r="F110" s="14" t="s">
        <v>172</v>
      </c>
      <c r="G110" s="13" t="s">
        <v>173</v>
      </c>
      <c r="H110" s="29"/>
      <c r="I110" s="29"/>
      <c r="J110" s="29"/>
      <c r="K110" s="29"/>
      <c r="L110" s="29"/>
      <c r="M110" s="29"/>
      <c r="N110" s="29"/>
      <c r="O110" s="29"/>
      <c r="P110" s="26"/>
      <c r="Q110" s="26"/>
    </row>
    <row r="111" spans="1:17" ht="15.75" thickBot="1" x14ac:dyDescent="0.3">
      <c r="A111" s="39"/>
      <c r="B111" s="64"/>
      <c r="C111" s="41"/>
      <c r="D111" s="42"/>
      <c r="E111" s="36" t="s">
        <v>174</v>
      </c>
      <c r="F111" s="37"/>
      <c r="G111" s="13">
        <v>96</v>
      </c>
      <c r="H111" s="29">
        <v>20.9</v>
      </c>
      <c r="I111" s="29">
        <v>23</v>
      </c>
      <c r="J111" s="29"/>
      <c r="K111" s="29">
        <v>20.6</v>
      </c>
      <c r="L111" s="29">
        <v>6</v>
      </c>
      <c r="M111" s="29">
        <f>L111*2</f>
        <v>12</v>
      </c>
      <c r="N111" s="29">
        <f>L111*3</f>
        <v>18</v>
      </c>
      <c r="O111" s="29">
        <v>26</v>
      </c>
      <c r="P111" s="26">
        <f t="shared" si="26"/>
        <v>1.262135922330097</v>
      </c>
      <c r="Q111" s="26">
        <f t="shared" si="27"/>
        <v>0.98564593301435421</v>
      </c>
    </row>
    <row r="112" spans="1:17" ht="27" customHeight="1" thickBot="1" x14ac:dyDescent="0.3">
      <c r="A112" s="39"/>
      <c r="B112" s="64"/>
      <c r="C112" s="41"/>
      <c r="D112" s="42"/>
      <c r="E112" s="36" t="s">
        <v>175</v>
      </c>
      <c r="F112" s="37"/>
      <c r="G112" s="13">
        <v>97</v>
      </c>
      <c r="H112" s="29"/>
      <c r="I112" s="29"/>
      <c r="J112" s="29"/>
      <c r="K112" s="29"/>
      <c r="L112" s="29"/>
      <c r="M112" s="29"/>
      <c r="N112" s="29"/>
      <c r="O112" s="29"/>
      <c r="P112" s="26"/>
      <c r="Q112" s="26"/>
    </row>
    <row r="113" spans="1:17" ht="67.5" customHeight="1" thickBot="1" x14ac:dyDescent="0.3">
      <c r="A113" s="39"/>
      <c r="B113" s="64"/>
      <c r="C113" s="41"/>
      <c r="D113" s="42"/>
      <c r="E113" s="36" t="s">
        <v>176</v>
      </c>
      <c r="F113" s="37"/>
      <c r="G113" s="13">
        <v>98</v>
      </c>
      <c r="H113" s="29"/>
      <c r="I113" s="29"/>
      <c r="J113" s="29"/>
      <c r="K113" s="29"/>
      <c r="L113" s="29"/>
      <c r="M113" s="29"/>
      <c r="N113" s="29"/>
      <c r="O113" s="29"/>
      <c r="P113" s="26"/>
      <c r="Q113" s="26"/>
    </row>
    <row r="114" spans="1:17" ht="27" customHeight="1" thickBot="1" x14ac:dyDescent="0.3">
      <c r="A114" s="39"/>
      <c r="B114" s="64"/>
      <c r="C114" s="41"/>
      <c r="D114" s="42"/>
      <c r="E114" s="36" t="s">
        <v>177</v>
      </c>
      <c r="F114" s="37"/>
      <c r="G114" s="13">
        <v>99</v>
      </c>
      <c r="H114" s="29"/>
      <c r="I114" s="29"/>
      <c r="J114" s="29"/>
      <c r="K114" s="29"/>
      <c r="L114" s="29"/>
      <c r="M114" s="29"/>
      <c r="N114" s="29"/>
      <c r="O114" s="29"/>
      <c r="P114" s="26"/>
      <c r="Q114" s="26"/>
    </row>
    <row r="115" spans="1:17" ht="54" customHeight="1" thickBot="1" x14ac:dyDescent="0.3">
      <c r="A115" s="39"/>
      <c r="B115" s="64"/>
      <c r="C115" s="41" t="s">
        <v>178</v>
      </c>
      <c r="D115" s="42"/>
      <c r="E115" s="43" t="s">
        <v>179</v>
      </c>
      <c r="F115" s="44"/>
      <c r="G115" s="5">
        <v>100</v>
      </c>
      <c r="H115" s="32">
        <f>H116+H117+H118</f>
        <v>0</v>
      </c>
      <c r="I115" s="32">
        <f t="shared" ref="I115" si="38">I116+I117+I118</f>
        <v>0</v>
      </c>
      <c r="J115" s="32"/>
      <c r="K115" s="32">
        <f t="shared" ref="K115:O115" si="39">K116+K117+K118</f>
        <v>0</v>
      </c>
      <c r="L115" s="32">
        <f t="shared" si="39"/>
        <v>0</v>
      </c>
      <c r="M115" s="32">
        <f t="shared" si="39"/>
        <v>0</v>
      </c>
      <c r="N115" s="32">
        <f t="shared" si="39"/>
        <v>0</v>
      </c>
      <c r="O115" s="32">
        <f t="shared" si="39"/>
        <v>0</v>
      </c>
      <c r="P115" s="26"/>
      <c r="Q115" s="26"/>
    </row>
    <row r="116" spans="1:17" ht="67.5" customHeight="1" thickBot="1" x14ac:dyDescent="0.3">
      <c r="A116" s="39"/>
      <c r="B116" s="64"/>
      <c r="C116" s="41"/>
      <c r="D116" s="42"/>
      <c r="E116" s="36" t="s">
        <v>180</v>
      </c>
      <c r="F116" s="37"/>
      <c r="G116" s="13">
        <v>101</v>
      </c>
      <c r="H116" s="29"/>
      <c r="I116" s="29"/>
      <c r="J116" s="29"/>
      <c r="K116" s="29"/>
      <c r="L116" s="29"/>
      <c r="M116" s="29"/>
      <c r="N116" s="29"/>
      <c r="O116" s="29"/>
      <c r="P116" s="26"/>
      <c r="Q116" s="26"/>
    </row>
    <row r="117" spans="1:17" ht="67.5" customHeight="1" thickBot="1" x14ac:dyDescent="0.3">
      <c r="A117" s="39"/>
      <c r="B117" s="64"/>
      <c r="C117" s="41"/>
      <c r="D117" s="42"/>
      <c r="E117" s="36" t="s">
        <v>181</v>
      </c>
      <c r="F117" s="37"/>
      <c r="G117" s="13">
        <v>102</v>
      </c>
      <c r="H117" s="29"/>
      <c r="I117" s="29"/>
      <c r="J117" s="29"/>
      <c r="K117" s="29"/>
      <c r="L117" s="29"/>
      <c r="M117" s="29"/>
      <c r="N117" s="29"/>
      <c r="O117" s="29"/>
      <c r="P117" s="26"/>
      <c r="Q117" s="26"/>
    </row>
    <row r="118" spans="1:17" ht="108" customHeight="1" thickBot="1" x14ac:dyDescent="0.3">
      <c r="A118" s="39"/>
      <c r="B118" s="64"/>
      <c r="C118" s="41"/>
      <c r="D118" s="42"/>
      <c r="E118" s="36" t="s">
        <v>182</v>
      </c>
      <c r="F118" s="37"/>
      <c r="G118" s="13">
        <v>103</v>
      </c>
      <c r="H118" s="29"/>
      <c r="I118" s="29"/>
      <c r="J118" s="29"/>
      <c r="K118" s="29"/>
      <c r="L118" s="29"/>
      <c r="M118" s="29"/>
      <c r="N118" s="29"/>
      <c r="O118" s="29"/>
      <c r="P118" s="26"/>
      <c r="Q118" s="26"/>
    </row>
    <row r="119" spans="1:17" ht="94.5" customHeight="1" thickBot="1" x14ac:dyDescent="0.3">
      <c r="A119" s="39"/>
      <c r="B119" s="64"/>
      <c r="C119" s="56" t="s">
        <v>183</v>
      </c>
      <c r="D119" s="57"/>
      <c r="E119" s="60" t="s">
        <v>184</v>
      </c>
      <c r="F119" s="61"/>
      <c r="G119" s="47">
        <v>104</v>
      </c>
      <c r="H119" s="49">
        <f>H121+H124+H127+H128</f>
        <v>0</v>
      </c>
      <c r="I119" s="49">
        <f t="shared" ref="I119" si="40">I121+I124+I127+I128</f>
        <v>0</v>
      </c>
      <c r="J119" s="49"/>
      <c r="K119" s="49">
        <f t="shared" ref="K119:O119" si="41">K121+K124+K127+K128</f>
        <v>0</v>
      </c>
      <c r="L119" s="49">
        <f t="shared" si="41"/>
        <v>0</v>
      </c>
      <c r="M119" s="49">
        <f t="shared" si="41"/>
        <v>0</v>
      </c>
      <c r="N119" s="49">
        <f t="shared" si="41"/>
        <v>0</v>
      </c>
      <c r="O119" s="49">
        <f t="shared" si="41"/>
        <v>0</v>
      </c>
      <c r="P119" s="26"/>
      <c r="Q119" s="26"/>
    </row>
    <row r="120" spans="1:17" ht="40.5" customHeight="1" thickBot="1" x14ac:dyDescent="0.3">
      <c r="A120" s="39"/>
      <c r="B120" s="64"/>
      <c r="C120" s="58"/>
      <c r="D120" s="59"/>
      <c r="E120" s="62" t="s">
        <v>185</v>
      </c>
      <c r="F120" s="63"/>
      <c r="G120" s="48"/>
      <c r="H120" s="50"/>
      <c r="I120" s="50"/>
      <c r="J120" s="50"/>
      <c r="K120" s="50"/>
      <c r="L120" s="50"/>
      <c r="M120" s="50"/>
      <c r="N120" s="50"/>
      <c r="O120" s="50"/>
      <c r="P120" s="26"/>
      <c r="Q120" s="26"/>
    </row>
    <row r="121" spans="1:17" ht="27" customHeight="1" thickBot="1" x14ac:dyDescent="0.3">
      <c r="A121" s="39"/>
      <c r="B121" s="64"/>
      <c r="C121" s="56"/>
      <c r="D121" s="57"/>
      <c r="E121" s="36" t="s">
        <v>186</v>
      </c>
      <c r="F121" s="37"/>
      <c r="G121" s="13">
        <v>105</v>
      </c>
      <c r="H121" s="29"/>
      <c r="I121" s="29"/>
      <c r="J121" s="29"/>
      <c r="K121" s="29"/>
      <c r="L121" s="29"/>
      <c r="M121" s="29"/>
      <c r="N121" s="29"/>
      <c r="O121" s="29"/>
      <c r="P121" s="26"/>
      <c r="Q121" s="26"/>
    </row>
    <row r="122" spans="1:17" ht="15.75" thickBot="1" x14ac:dyDescent="0.3">
      <c r="A122" s="39"/>
      <c r="B122" s="64"/>
      <c r="C122" s="72"/>
      <c r="D122" s="73"/>
      <c r="E122" s="14"/>
      <c r="F122" s="14" t="s">
        <v>187</v>
      </c>
      <c r="G122" s="13">
        <v>106</v>
      </c>
      <c r="H122" s="29"/>
      <c r="I122" s="29"/>
      <c r="J122" s="29"/>
      <c r="K122" s="29"/>
      <c r="L122" s="29"/>
      <c r="M122" s="29"/>
      <c r="N122" s="29"/>
      <c r="O122" s="29"/>
      <c r="P122" s="26"/>
      <c r="Q122" s="26"/>
    </row>
    <row r="123" spans="1:17" ht="15.75" thickBot="1" x14ac:dyDescent="0.3">
      <c r="A123" s="39"/>
      <c r="B123" s="64"/>
      <c r="C123" s="72"/>
      <c r="D123" s="73"/>
      <c r="E123" s="14"/>
      <c r="F123" s="14" t="s">
        <v>188</v>
      </c>
      <c r="G123" s="13">
        <v>107</v>
      </c>
      <c r="H123" s="29"/>
      <c r="I123" s="29"/>
      <c r="J123" s="29"/>
      <c r="K123" s="29"/>
      <c r="L123" s="29"/>
      <c r="M123" s="29"/>
      <c r="N123" s="29"/>
      <c r="O123" s="29"/>
      <c r="P123" s="26"/>
      <c r="Q123" s="26"/>
    </row>
    <row r="124" spans="1:17" ht="81" customHeight="1" thickBot="1" x14ac:dyDescent="0.3">
      <c r="A124" s="39"/>
      <c r="B124" s="64"/>
      <c r="C124" s="72"/>
      <c r="D124" s="73"/>
      <c r="E124" s="36" t="s">
        <v>189</v>
      </c>
      <c r="F124" s="37"/>
      <c r="G124" s="13">
        <v>108</v>
      </c>
      <c r="H124" s="29"/>
      <c r="I124" s="29"/>
      <c r="J124" s="29"/>
      <c r="K124" s="29"/>
      <c r="L124" s="29"/>
      <c r="M124" s="29"/>
      <c r="N124" s="29"/>
      <c r="O124" s="29"/>
      <c r="P124" s="26"/>
      <c r="Q124" s="26"/>
    </row>
    <row r="125" spans="1:17" ht="15.75" thickBot="1" x14ac:dyDescent="0.3">
      <c r="A125" s="39"/>
      <c r="B125" s="64"/>
      <c r="C125" s="72"/>
      <c r="D125" s="73"/>
      <c r="E125" s="14"/>
      <c r="F125" s="14" t="s">
        <v>187</v>
      </c>
      <c r="G125" s="13">
        <v>109</v>
      </c>
      <c r="H125" s="29"/>
      <c r="I125" s="29"/>
      <c r="J125" s="29"/>
      <c r="K125" s="29"/>
      <c r="L125" s="29"/>
      <c r="M125" s="29"/>
      <c r="N125" s="29"/>
      <c r="O125" s="29"/>
      <c r="P125" s="26"/>
      <c r="Q125" s="26"/>
    </row>
    <row r="126" spans="1:17" ht="15.75" thickBot="1" x14ac:dyDescent="0.3">
      <c r="A126" s="39"/>
      <c r="B126" s="64"/>
      <c r="C126" s="72"/>
      <c r="D126" s="73"/>
      <c r="E126" s="14"/>
      <c r="F126" s="14" t="s">
        <v>188</v>
      </c>
      <c r="G126" s="13">
        <v>110</v>
      </c>
      <c r="H126" s="29"/>
      <c r="I126" s="29"/>
      <c r="J126" s="29"/>
      <c r="K126" s="29"/>
      <c r="L126" s="29"/>
      <c r="M126" s="29"/>
      <c r="N126" s="29"/>
      <c r="O126" s="29"/>
      <c r="P126" s="26"/>
      <c r="Q126" s="26"/>
    </row>
    <row r="127" spans="1:17" ht="27" customHeight="1" thickBot="1" x14ac:dyDescent="0.3">
      <c r="A127" s="39"/>
      <c r="B127" s="64"/>
      <c r="C127" s="58"/>
      <c r="D127" s="59"/>
      <c r="E127" s="36" t="s">
        <v>190</v>
      </c>
      <c r="F127" s="37"/>
      <c r="G127" s="13">
        <v>111</v>
      </c>
      <c r="H127" s="29"/>
      <c r="I127" s="29"/>
      <c r="J127" s="29"/>
      <c r="K127" s="29"/>
      <c r="L127" s="29"/>
      <c r="M127" s="29"/>
      <c r="N127" s="29"/>
      <c r="O127" s="29"/>
      <c r="P127" s="26"/>
      <c r="Q127" s="26"/>
    </row>
    <row r="128" spans="1:17" ht="54" customHeight="1" thickBot="1" x14ac:dyDescent="0.3">
      <c r="A128" s="39"/>
      <c r="B128" s="64"/>
      <c r="C128" s="41"/>
      <c r="D128" s="42"/>
      <c r="E128" s="36" t="s">
        <v>191</v>
      </c>
      <c r="F128" s="37"/>
      <c r="G128" s="13">
        <v>112</v>
      </c>
      <c r="H128" s="29"/>
      <c r="I128" s="29"/>
      <c r="J128" s="29"/>
      <c r="K128" s="29"/>
      <c r="L128" s="29"/>
      <c r="M128" s="29"/>
      <c r="N128" s="29"/>
      <c r="O128" s="29"/>
      <c r="P128" s="26"/>
      <c r="Q128" s="26"/>
    </row>
    <row r="129" spans="1:17" ht="54" customHeight="1" thickBot="1" x14ac:dyDescent="0.3">
      <c r="A129" s="39"/>
      <c r="B129" s="64"/>
      <c r="C129" s="34" t="s">
        <v>192</v>
      </c>
      <c r="D129" s="35"/>
      <c r="E129" s="36" t="s">
        <v>193</v>
      </c>
      <c r="F129" s="37"/>
      <c r="G129" s="13">
        <v>113</v>
      </c>
      <c r="H129" s="29">
        <v>6.9</v>
      </c>
      <c r="I129" s="29">
        <v>8</v>
      </c>
      <c r="J129" s="29"/>
      <c r="K129" s="29">
        <v>5.7</v>
      </c>
      <c r="L129" s="29">
        <v>2</v>
      </c>
      <c r="M129" s="29">
        <f>L129*2</f>
        <v>4</v>
      </c>
      <c r="N129" s="29">
        <f>L129*3</f>
        <v>6</v>
      </c>
      <c r="O129" s="29">
        <v>8</v>
      </c>
      <c r="P129" s="26">
        <f t="shared" si="26"/>
        <v>1.4035087719298245</v>
      </c>
      <c r="Q129" s="26">
        <f t="shared" si="27"/>
        <v>0.82608695652173914</v>
      </c>
    </row>
    <row r="130" spans="1:17" ht="40.5" customHeight="1" thickBot="1" x14ac:dyDescent="0.3">
      <c r="A130" s="39"/>
      <c r="B130" s="64"/>
      <c r="C130" s="43" t="s">
        <v>194</v>
      </c>
      <c r="D130" s="71"/>
      <c r="E130" s="71"/>
      <c r="F130" s="44"/>
      <c r="G130" s="5">
        <v>114</v>
      </c>
      <c r="H130" s="32">
        <f>H131+H134+H135+H136+H137+H138</f>
        <v>0</v>
      </c>
      <c r="I130" s="32">
        <f>I131+I134+I135+I136+I137+I138</f>
        <v>0</v>
      </c>
      <c r="J130" s="32"/>
      <c r="K130" s="32">
        <f t="shared" ref="K130:N130" si="42">K131+K134+K135+K136+K137+K138</f>
        <v>0</v>
      </c>
      <c r="L130" s="32">
        <f t="shared" si="42"/>
        <v>0</v>
      </c>
      <c r="M130" s="32">
        <f t="shared" si="42"/>
        <v>0</v>
      </c>
      <c r="N130" s="32">
        <f t="shared" si="42"/>
        <v>0</v>
      </c>
      <c r="O130" s="32">
        <f>O131+O134+O135+O136+O137+O138</f>
        <v>0</v>
      </c>
      <c r="P130" s="26">
        <v>0</v>
      </c>
      <c r="Q130" s="26">
        <v>0</v>
      </c>
    </row>
    <row r="131" spans="1:17" ht="54" customHeight="1" thickBot="1" x14ac:dyDescent="0.3">
      <c r="A131" s="39"/>
      <c r="B131" s="64"/>
      <c r="C131" s="34" t="s">
        <v>27</v>
      </c>
      <c r="D131" s="35"/>
      <c r="E131" s="36" t="s">
        <v>195</v>
      </c>
      <c r="F131" s="37"/>
      <c r="G131" s="13">
        <v>115</v>
      </c>
      <c r="H131" s="29"/>
      <c r="I131" s="29"/>
      <c r="J131" s="29"/>
      <c r="K131" s="29"/>
      <c r="L131" s="29"/>
      <c r="M131" s="29"/>
      <c r="N131" s="29"/>
      <c r="O131" s="29"/>
      <c r="P131" s="26"/>
      <c r="Q131" s="26"/>
    </row>
    <row r="132" spans="1:17" ht="27" customHeight="1" thickBot="1" x14ac:dyDescent="0.3">
      <c r="A132" s="39"/>
      <c r="B132" s="64"/>
      <c r="C132" s="34"/>
      <c r="D132" s="35"/>
      <c r="E132" s="36" t="s">
        <v>196</v>
      </c>
      <c r="F132" s="37"/>
      <c r="G132" s="13">
        <v>116</v>
      </c>
      <c r="H132" s="29"/>
      <c r="I132" s="29"/>
      <c r="J132" s="29"/>
      <c r="K132" s="29"/>
      <c r="L132" s="29"/>
      <c r="M132" s="29"/>
      <c r="N132" s="29"/>
      <c r="O132" s="29"/>
      <c r="P132" s="26"/>
      <c r="Q132" s="26"/>
    </row>
    <row r="133" spans="1:17" ht="15.75" thickBot="1" x14ac:dyDescent="0.3">
      <c r="A133" s="39"/>
      <c r="B133" s="64"/>
      <c r="C133" s="34"/>
      <c r="D133" s="35"/>
      <c r="E133" s="36" t="s">
        <v>197</v>
      </c>
      <c r="F133" s="37"/>
      <c r="G133" s="13">
        <v>117</v>
      </c>
      <c r="H133" s="29"/>
      <c r="I133" s="29"/>
      <c r="J133" s="29"/>
      <c r="K133" s="29"/>
      <c r="L133" s="29"/>
      <c r="M133" s="29"/>
      <c r="N133" s="29"/>
      <c r="O133" s="29"/>
      <c r="P133" s="26"/>
      <c r="Q133" s="26"/>
    </row>
    <row r="134" spans="1:17" ht="27" customHeight="1" thickBot="1" x14ac:dyDescent="0.3">
      <c r="A134" s="39"/>
      <c r="B134" s="64"/>
      <c r="C134" s="34" t="s">
        <v>37</v>
      </c>
      <c r="D134" s="35"/>
      <c r="E134" s="36" t="s">
        <v>198</v>
      </c>
      <c r="F134" s="37"/>
      <c r="G134" s="13">
        <v>118</v>
      </c>
      <c r="H134" s="29"/>
      <c r="I134" s="29"/>
      <c r="J134" s="29"/>
      <c r="K134" s="29"/>
      <c r="L134" s="29"/>
      <c r="M134" s="29"/>
      <c r="N134" s="29"/>
      <c r="O134" s="29"/>
      <c r="P134" s="26"/>
      <c r="Q134" s="26"/>
    </row>
    <row r="135" spans="1:17" ht="54" customHeight="1" thickBot="1" x14ac:dyDescent="0.3">
      <c r="A135" s="39"/>
      <c r="B135" s="64"/>
      <c r="C135" s="34" t="s">
        <v>39</v>
      </c>
      <c r="D135" s="35"/>
      <c r="E135" s="36" t="s">
        <v>199</v>
      </c>
      <c r="F135" s="37"/>
      <c r="G135" s="13">
        <v>119</v>
      </c>
      <c r="H135" s="29"/>
      <c r="I135" s="29"/>
      <c r="J135" s="29"/>
      <c r="K135" s="29"/>
      <c r="L135" s="29"/>
      <c r="M135" s="29"/>
      <c r="N135" s="29"/>
      <c r="O135" s="29"/>
      <c r="P135" s="26"/>
      <c r="Q135" s="26"/>
    </row>
    <row r="136" spans="1:17" ht="15.75" thickBot="1" x14ac:dyDescent="0.3">
      <c r="A136" s="39"/>
      <c r="B136" s="64"/>
      <c r="C136" s="34" t="s">
        <v>45</v>
      </c>
      <c r="D136" s="35"/>
      <c r="E136" s="36" t="s">
        <v>148</v>
      </c>
      <c r="F136" s="37"/>
      <c r="G136" s="13">
        <v>120</v>
      </c>
      <c r="H136" s="29"/>
      <c r="I136" s="29"/>
      <c r="J136" s="29"/>
      <c r="K136" s="29"/>
      <c r="L136" s="29"/>
      <c r="M136" s="29"/>
      <c r="N136" s="29"/>
      <c r="O136" s="29"/>
      <c r="P136" s="26"/>
      <c r="Q136" s="26"/>
    </row>
    <row r="137" spans="1:17" ht="54" customHeight="1" thickBot="1" x14ac:dyDescent="0.3">
      <c r="A137" s="39"/>
      <c r="B137" s="64"/>
      <c r="C137" s="34" t="s">
        <v>47</v>
      </c>
      <c r="D137" s="35"/>
      <c r="E137" s="36" t="s">
        <v>200</v>
      </c>
      <c r="F137" s="37"/>
      <c r="G137" s="13">
        <v>121</v>
      </c>
      <c r="H137" s="29">
        <v>0</v>
      </c>
      <c r="I137" s="29"/>
      <c r="J137" s="29"/>
      <c r="K137" s="29"/>
      <c r="L137" s="29"/>
      <c r="M137" s="29"/>
      <c r="N137" s="29"/>
      <c r="O137" s="29"/>
      <c r="P137" s="26">
        <v>0</v>
      </c>
      <c r="Q137" s="26">
        <v>0</v>
      </c>
    </row>
    <row r="138" spans="1:17" ht="81" customHeight="1" thickBot="1" x14ac:dyDescent="0.3">
      <c r="A138" s="39"/>
      <c r="B138" s="48"/>
      <c r="C138" s="34" t="s">
        <v>49</v>
      </c>
      <c r="D138" s="35"/>
      <c r="E138" s="36" t="s">
        <v>201</v>
      </c>
      <c r="F138" s="37"/>
      <c r="G138" s="13">
        <v>122</v>
      </c>
      <c r="H138" s="29"/>
      <c r="I138" s="29"/>
      <c r="J138" s="29"/>
      <c r="K138" s="29"/>
      <c r="L138" s="29"/>
      <c r="M138" s="29"/>
      <c r="N138" s="29"/>
      <c r="O138" s="29"/>
      <c r="P138" s="26"/>
      <c r="Q138" s="26"/>
    </row>
    <row r="139" spans="1:17" ht="41.25" thickBot="1" x14ac:dyDescent="0.3">
      <c r="A139" s="39"/>
      <c r="B139" s="5"/>
      <c r="C139" s="34"/>
      <c r="D139" s="35"/>
      <c r="E139" s="14" t="s">
        <v>51</v>
      </c>
      <c r="F139" s="14" t="s">
        <v>202</v>
      </c>
      <c r="G139" s="13">
        <v>123</v>
      </c>
      <c r="H139" s="29"/>
      <c r="I139" s="29"/>
      <c r="J139" s="29"/>
      <c r="K139" s="29"/>
      <c r="L139" s="29"/>
      <c r="M139" s="29"/>
      <c r="N139" s="29"/>
      <c r="O139" s="29"/>
      <c r="P139" s="26"/>
      <c r="Q139" s="26"/>
    </row>
    <row r="140" spans="1:17" ht="41.25" thickBot="1" x14ac:dyDescent="0.3">
      <c r="A140" s="39"/>
      <c r="B140" s="5"/>
      <c r="C140" s="65"/>
      <c r="D140" s="66"/>
      <c r="E140" s="14" t="s">
        <v>203</v>
      </c>
      <c r="F140" s="14" t="s">
        <v>204</v>
      </c>
      <c r="G140" s="13">
        <v>124</v>
      </c>
      <c r="H140" s="29"/>
      <c r="I140" s="29"/>
      <c r="J140" s="29"/>
      <c r="K140" s="29"/>
      <c r="L140" s="29"/>
      <c r="M140" s="29"/>
      <c r="N140" s="29"/>
      <c r="O140" s="29"/>
      <c r="P140" s="26"/>
      <c r="Q140" s="26"/>
    </row>
    <row r="141" spans="1:17" ht="41.25" thickBot="1" x14ac:dyDescent="0.3">
      <c r="A141" s="39"/>
      <c r="B141" s="5"/>
      <c r="C141" s="67"/>
      <c r="D141" s="68"/>
      <c r="E141" s="14" t="s">
        <v>205</v>
      </c>
      <c r="F141" s="14" t="s">
        <v>206</v>
      </c>
      <c r="G141" s="13">
        <v>125</v>
      </c>
      <c r="H141" s="29"/>
      <c r="I141" s="29"/>
      <c r="J141" s="29"/>
      <c r="K141" s="29"/>
      <c r="L141" s="29"/>
      <c r="M141" s="29"/>
      <c r="N141" s="29"/>
      <c r="O141" s="29"/>
      <c r="P141" s="26"/>
      <c r="Q141" s="26"/>
    </row>
    <row r="142" spans="1:17" ht="68.25" thickBot="1" x14ac:dyDescent="0.3">
      <c r="A142" s="39"/>
      <c r="B142" s="5"/>
      <c r="C142" s="69"/>
      <c r="D142" s="70"/>
      <c r="E142" s="14" t="s">
        <v>53</v>
      </c>
      <c r="F142" s="14" t="s">
        <v>207</v>
      </c>
      <c r="G142" s="13">
        <v>126</v>
      </c>
      <c r="H142" s="29"/>
      <c r="I142" s="29"/>
      <c r="J142" s="29"/>
      <c r="K142" s="29"/>
      <c r="L142" s="29"/>
      <c r="M142" s="29"/>
      <c r="N142" s="29"/>
      <c r="O142" s="29"/>
      <c r="P142" s="26"/>
      <c r="Q142" s="26"/>
    </row>
    <row r="143" spans="1:17" ht="27.75" thickBot="1" x14ac:dyDescent="0.3">
      <c r="A143" s="39"/>
      <c r="B143" s="47"/>
      <c r="C143" s="56"/>
      <c r="D143" s="57"/>
      <c r="E143" s="51" t="s">
        <v>208</v>
      </c>
      <c r="F143" s="8" t="s">
        <v>209</v>
      </c>
      <c r="G143" s="47">
        <v>127</v>
      </c>
      <c r="H143" s="49">
        <f>H145+H146+H147</f>
        <v>0</v>
      </c>
      <c r="I143" s="49">
        <f t="shared" ref="I143" si="43">I145+I146+I147</f>
        <v>0</v>
      </c>
      <c r="J143" s="49"/>
      <c r="K143" s="49">
        <f>K145+K146+K147</f>
        <v>0</v>
      </c>
      <c r="L143" s="49">
        <f t="shared" ref="L143:O143" si="44">L145+L146+L147</f>
        <v>0</v>
      </c>
      <c r="M143" s="49">
        <f t="shared" si="44"/>
        <v>0</v>
      </c>
      <c r="N143" s="49">
        <f t="shared" si="44"/>
        <v>0</v>
      </c>
      <c r="O143" s="49">
        <f t="shared" si="44"/>
        <v>0</v>
      </c>
      <c r="P143" s="26"/>
      <c r="Q143" s="26"/>
    </row>
    <row r="144" spans="1:17" ht="27.75" thickBot="1" x14ac:dyDescent="0.3">
      <c r="A144" s="39"/>
      <c r="B144" s="48"/>
      <c r="C144" s="58"/>
      <c r="D144" s="59"/>
      <c r="E144" s="53"/>
      <c r="F144" s="7" t="s">
        <v>210</v>
      </c>
      <c r="G144" s="48"/>
      <c r="H144" s="50"/>
      <c r="I144" s="50"/>
      <c r="J144" s="50"/>
      <c r="K144" s="50"/>
      <c r="L144" s="50"/>
      <c r="M144" s="50"/>
      <c r="N144" s="50"/>
      <c r="O144" s="50"/>
      <c r="P144" s="26"/>
      <c r="Q144" s="26"/>
    </row>
    <row r="145" spans="1:17" ht="27.75" thickBot="1" x14ac:dyDescent="0.3">
      <c r="A145" s="39"/>
      <c r="B145" s="5"/>
      <c r="C145" s="34"/>
      <c r="D145" s="35"/>
      <c r="E145" s="14" t="s">
        <v>55</v>
      </c>
      <c r="F145" s="14" t="s">
        <v>211</v>
      </c>
      <c r="G145" s="13">
        <v>128</v>
      </c>
      <c r="H145" s="29"/>
      <c r="I145" s="29"/>
      <c r="J145" s="29"/>
      <c r="K145" s="29"/>
      <c r="L145" s="29"/>
      <c r="M145" s="29"/>
      <c r="N145" s="29"/>
      <c r="O145" s="29"/>
      <c r="P145" s="26"/>
      <c r="Q145" s="26"/>
    </row>
    <row r="146" spans="1:17" ht="41.25" thickBot="1" x14ac:dyDescent="0.3">
      <c r="A146" s="39"/>
      <c r="B146" s="5"/>
      <c r="C146" s="34"/>
      <c r="D146" s="35"/>
      <c r="E146" s="14" t="s">
        <v>55</v>
      </c>
      <c r="F146" s="14" t="s">
        <v>212</v>
      </c>
      <c r="G146" s="13">
        <v>129</v>
      </c>
      <c r="H146" s="29"/>
      <c r="I146" s="29"/>
      <c r="J146" s="29"/>
      <c r="K146" s="29"/>
      <c r="L146" s="29"/>
      <c r="M146" s="29"/>
      <c r="N146" s="29"/>
      <c r="O146" s="29"/>
      <c r="P146" s="26"/>
      <c r="Q146" s="26"/>
    </row>
    <row r="147" spans="1:17" ht="27.75" thickBot="1" x14ac:dyDescent="0.3">
      <c r="A147" s="39"/>
      <c r="B147" s="5"/>
      <c r="C147" s="34"/>
      <c r="D147" s="35"/>
      <c r="E147" s="14"/>
      <c r="F147" s="14" t="s">
        <v>213</v>
      </c>
      <c r="G147" s="13">
        <v>130</v>
      </c>
      <c r="H147" s="29"/>
      <c r="I147" s="29"/>
      <c r="J147" s="29"/>
      <c r="K147" s="29"/>
      <c r="L147" s="29"/>
      <c r="M147" s="29"/>
      <c r="N147" s="29"/>
      <c r="O147" s="29"/>
      <c r="P147" s="26"/>
      <c r="Q147" s="26"/>
    </row>
    <row r="148" spans="1:17" ht="27" customHeight="1" thickBot="1" x14ac:dyDescent="0.3">
      <c r="A148" s="39"/>
      <c r="B148" s="54">
        <v>2</v>
      </c>
      <c r="C148" s="56"/>
      <c r="D148" s="57"/>
      <c r="E148" s="60" t="s">
        <v>214</v>
      </c>
      <c r="F148" s="61"/>
      <c r="G148" s="47">
        <v>131</v>
      </c>
      <c r="H148" s="49">
        <f>H152</f>
        <v>1.5</v>
      </c>
      <c r="I148" s="49">
        <f t="shared" ref="I148:O148" si="45">I152</f>
        <v>2</v>
      </c>
      <c r="J148" s="49">
        <f t="shared" si="45"/>
        <v>0</v>
      </c>
      <c r="K148" s="49">
        <f t="shared" si="45"/>
        <v>0.8</v>
      </c>
      <c r="L148" s="49">
        <f t="shared" si="45"/>
        <v>0.5</v>
      </c>
      <c r="M148" s="49">
        <f t="shared" si="45"/>
        <v>0.6</v>
      </c>
      <c r="N148" s="49">
        <f t="shared" si="45"/>
        <v>0.7</v>
      </c>
      <c r="O148" s="49">
        <f t="shared" si="45"/>
        <v>0.8</v>
      </c>
      <c r="P148" s="26"/>
      <c r="Q148" s="26"/>
    </row>
    <row r="149" spans="1:17" ht="27" customHeight="1" thickBot="1" x14ac:dyDescent="0.3">
      <c r="A149" s="39"/>
      <c r="B149" s="55"/>
      <c r="C149" s="58"/>
      <c r="D149" s="59"/>
      <c r="E149" s="62" t="s">
        <v>215</v>
      </c>
      <c r="F149" s="63"/>
      <c r="G149" s="48"/>
      <c r="H149" s="50"/>
      <c r="I149" s="50"/>
      <c r="J149" s="50"/>
      <c r="K149" s="50"/>
      <c r="L149" s="50"/>
      <c r="M149" s="50"/>
      <c r="N149" s="50"/>
      <c r="O149" s="50"/>
      <c r="P149" s="26"/>
      <c r="Q149" s="26"/>
    </row>
    <row r="150" spans="1:17" ht="27" customHeight="1" thickBot="1" x14ac:dyDescent="0.3">
      <c r="A150" s="39"/>
      <c r="B150" s="47"/>
      <c r="C150" s="34" t="s">
        <v>27</v>
      </c>
      <c r="D150" s="35"/>
      <c r="E150" s="36" t="s">
        <v>216</v>
      </c>
      <c r="F150" s="37"/>
      <c r="G150" s="13">
        <v>132</v>
      </c>
      <c r="H150" s="29"/>
      <c r="I150" s="29"/>
      <c r="J150" s="29"/>
      <c r="K150" s="29"/>
      <c r="L150" s="29"/>
      <c r="M150" s="29"/>
      <c r="N150" s="29"/>
      <c r="O150" s="29"/>
      <c r="P150" s="26"/>
      <c r="Q150" s="26"/>
    </row>
    <row r="151" spans="1:17" ht="27.75" thickBot="1" x14ac:dyDescent="0.3">
      <c r="A151" s="39"/>
      <c r="B151" s="64"/>
      <c r="C151" s="34"/>
      <c r="D151" s="35"/>
      <c r="E151" s="14" t="s">
        <v>29</v>
      </c>
      <c r="F151" s="14" t="s">
        <v>217</v>
      </c>
      <c r="G151" s="13">
        <v>133</v>
      </c>
      <c r="H151" s="29"/>
      <c r="I151" s="29"/>
      <c r="J151" s="29"/>
      <c r="K151" s="29"/>
      <c r="L151" s="29"/>
      <c r="M151" s="29"/>
      <c r="N151" s="29"/>
      <c r="O151" s="29"/>
      <c r="P151" s="26"/>
      <c r="Q151" s="26"/>
    </row>
    <row r="152" spans="1:17" ht="41.25" thickBot="1" x14ac:dyDescent="0.3">
      <c r="A152" s="39"/>
      <c r="B152" s="64"/>
      <c r="C152" s="34"/>
      <c r="D152" s="35"/>
      <c r="E152" s="14" t="s">
        <v>31</v>
      </c>
      <c r="F152" s="14" t="s">
        <v>218</v>
      </c>
      <c r="G152" s="13">
        <v>134</v>
      </c>
      <c r="H152" s="29">
        <v>1.5</v>
      </c>
      <c r="I152" s="29">
        <v>2</v>
      </c>
      <c r="J152" s="29"/>
      <c r="K152" s="29">
        <v>0.8</v>
      </c>
      <c r="L152" s="29">
        <v>0.5</v>
      </c>
      <c r="M152" s="29">
        <v>0.6</v>
      </c>
      <c r="N152" s="29">
        <v>0.7</v>
      </c>
      <c r="O152" s="29">
        <v>0.8</v>
      </c>
      <c r="P152" s="26">
        <f t="shared" ref="P152" si="46">O152/K152</f>
        <v>1</v>
      </c>
      <c r="Q152" s="26">
        <f t="shared" ref="Q152" si="47">K152/H152</f>
        <v>0.53333333333333333</v>
      </c>
    </row>
    <row r="153" spans="1:17" ht="40.5" customHeight="1" thickBot="1" x14ac:dyDescent="0.3">
      <c r="A153" s="39"/>
      <c r="B153" s="64"/>
      <c r="C153" s="34" t="s">
        <v>37</v>
      </c>
      <c r="D153" s="35"/>
      <c r="E153" s="36" t="s">
        <v>219</v>
      </c>
      <c r="F153" s="37"/>
      <c r="G153" s="13">
        <v>135</v>
      </c>
      <c r="H153" s="29"/>
      <c r="I153" s="29"/>
      <c r="J153" s="29"/>
      <c r="K153" s="29"/>
      <c r="L153" s="29"/>
      <c r="M153" s="29"/>
      <c r="N153" s="29"/>
      <c r="O153" s="29"/>
      <c r="P153" s="26"/>
      <c r="Q153" s="26"/>
    </row>
    <row r="154" spans="1:17" ht="27.75" thickBot="1" x14ac:dyDescent="0.3">
      <c r="A154" s="39"/>
      <c r="B154" s="64"/>
      <c r="C154" s="34"/>
      <c r="D154" s="35"/>
      <c r="E154" s="14" t="s">
        <v>79</v>
      </c>
      <c r="F154" s="14" t="s">
        <v>217</v>
      </c>
      <c r="G154" s="13">
        <v>136</v>
      </c>
      <c r="H154" s="29"/>
      <c r="I154" s="29"/>
      <c r="J154" s="29"/>
      <c r="K154" s="29"/>
      <c r="L154" s="29"/>
      <c r="M154" s="29"/>
      <c r="N154" s="29"/>
      <c r="O154" s="29"/>
      <c r="P154" s="26"/>
      <c r="Q154" s="26"/>
    </row>
    <row r="155" spans="1:17" ht="41.25" thickBot="1" x14ac:dyDescent="0.3">
      <c r="A155" s="39"/>
      <c r="B155" s="64"/>
      <c r="C155" s="34"/>
      <c r="D155" s="35"/>
      <c r="E155" s="14" t="s">
        <v>81</v>
      </c>
      <c r="F155" s="14" t="s">
        <v>218</v>
      </c>
      <c r="G155" s="13">
        <v>137</v>
      </c>
      <c r="H155" s="29"/>
      <c r="I155" s="29"/>
      <c r="J155" s="29"/>
      <c r="K155" s="29"/>
      <c r="L155" s="29"/>
      <c r="M155" s="29"/>
      <c r="N155" s="29"/>
      <c r="O155" s="29"/>
      <c r="P155" s="26"/>
      <c r="Q155" s="26"/>
    </row>
    <row r="156" spans="1:17" ht="27" customHeight="1" thickBot="1" x14ac:dyDescent="0.3">
      <c r="A156" s="40"/>
      <c r="B156" s="48"/>
      <c r="C156" s="34" t="s">
        <v>39</v>
      </c>
      <c r="D156" s="35"/>
      <c r="E156" s="36" t="s">
        <v>220</v>
      </c>
      <c r="F156" s="37"/>
      <c r="G156" s="13">
        <v>138</v>
      </c>
      <c r="H156" s="29"/>
      <c r="I156" s="29"/>
      <c r="J156" s="29"/>
      <c r="K156" s="29"/>
      <c r="L156" s="29"/>
      <c r="M156" s="29"/>
      <c r="N156" s="29"/>
      <c r="O156" s="29"/>
      <c r="P156" s="26"/>
      <c r="Q156" s="26"/>
    </row>
    <row r="157" spans="1:17" ht="27" customHeight="1" thickBot="1" x14ac:dyDescent="0.3">
      <c r="A157" s="9"/>
      <c r="B157" s="16">
        <v>3</v>
      </c>
      <c r="C157" s="34"/>
      <c r="D157" s="35"/>
      <c r="E157" s="36" t="s">
        <v>221</v>
      </c>
      <c r="F157" s="37"/>
      <c r="G157" s="13">
        <v>139</v>
      </c>
      <c r="H157" s="29"/>
      <c r="I157" s="29"/>
      <c r="J157" s="29"/>
      <c r="K157" s="29"/>
      <c r="L157" s="29"/>
      <c r="M157" s="29"/>
      <c r="N157" s="29"/>
      <c r="O157" s="29"/>
      <c r="P157" s="26"/>
      <c r="Q157" s="26"/>
    </row>
    <row r="158" spans="1:17" ht="54" customHeight="1" thickBot="1" x14ac:dyDescent="0.3">
      <c r="A158" s="10" t="s">
        <v>222</v>
      </c>
      <c r="B158" s="5"/>
      <c r="C158" s="41"/>
      <c r="D158" s="42"/>
      <c r="E158" s="43" t="s">
        <v>223</v>
      </c>
      <c r="F158" s="44"/>
      <c r="G158" s="5">
        <v>140</v>
      </c>
      <c r="H158" s="32">
        <f t="shared" ref="H158:I158" si="48">H8-H37</f>
        <v>-2.5999999999999659</v>
      </c>
      <c r="I158" s="32">
        <f t="shared" si="48"/>
        <v>5</v>
      </c>
      <c r="J158" s="32"/>
      <c r="K158" s="32">
        <f t="shared" ref="K158:O158" si="49">K8-K37</f>
        <v>0.64999999999997726</v>
      </c>
      <c r="L158" s="32">
        <f t="shared" si="49"/>
        <v>0</v>
      </c>
      <c r="M158" s="32">
        <f t="shared" si="49"/>
        <v>0.80000000000001137</v>
      </c>
      <c r="N158" s="32">
        <f t="shared" si="49"/>
        <v>0</v>
      </c>
      <c r="O158" s="32">
        <f t="shared" si="49"/>
        <v>0.69999999999998863</v>
      </c>
      <c r="P158" s="26">
        <f t="shared" ref="P158:P177" si="50">O158/K158</f>
        <v>1.0769230769230971</v>
      </c>
      <c r="Q158" s="26">
        <f t="shared" ref="Q158:Q177" si="51">K158/H158</f>
        <v>-0.24999999999999453</v>
      </c>
    </row>
    <row r="159" spans="1:17" ht="15.75" thickBot="1" x14ac:dyDescent="0.3">
      <c r="A159" s="10" t="s">
        <v>25</v>
      </c>
      <c r="B159" s="13"/>
      <c r="C159" s="34"/>
      <c r="D159" s="35"/>
      <c r="E159" s="14"/>
      <c r="F159" s="14" t="s">
        <v>224</v>
      </c>
      <c r="G159" s="13">
        <v>141</v>
      </c>
      <c r="H159" s="29"/>
      <c r="I159" s="29"/>
      <c r="J159" s="29"/>
      <c r="K159" s="29"/>
      <c r="L159" s="29"/>
      <c r="M159" s="29"/>
      <c r="N159" s="29"/>
      <c r="O159" s="29"/>
      <c r="P159" s="26"/>
      <c r="Q159" s="26"/>
    </row>
    <row r="160" spans="1:17" ht="27.75" thickBot="1" x14ac:dyDescent="0.3">
      <c r="A160" s="10" t="s">
        <v>25</v>
      </c>
      <c r="B160" s="13"/>
      <c r="C160" s="34"/>
      <c r="D160" s="35"/>
      <c r="E160" s="14"/>
      <c r="F160" s="14" t="s">
        <v>225</v>
      </c>
      <c r="G160" s="13">
        <v>142</v>
      </c>
      <c r="H160" s="29"/>
      <c r="I160" s="29"/>
      <c r="J160" s="29"/>
      <c r="K160" s="29"/>
      <c r="L160" s="29"/>
      <c r="M160" s="29"/>
      <c r="N160" s="29"/>
      <c r="O160" s="29"/>
      <c r="P160" s="26"/>
      <c r="Q160" s="26"/>
    </row>
    <row r="161" spans="1:17" ht="27" customHeight="1" thickBot="1" x14ac:dyDescent="0.3">
      <c r="A161" s="10" t="s">
        <v>226</v>
      </c>
      <c r="B161" s="13"/>
      <c r="C161" s="34"/>
      <c r="D161" s="35"/>
      <c r="E161" s="36" t="s">
        <v>227</v>
      </c>
      <c r="F161" s="37"/>
      <c r="G161" s="13">
        <v>143</v>
      </c>
      <c r="H161" s="29">
        <v>0</v>
      </c>
      <c r="I161" s="29">
        <v>1</v>
      </c>
      <c r="J161" s="29"/>
      <c r="K161" s="29">
        <v>0</v>
      </c>
      <c r="L161" s="29"/>
      <c r="M161" s="29"/>
      <c r="N161" s="29"/>
      <c r="O161" s="29">
        <v>0</v>
      </c>
      <c r="P161" s="26">
        <v>0</v>
      </c>
      <c r="Q161" s="26">
        <v>0</v>
      </c>
    </row>
    <row r="162" spans="1:17" ht="27" customHeight="1" thickBot="1" x14ac:dyDescent="0.3">
      <c r="A162" s="51" t="s">
        <v>228</v>
      </c>
      <c r="B162" s="5"/>
      <c r="C162" s="41"/>
      <c r="D162" s="42"/>
      <c r="E162" s="43" t="s">
        <v>229</v>
      </c>
      <c r="F162" s="44"/>
      <c r="G162" s="5"/>
      <c r="H162" s="32"/>
      <c r="I162" s="32"/>
      <c r="J162" s="32"/>
      <c r="K162" s="32"/>
      <c r="L162" s="32"/>
      <c r="M162" s="32"/>
      <c r="N162" s="32"/>
      <c r="O162" s="32"/>
      <c r="P162" s="26"/>
      <c r="Q162" s="26"/>
    </row>
    <row r="163" spans="1:17" ht="40.5" customHeight="1" thickBot="1" x14ac:dyDescent="0.3">
      <c r="A163" s="52"/>
      <c r="B163" s="4">
        <v>1</v>
      </c>
      <c r="C163" s="41"/>
      <c r="D163" s="42"/>
      <c r="E163" s="43" t="s">
        <v>230</v>
      </c>
      <c r="F163" s="44"/>
      <c r="G163" s="5">
        <v>144</v>
      </c>
      <c r="H163" s="32">
        <f t="shared" ref="H163:I163" si="52">H10</f>
        <v>340.8</v>
      </c>
      <c r="I163" s="32">
        <f t="shared" si="52"/>
        <v>378</v>
      </c>
      <c r="J163" s="32"/>
      <c r="K163" s="32">
        <f t="shared" ref="K163:O163" si="53">K10</f>
        <v>363.7</v>
      </c>
      <c r="L163" s="32">
        <f t="shared" si="53"/>
        <v>93</v>
      </c>
      <c r="M163" s="32">
        <f t="shared" si="53"/>
        <v>187</v>
      </c>
      <c r="N163" s="32">
        <f t="shared" si="53"/>
        <v>274</v>
      </c>
      <c r="O163" s="32">
        <f t="shared" si="53"/>
        <v>361</v>
      </c>
      <c r="P163" s="26">
        <f t="shared" si="50"/>
        <v>0.99257629914764922</v>
      </c>
      <c r="Q163" s="26">
        <f t="shared" si="51"/>
        <v>1.067194835680751</v>
      </c>
    </row>
    <row r="164" spans="1:17" ht="40.5" customHeight="1" thickBot="1" x14ac:dyDescent="0.3">
      <c r="A164" s="52"/>
      <c r="B164" s="13"/>
      <c r="C164" s="34" t="s">
        <v>27</v>
      </c>
      <c r="D164" s="35"/>
      <c r="E164" s="36" t="s">
        <v>231</v>
      </c>
      <c r="F164" s="37"/>
      <c r="G164" s="13">
        <v>145</v>
      </c>
      <c r="H164" s="13"/>
      <c r="I164" s="17"/>
      <c r="J164" s="13"/>
      <c r="K164" s="13"/>
      <c r="L164" s="29"/>
      <c r="M164" s="17"/>
      <c r="N164" s="17"/>
      <c r="O164" s="17"/>
      <c r="P164" s="26"/>
      <c r="Q164" s="26"/>
    </row>
    <row r="165" spans="1:17" ht="94.5" customHeight="1" thickBot="1" x14ac:dyDescent="0.3">
      <c r="A165" s="52"/>
      <c r="B165" s="13"/>
      <c r="C165" s="34" t="s">
        <v>37</v>
      </c>
      <c r="D165" s="35"/>
      <c r="E165" s="36" t="s">
        <v>232</v>
      </c>
      <c r="F165" s="37"/>
      <c r="G165" s="13">
        <v>146</v>
      </c>
      <c r="H165" s="13"/>
      <c r="I165" s="17"/>
      <c r="J165" s="13"/>
      <c r="K165" s="13"/>
      <c r="L165" s="29"/>
      <c r="M165" s="17"/>
      <c r="N165" s="17"/>
      <c r="O165" s="17"/>
      <c r="P165" s="26"/>
      <c r="Q165" s="26"/>
    </row>
    <row r="166" spans="1:17" ht="54" customHeight="1" thickBot="1" x14ac:dyDescent="0.3">
      <c r="A166" s="52"/>
      <c r="B166" s="4">
        <v>2</v>
      </c>
      <c r="C166" s="41"/>
      <c r="D166" s="42"/>
      <c r="E166" s="43" t="s">
        <v>233</v>
      </c>
      <c r="F166" s="44"/>
      <c r="G166" s="5">
        <v>147</v>
      </c>
      <c r="H166" s="28">
        <f t="shared" ref="H166:I166" si="54">H101</f>
        <v>248.5</v>
      </c>
      <c r="I166" s="19">
        <f t="shared" si="54"/>
        <v>273</v>
      </c>
      <c r="J166" s="5"/>
      <c r="K166" s="5">
        <f t="shared" ref="K166:O166" si="55">K101</f>
        <v>275.25</v>
      </c>
      <c r="L166" s="32">
        <f t="shared" si="55"/>
        <v>70</v>
      </c>
      <c r="M166" s="19">
        <f t="shared" si="55"/>
        <v>141</v>
      </c>
      <c r="N166" s="19">
        <f t="shared" si="55"/>
        <v>210</v>
      </c>
      <c r="O166" s="19">
        <f t="shared" si="55"/>
        <v>279</v>
      </c>
      <c r="P166" s="26">
        <f t="shared" si="50"/>
        <v>1.013623978201635</v>
      </c>
      <c r="Q166" s="26">
        <f t="shared" si="51"/>
        <v>1.107645875251509</v>
      </c>
    </row>
    <row r="167" spans="1:17" ht="15.75" thickBot="1" x14ac:dyDescent="0.3">
      <c r="A167" s="52"/>
      <c r="B167" s="13"/>
      <c r="C167" s="34" t="s">
        <v>27</v>
      </c>
      <c r="D167" s="35"/>
      <c r="E167" s="36" t="s">
        <v>234</v>
      </c>
      <c r="F167" s="37"/>
      <c r="G167" s="13">
        <v>148</v>
      </c>
      <c r="H167" s="13"/>
      <c r="I167" s="17"/>
      <c r="J167" s="13"/>
      <c r="K167" s="13"/>
      <c r="L167" s="29"/>
      <c r="M167" s="17"/>
      <c r="N167" s="17"/>
      <c r="O167" s="17"/>
      <c r="P167" s="26"/>
      <c r="Q167" s="26"/>
    </row>
    <row r="168" spans="1:17" ht="15.75" thickBot="1" x14ac:dyDescent="0.3">
      <c r="A168" s="52"/>
      <c r="B168" s="13"/>
      <c r="C168" s="34" t="s">
        <v>37</v>
      </c>
      <c r="D168" s="35"/>
      <c r="E168" s="36" t="s">
        <v>234</v>
      </c>
      <c r="F168" s="37"/>
      <c r="G168" s="13">
        <v>149</v>
      </c>
      <c r="H168" s="13"/>
      <c r="I168" s="17"/>
      <c r="J168" s="13"/>
      <c r="K168" s="13"/>
      <c r="L168" s="29"/>
      <c r="M168" s="17"/>
      <c r="N168" s="17"/>
      <c r="O168" s="17"/>
      <c r="P168" s="26"/>
      <c r="Q168" s="26"/>
    </row>
    <row r="169" spans="1:17" ht="15.75" thickBot="1" x14ac:dyDescent="0.3">
      <c r="A169" s="52"/>
      <c r="B169" s="13"/>
      <c r="C169" s="34" t="s">
        <v>39</v>
      </c>
      <c r="D169" s="35"/>
      <c r="E169" s="36" t="s">
        <v>234</v>
      </c>
      <c r="F169" s="37"/>
      <c r="G169" s="13">
        <v>150</v>
      </c>
      <c r="H169" s="13"/>
      <c r="I169" s="17"/>
      <c r="J169" s="13"/>
      <c r="K169" s="13"/>
      <c r="L169" s="29"/>
      <c r="M169" s="17"/>
      <c r="N169" s="17"/>
      <c r="O169" s="17"/>
      <c r="P169" s="26"/>
      <c r="Q169" s="26"/>
    </row>
    <row r="170" spans="1:17" ht="27" customHeight="1" thickBot="1" x14ac:dyDescent="0.3">
      <c r="A170" s="52"/>
      <c r="B170" s="54">
        <v>3</v>
      </c>
      <c r="C170" s="56"/>
      <c r="D170" s="57"/>
      <c r="E170" s="60" t="s">
        <v>235</v>
      </c>
      <c r="F170" s="61"/>
      <c r="G170" s="47">
        <v>151</v>
      </c>
      <c r="H170" s="47">
        <f t="shared" ref="H170:I170" si="56">H102</f>
        <v>227.6</v>
      </c>
      <c r="I170" s="45">
        <f t="shared" si="56"/>
        <v>250</v>
      </c>
      <c r="J170" s="47"/>
      <c r="K170" s="47">
        <f t="shared" ref="K170:O170" si="57">K102</f>
        <v>254.65</v>
      </c>
      <c r="L170" s="49">
        <f t="shared" si="57"/>
        <v>64</v>
      </c>
      <c r="M170" s="45">
        <f t="shared" si="57"/>
        <v>129</v>
      </c>
      <c r="N170" s="45">
        <f t="shared" si="57"/>
        <v>192</v>
      </c>
      <c r="O170" s="45">
        <f t="shared" si="57"/>
        <v>253</v>
      </c>
      <c r="P170" s="26">
        <f t="shared" si="50"/>
        <v>0.99352051835853128</v>
      </c>
      <c r="Q170" s="26">
        <f t="shared" si="51"/>
        <v>1.1188488576449913</v>
      </c>
    </row>
    <row r="171" spans="1:17" ht="15.75" thickBot="1" x14ac:dyDescent="0.3">
      <c r="A171" s="52"/>
      <c r="B171" s="55"/>
      <c r="C171" s="58"/>
      <c r="D171" s="59"/>
      <c r="E171" s="62" t="s">
        <v>236</v>
      </c>
      <c r="F171" s="63"/>
      <c r="G171" s="48"/>
      <c r="H171" s="48"/>
      <c r="I171" s="46"/>
      <c r="J171" s="48"/>
      <c r="K171" s="48"/>
      <c r="L171" s="50"/>
      <c r="M171" s="46"/>
      <c r="N171" s="46"/>
      <c r="O171" s="46"/>
      <c r="P171" s="26"/>
      <c r="Q171" s="26"/>
    </row>
    <row r="172" spans="1:17" ht="40.5" customHeight="1" thickBot="1" x14ac:dyDescent="0.3">
      <c r="A172" s="52"/>
      <c r="B172" s="16">
        <v>4</v>
      </c>
      <c r="C172" s="34"/>
      <c r="D172" s="35"/>
      <c r="E172" s="36" t="s">
        <v>237</v>
      </c>
      <c r="F172" s="37"/>
      <c r="G172" s="13">
        <v>152</v>
      </c>
      <c r="H172" s="13">
        <v>6</v>
      </c>
      <c r="I172" s="17">
        <v>6</v>
      </c>
      <c r="J172" s="13"/>
      <c r="K172" s="13">
        <v>6</v>
      </c>
      <c r="L172" s="17">
        <v>6</v>
      </c>
      <c r="M172" s="17">
        <v>6</v>
      </c>
      <c r="N172" s="17">
        <v>6</v>
      </c>
      <c r="O172" s="17">
        <v>6</v>
      </c>
      <c r="P172" s="26">
        <f t="shared" si="50"/>
        <v>1</v>
      </c>
      <c r="Q172" s="26">
        <f t="shared" si="51"/>
        <v>1</v>
      </c>
    </row>
    <row r="173" spans="1:17" ht="27" customHeight="1" thickBot="1" x14ac:dyDescent="0.3">
      <c r="A173" s="52"/>
      <c r="B173" s="16">
        <v>5</v>
      </c>
      <c r="C173" s="34"/>
      <c r="D173" s="35"/>
      <c r="E173" s="36" t="s">
        <v>238</v>
      </c>
      <c r="F173" s="37"/>
      <c r="G173" s="13">
        <v>153</v>
      </c>
      <c r="H173" s="13">
        <v>6</v>
      </c>
      <c r="I173" s="17">
        <v>6</v>
      </c>
      <c r="J173" s="13"/>
      <c r="K173" s="13">
        <v>6</v>
      </c>
      <c r="L173" s="17">
        <v>6</v>
      </c>
      <c r="M173" s="17">
        <v>6</v>
      </c>
      <c r="N173" s="17">
        <v>6</v>
      </c>
      <c r="O173" s="17">
        <v>6</v>
      </c>
      <c r="P173" s="26">
        <f t="shared" si="50"/>
        <v>1</v>
      </c>
      <c r="Q173" s="26">
        <f t="shared" si="51"/>
        <v>1</v>
      </c>
    </row>
    <row r="174" spans="1:17" ht="122.25" customHeight="1" thickBot="1" x14ac:dyDescent="0.3">
      <c r="A174" s="52"/>
      <c r="B174" s="4">
        <v>6</v>
      </c>
      <c r="C174" s="41" t="s">
        <v>27</v>
      </c>
      <c r="D174" s="42"/>
      <c r="E174" s="43" t="s">
        <v>239</v>
      </c>
      <c r="F174" s="44"/>
      <c r="G174" s="5">
        <v>154</v>
      </c>
      <c r="H174" s="19">
        <f>H166/H173/12*1000</f>
        <v>3451.3888888888887</v>
      </c>
      <c r="I174" s="19">
        <f>I166/I173/12*1000</f>
        <v>3791.6666666666665</v>
      </c>
      <c r="J174" s="5"/>
      <c r="K174" s="19">
        <f>K166/K173/12*1000</f>
        <v>3822.9166666666665</v>
      </c>
      <c r="L174" s="32" t="s">
        <v>240</v>
      </c>
      <c r="M174" s="19" t="s">
        <v>240</v>
      </c>
      <c r="N174" s="19" t="s">
        <v>240</v>
      </c>
      <c r="O174" s="19">
        <f>O166/O173/12*1000</f>
        <v>3875</v>
      </c>
      <c r="P174" s="26">
        <f t="shared" si="50"/>
        <v>1.013623978201635</v>
      </c>
      <c r="Q174" s="26">
        <f t="shared" si="51"/>
        <v>1.107645875251509</v>
      </c>
    </row>
    <row r="175" spans="1:17" ht="121.5" customHeight="1" thickBot="1" x14ac:dyDescent="0.3">
      <c r="A175" s="52"/>
      <c r="B175" s="13"/>
      <c r="C175" s="34" t="s">
        <v>37</v>
      </c>
      <c r="D175" s="35"/>
      <c r="E175" s="36" t="s">
        <v>241</v>
      </c>
      <c r="F175" s="37"/>
      <c r="G175" s="13">
        <v>155</v>
      </c>
      <c r="H175" s="13">
        <v>3451</v>
      </c>
      <c r="I175" s="17">
        <v>3792</v>
      </c>
      <c r="J175" s="13"/>
      <c r="K175" s="13">
        <v>3823</v>
      </c>
      <c r="L175" s="29" t="s">
        <v>240</v>
      </c>
      <c r="M175" s="17" t="s">
        <v>240</v>
      </c>
      <c r="N175" s="17" t="s">
        <v>240</v>
      </c>
      <c r="O175" s="17">
        <v>3875</v>
      </c>
      <c r="P175" s="26">
        <f t="shared" si="50"/>
        <v>1.013601883337693</v>
      </c>
      <c r="Q175" s="26">
        <f t="shared" si="51"/>
        <v>1.107794842074761</v>
      </c>
    </row>
    <row r="176" spans="1:17" ht="81.75" customHeight="1" thickBot="1" x14ac:dyDescent="0.3">
      <c r="A176" s="52"/>
      <c r="B176" s="4">
        <v>7</v>
      </c>
      <c r="C176" s="41" t="s">
        <v>27</v>
      </c>
      <c r="D176" s="42"/>
      <c r="E176" s="43" t="s">
        <v>242</v>
      </c>
      <c r="F176" s="44"/>
      <c r="G176" s="5">
        <v>156</v>
      </c>
      <c r="H176" s="19">
        <f>H10/H173</f>
        <v>56.800000000000004</v>
      </c>
      <c r="I176" s="19">
        <f>I10/I173</f>
        <v>63</v>
      </c>
      <c r="J176" s="5"/>
      <c r="K176" s="19">
        <f>K10/K173</f>
        <v>60.616666666666667</v>
      </c>
      <c r="L176" s="32" t="s">
        <v>240</v>
      </c>
      <c r="M176" s="19" t="s">
        <v>240</v>
      </c>
      <c r="N176" s="19" t="s">
        <v>240</v>
      </c>
      <c r="O176" s="19">
        <f>O10/O173</f>
        <v>60.166666666666664</v>
      </c>
      <c r="P176" s="26">
        <f t="shared" si="50"/>
        <v>0.99257629914764911</v>
      </c>
      <c r="Q176" s="26">
        <f t="shared" si="51"/>
        <v>1.067194835680751</v>
      </c>
    </row>
    <row r="177" spans="1:17" ht="94.5" customHeight="1" thickBot="1" x14ac:dyDescent="0.3">
      <c r="A177" s="52"/>
      <c r="B177" s="13"/>
      <c r="C177" s="34" t="s">
        <v>37</v>
      </c>
      <c r="D177" s="35"/>
      <c r="E177" s="36" t="s">
        <v>243</v>
      </c>
      <c r="F177" s="37"/>
      <c r="G177" s="13">
        <v>157</v>
      </c>
      <c r="H177" s="13">
        <v>57</v>
      </c>
      <c r="I177" s="17">
        <v>63</v>
      </c>
      <c r="J177" s="13"/>
      <c r="K177" s="13">
        <v>61</v>
      </c>
      <c r="L177" s="29" t="s">
        <v>240</v>
      </c>
      <c r="M177" s="17" t="s">
        <v>240</v>
      </c>
      <c r="N177" s="17" t="s">
        <v>240</v>
      </c>
      <c r="O177" s="17">
        <v>60</v>
      </c>
      <c r="P177" s="26">
        <f t="shared" si="50"/>
        <v>0.98360655737704916</v>
      </c>
      <c r="Q177" s="26">
        <f t="shared" si="51"/>
        <v>1.0701754385964912</v>
      </c>
    </row>
    <row r="178" spans="1:17" ht="95.25" customHeight="1" thickBot="1" x14ac:dyDescent="0.3">
      <c r="A178" s="53"/>
      <c r="B178" s="13"/>
      <c r="C178" s="34" t="s">
        <v>39</v>
      </c>
      <c r="D178" s="35"/>
      <c r="E178" s="36" t="s">
        <v>244</v>
      </c>
      <c r="F178" s="37"/>
      <c r="G178" s="13">
        <v>158</v>
      </c>
      <c r="H178" s="13">
        <v>0</v>
      </c>
      <c r="I178" s="17">
        <v>0</v>
      </c>
      <c r="J178" s="13"/>
      <c r="K178" s="13">
        <v>0</v>
      </c>
      <c r="L178" s="29" t="s">
        <v>240</v>
      </c>
      <c r="M178" s="17" t="s">
        <v>240</v>
      </c>
      <c r="N178" s="17" t="s">
        <v>240</v>
      </c>
      <c r="O178" s="17">
        <v>0</v>
      </c>
      <c r="P178" s="26"/>
      <c r="Q178" s="26"/>
    </row>
    <row r="179" spans="1:17" ht="54" customHeight="1" thickBot="1" x14ac:dyDescent="0.3">
      <c r="A179" s="9"/>
      <c r="B179" s="5"/>
      <c r="C179" s="34" t="s">
        <v>245</v>
      </c>
      <c r="D179" s="35"/>
      <c r="E179" s="36" t="s">
        <v>246</v>
      </c>
      <c r="F179" s="37"/>
      <c r="G179" s="13">
        <v>159</v>
      </c>
      <c r="H179" s="13">
        <v>0</v>
      </c>
      <c r="I179" s="17">
        <v>0</v>
      </c>
      <c r="J179" s="13"/>
      <c r="K179" s="13">
        <v>0</v>
      </c>
      <c r="L179" s="29" t="s">
        <v>240</v>
      </c>
      <c r="M179" s="17" t="s">
        <v>240</v>
      </c>
      <c r="N179" s="17" t="s">
        <v>240</v>
      </c>
      <c r="O179" s="17">
        <v>0</v>
      </c>
      <c r="P179" s="26"/>
      <c r="Q179" s="26"/>
    </row>
    <row r="180" spans="1:17" ht="27.75" thickBot="1" x14ac:dyDescent="0.3">
      <c r="A180" s="9"/>
      <c r="B180" s="5"/>
      <c r="C180" s="34"/>
      <c r="D180" s="35"/>
      <c r="E180" s="14"/>
      <c r="F180" s="14" t="s">
        <v>247</v>
      </c>
      <c r="G180" s="13">
        <v>160</v>
      </c>
      <c r="H180" s="13">
        <v>0</v>
      </c>
      <c r="I180" s="17">
        <v>0</v>
      </c>
      <c r="J180" s="13"/>
      <c r="K180" s="13">
        <v>0</v>
      </c>
      <c r="L180" s="29" t="s">
        <v>240</v>
      </c>
      <c r="M180" s="17" t="s">
        <v>240</v>
      </c>
      <c r="N180" s="17" t="s">
        <v>240</v>
      </c>
      <c r="O180" s="17">
        <v>0</v>
      </c>
      <c r="P180" s="26"/>
      <c r="Q180" s="26"/>
    </row>
    <row r="181" spans="1:17" ht="15.75" thickBot="1" x14ac:dyDescent="0.3">
      <c r="A181" s="9"/>
      <c r="B181" s="5"/>
      <c r="C181" s="34"/>
      <c r="D181" s="35"/>
      <c r="E181" s="14"/>
      <c r="F181" s="14" t="s">
        <v>248</v>
      </c>
      <c r="G181" s="13">
        <v>161</v>
      </c>
      <c r="H181" s="13">
        <v>0</v>
      </c>
      <c r="I181" s="17">
        <v>0</v>
      </c>
      <c r="J181" s="13"/>
      <c r="K181" s="13">
        <v>0</v>
      </c>
      <c r="L181" s="29" t="s">
        <v>240</v>
      </c>
      <c r="M181" s="17" t="s">
        <v>240</v>
      </c>
      <c r="N181" s="17" t="s">
        <v>240</v>
      </c>
      <c r="O181" s="17">
        <v>0</v>
      </c>
      <c r="P181" s="26"/>
      <c r="Q181" s="26"/>
    </row>
    <row r="182" spans="1:17" ht="15.75" thickBot="1" x14ac:dyDescent="0.3">
      <c r="A182" s="9"/>
      <c r="B182" s="5"/>
      <c r="C182" s="34"/>
      <c r="D182" s="35"/>
      <c r="E182" s="14"/>
      <c r="F182" s="14" t="s">
        <v>249</v>
      </c>
      <c r="G182" s="13">
        <v>162</v>
      </c>
      <c r="H182" s="13">
        <v>0</v>
      </c>
      <c r="I182" s="17">
        <v>0</v>
      </c>
      <c r="J182" s="13"/>
      <c r="K182" s="13">
        <v>0</v>
      </c>
      <c r="L182" s="29" t="s">
        <v>240</v>
      </c>
      <c r="M182" s="17" t="s">
        <v>240</v>
      </c>
      <c r="N182" s="17" t="s">
        <v>240</v>
      </c>
      <c r="O182" s="17">
        <v>0</v>
      </c>
      <c r="P182" s="26"/>
      <c r="Q182" s="26"/>
    </row>
    <row r="183" spans="1:17" ht="41.25" thickBot="1" x14ac:dyDescent="0.3">
      <c r="A183" s="9"/>
      <c r="B183" s="5"/>
      <c r="C183" s="34"/>
      <c r="D183" s="35"/>
      <c r="E183" s="14"/>
      <c r="F183" s="14" t="s">
        <v>250</v>
      </c>
      <c r="G183" s="13">
        <v>163</v>
      </c>
      <c r="H183" s="13">
        <v>0</v>
      </c>
      <c r="I183" s="17">
        <v>0</v>
      </c>
      <c r="J183" s="13"/>
      <c r="K183" s="13">
        <v>0</v>
      </c>
      <c r="L183" s="29" t="s">
        <v>240</v>
      </c>
      <c r="M183" s="17" t="s">
        <v>240</v>
      </c>
      <c r="N183" s="17" t="s">
        <v>240</v>
      </c>
      <c r="O183" s="17">
        <v>0</v>
      </c>
      <c r="P183" s="26"/>
      <c r="Q183" s="26"/>
    </row>
    <row r="184" spans="1:17" ht="15.75" thickBot="1" x14ac:dyDescent="0.3">
      <c r="A184" s="9"/>
      <c r="B184" s="4">
        <v>8</v>
      </c>
      <c r="C184" s="34"/>
      <c r="D184" s="35"/>
      <c r="E184" s="36" t="s">
        <v>251</v>
      </c>
      <c r="F184" s="37"/>
      <c r="G184" s="13">
        <v>164</v>
      </c>
      <c r="H184" s="13">
        <v>0</v>
      </c>
      <c r="I184" s="17">
        <v>0</v>
      </c>
      <c r="J184" s="13"/>
      <c r="K184" s="13">
        <v>0</v>
      </c>
      <c r="L184" s="29"/>
      <c r="M184" s="17"/>
      <c r="N184" s="17"/>
      <c r="O184" s="17">
        <v>0</v>
      </c>
      <c r="P184" s="26"/>
      <c r="Q184" s="26"/>
    </row>
    <row r="185" spans="1:17" ht="27" customHeight="1" thickBot="1" x14ac:dyDescent="0.3">
      <c r="A185" s="9"/>
      <c r="B185" s="4">
        <v>9</v>
      </c>
      <c r="C185" s="34"/>
      <c r="D185" s="35"/>
      <c r="E185" s="36" t="s">
        <v>252</v>
      </c>
      <c r="F185" s="37"/>
      <c r="G185" s="13">
        <v>165</v>
      </c>
      <c r="H185" s="13">
        <v>0</v>
      </c>
      <c r="I185" s="17">
        <v>0</v>
      </c>
      <c r="J185" s="13"/>
      <c r="K185" s="13">
        <v>0</v>
      </c>
      <c r="L185" s="29"/>
      <c r="M185" s="17"/>
      <c r="N185" s="17"/>
      <c r="O185" s="17">
        <v>0</v>
      </c>
      <c r="P185" s="26"/>
      <c r="Q185" s="26"/>
    </row>
    <row r="186" spans="1:17" ht="54.75" thickBot="1" x14ac:dyDescent="0.3">
      <c r="A186" s="38"/>
      <c r="B186" s="5"/>
      <c r="C186" s="34"/>
      <c r="D186" s="35"/>
      <c r="E186" s="14"/>
      <c r="F186" s="14" t="s">
        <v>253</v>
      </c>
      <c r="G186" s="13">
        <v>166</v>
      </c>
      <c r="H186" s="13">
        <v>0</v>
      </c>
      <c r="I186" s="17">
        <v>0</v>
      </c>
      <c r="J186" s="13"/>
      <c r="K186" s="13">
        <v>0</v>
      </c>
      <c r="L186" s="29"/>
      <c r="M186" s="17"/>
      <c r="N186" s="17"/>
      <c r="O186" s="17">
        <v>0</v>
      </c>
      <c r="P186" s="26"/>
      <c r="Q186" s="26"/>
    </row>
    <row r="187" spans="1:17" ht="27.75" thickBot="1" x14ac:dyDescent="0.3">
      <c r="A187" s="39"/>
      <c r="B187" s="5"/>
      <c r="C187" s="34"/>
      <c r="D187" s="35"/>
      <c r="E187" s="14"/>
      <c r="F187" s="14" t="s">
        <v>254</v>
      </c>
      <c r="G187" s="13">
        <v>167</v>
      </c>
      <c r="H187" s="13">
        <v>0</v>
      </c>
      <c r="I187" s="17">
        <v>0</v>
      </c>
      <c r="J187" s="13"/>
      <c r="K187" s="13">
        <v>0</v>
      </c>
      <c r="L187" s="29"/>
      <c r="M187" s="17"/>
      <c r="N187" s="17"/>
      <c r="O187" s="17">
        <v>0</v>
      </c>
      <c r="P187" s="26"/>
      <c r="Q187" s="26"/>
    </row>
    <row r="188" spans="1:17" ht="15.75" thickBot="1" x14ac:dyDescent="0.3">
      <c r="A188" s="39"/>
      <c r="B188" s="5"/>
      <c r="C188" s="34"/>
      <c r="D188" s="35"/>
      <c r="E188" s="14"/>
      <c r="F188" s="14" t="s">
        <v>255</v>
      </c>
      <c r="G188" s="13">
        <v>168</v>
      </c>
      <c r="H188" s="13"/>
      <c r="I188" s="17"/>
      <c r="J188" s="13"/>
      <c r="K188" s="13"/>
      <c r="L188" s="29"/>
      <c r="M188" s="17"/>
      <c r="N188" s="17"/>
      <c r="O188" s="17"/>
      <c r="P188" s="26"/>
      <c r="Q188" s="26"/>
    </row>
    <row r="189" spans="1:17" ht="15.75" thickBot="1" x14ac:dyDescent="0.3">
      <c r="A189" s="39"/>
      <c r="B189" s="5"/>
      <c r="C189" s="34"/>
      <c r="D189" s="35"/>
      <c r="E189" s="14"/>
      <c r="F189" s="14" t="s">
        <v>256</v>
      </c>
      <c r="G189" s="13">
        <v>169</v>
      </c>
      <c r="H189" s="13"/>
      <c r="I189" s="17"/>
      <c r="J189" s="13"/>
      <c r="K189" s="13"/>
      <c r="L189" s="29"/>
      <c r="M189" s="17"/>
      <c r="N189" s="17"/>
      <c r="O189" s="17"/>
      <c r="P189" s="26"/>
      <c r="Q189" s="26"/>
    </row>
    <row r="190" spans="1:17" ht="15.75" thickBot="1" x14ac:dyDescent="0.3">
      <c r="A190" s="40"/>
      <c r="B190" s="5"/>
      <c r="C190" s="34"/>
      <c r="D190" s="35"/>
      <c r="E190" s="14"/>
      <c r="F190" s="14" t="s">
        <v>257</v>
      </c>
      <c r="G190" s="13">
        <v>170</v>
      </c>
      <c r="H190" s="13"/>
      <c r="I190" s="17"/>
      <c r="J190" s="13"/>
      <c r="K190" s="13"/>
      <c r="L190" s="29"/>
      <c r="M190" s="17"/>
      <c r="N190" s="17"/>
      <c r="O190" s="17"/>
      <c r="P190" s="26"/>
      <c r="Q190" s="26"/>
    </row>
    <row r="191" spans="1:17" ht="67.5" customHeight="1" thickBot="1" x14ac:dyDescent="0.3">
      <c r="A191" s="9"/>
      <c r="B191" s="4">
        <v>10</v>
      </c>
      <c r="C191" s="34"/>
      <c r="D191" s="35"/>
      <c r="E191" s="36" t="s">
        <v>258</v>
      </c>
      <c r="F191" s="37"/>
      <c r="G191" s="13">
        <v>171</v>
      </c>
      <c r="H191" s="13">
        <v>0</v>
      </c>
      <c r="I191" s="17">
        <v>0</v>
      </c>
      <c r="J191" s="13"/>
      <c r="K191" s="13">
        <v>0</v>
      </c>
      <c r="L191" s="29"/>
      <c r="M191" s="17"/>
      <c r="N191" s="17"/>
      <c r="O191" s="17">
        <v>0</v>
      </c>
      <c r="P191" s="26"/>
      <c r="Q191" s="26"/>
    </row>
    <row r="193" spans="1:17" ht="59.25" customHeight="1" x14ac:dyDescent="0.25">
      <c r="A193" s="123" t="s">
        <v>260</v>
      </c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</row>
    <row r="195" spans="1:17" x14ac:dyDescent="0.25">
      <c r="A195" s="154" t="s">
        <v>267</v>
      </c>
      <c r="B195" s="151"/>
      <c r="C195" s="151"/>
      <c r="D195" s="151"/>
      <c r="E195" s="151"/>
      <c r="F195" s="148"/>
      <c r="G195" s="148"/>
      <c r="H195" s="148"/>
      <c r="I195" s="149"/>
      <c r="J195" s="150"/>
      <c r="K195" s="155" t="s">
        <v>268</v>
      </c>
      <c r="L195" s="153"/>
      <c r="M195" s="153"/>
    </row>
    <row r="196" spans="1:17" x14ac:dyDescent="0.25">
      <c r="A196" s="148" t="s">
        <v>269</v>
      </c>
      <c r="B196" s="148"/>
      <c r="C196" s="148"/>
      <c r="D196" s="148"/>
      <c r="E196" s="148"/>
      <c r="F196" s="148"/>
      <c r="G196" s="148"/>
      <c r="H196" s="148"/>
      <c r="I196" s="149"/>
      <c r="J196" s="150"/>
      <c r="K196" s="150"/>
      <c r="L196" s="154" t="s">
        <v>270</v>
      </c>
      <c r="M196" s="151"/>
    </row>
    <row r="197" spans="1:17" x14ac:dyDescent="0.25">
      <c r="A197" s="154" t="s">
        <v>271</v>
      </c>
      <c r="B197" s="151"/>
      <c r="C197" s="148"/>
      <c r="D197" s="148"/>
      <c r="E197" s="148"/>
      <c r="F197" s="148"/>
      <c r="G197" s="148"/>
      <c r="H197" s="148"/>
      <c r="I197" s="149"/>
      <c r="J197" s="150"/>
      <c r="K197" s="150"/>
      <c r="L197" s="156" t="s">
        <v>272</v>
      </c>
      <c r="M197" s="153"/>
    </row>
  </sheetData>
  <mergeCells count="390">
    <mergeCell ref="A1:F1"/>
    <mergeCell ref="K1:Q1"/>
    <mergeCell ref="A195:E195"/>
    <mergeCell ref="K195:M195"/>
    <mergeCell ref="L196:M196"/>
    <mergeCell ref="A197:B197"/>
    <mergeCell ref="L197:M197"/>
    <mergeCell ref="A193:Q193"/>
    <mergeCell ref="F2:O2"/>
    <mergeCell ref="A3:C3"/>
    <mergeCell ref="D3:F3"/>
    <mergeCell ref="I3:K3"/>
    <mergeCell ref="L3:O3"/>
    <mergeCell ref="P3:Q3"/>
    <mergeCell ref="A4:C6"/>
    <mergeCell ref="D4:F6"/>
    <mergeCell ref="H4:H6"/>
    <mergeCell ref="I4:K4"/>
    <mergeCell ref="L4:O4"/>
    <mergeCell ref="I5:J5"/>
    <mergeCell ref="L5:O5"/>
    <mergeCell ref="B7:C7"/>
    <mergeCell ref="D7:F7"/>
    <mergeCell ref="A8:A9"/>
    <mergeCell ref="B8:B9"/>
    <mergeCell ref="C8:C9"/>
    <mergeCell ref="D8:F8"/>
    <mergeCell ref="D9:F9"/>
    <mergeCell ref="G8:G9"/>
    <mergeCell ref="C18:C19"/>
    <mergeCell ref="P8:P9"/>
    <mergeCell ref="Q8:Q9"/>
    <mergeCell ref="A10:A36"/>
    <mergeCell ref="D10:F10"/>
    <mergeCell ref="D11:F11"/>
    <mergeCell ref="B12:B21"/>
    <mergeCell ref="D12:E12"/>
    <mergeCell ref="D13:E13"/>
    <mergeCell ref="H8:H9"/>
    <mergeCell ref="I8:I9"/>
    <mergeCell ref="J8:J9"/>
    <mergeCell ref="K8:K9"/>
    <mergeCell ref="L8:L9"/>
    <mergeCell ref="M8:M9"/>
    <mergeCell ref="D20:F20"/>
    <mergeCell ref="D21:F21"/>
    <mergeCell ref="D22:F22"/>
    <mergeCell ref="D23:E23"/>
    <mergeCell ref="D24:E24"/>
    <mergeCell ref="D25:E25"/>
    <mergeCell ref="D14:E14"/>
    <mergeCell ref="D15:E15"/>
    <mergeCell ref="A37:A38"/>
    <mergeCell ref="B37:F37"/>
    <mergeCell ref="B38:F38"/>
    <mergeCell ref="D18:E18"/>
    <mergeCell ref="D19:E19"/>
    <mergeCell ref="D16:F16"/>
    <mergeCell ref="D17:F17"/>
    <mergeCell ref="N8:N9"/>
    <mergeCell ref="O8:O9"/>
    <mergeCell ref="G37:G38"/>
    <mergeCell ref="D26:E26"/>
    <mergeCell ref="D27:E27"/>
    <mergeCell ref="D28:E28"/>
    <mergeCell ref="D29:E29"/>
    <mergeCell ref="D30:F30"/>
    <mergeCell ref="B31:B35"/>
    <mergeCell ref="D31:F31"/>
    <mergeCell ref="D32:F32"/>
    <mergeCell ref="D33:F33"/>
    <mergeCell ref="D34:F34"/>
    <mergeCell ref="D35:F35"/>
    <mergeCell ref="D36:F36"/>
    <mergeCell ref="N37:N38"/>
    <mergeCell ref="O37:O38"/>
    <mergeCell ref="A39:A89"/>
    <mergeCell ref="B39:B40"/>
    <mergeCell ref="C39:F39"/>
    <mergeCell ref="C40:F40"/>
    <mergeCell ref="G39:G40"/>
    <mergeCell ref="H39:H40"/>
    <mergeCell ref="H37:H38"/>
    <mergeCell ref="I37:I38"/>
    <mergeCell ref="J37:J38"/>
    <mergeCell ref="D48:F48"/>
    <mergeCell ref="D49:F49"/>
    <mergeCell ref="D50:F50"/>
    <mergeCell ref="D51:F51"/>
    <mergeCell ref="D52:F52"/>
    <mergeCell ref="D61:F61"/>
    <mergeCell ref="D62:E62"/>
    <mergeCell ref="D63:E63"/>
    <mergeCell ref="D64:E64"/>
    <mergeCell ref="D73:F73"/>
    <mergeCell ref="D74:F74"/>
    <mergeCell ref="C75:C76"/>
    <mergeCell ref="D75:F75"/>
    <mergeCell ref="D76:F76"/>
    <mergeCell ref="D78:F78"/>
    <mergeCell ref="K37:K38"/>
    <mergeCell ref="L37:L38"/>
    <mergeCell ref="M37:M38"/>
    <mergeCell ref="O39:O40"/>
    <mergeCell ref="B41:B89"/>
    <mergeCell ref="C41:F41"/>
    <mergeCell ref="D42:F42"/>
    <mergeCell ref="D43:F43"/>
    <mergeCell ref="D44:F44"/>
    <mergeCell ref="D45:E45"/>
    <mergeCell ref="D46:E46"/>
    <mergeCell ref="I39:I40"/>
    <mergeCell ref="J39:J40"/>
    <mergeCell ref="K39:K40"/>
    <mergeCell ref="L39:L40"/>
    <mergeCell ref="M39:M40"/>
    <mergeCell ref="N39:N40"/>
    <mergeCell ref="D53:E53"/>
    <mergeCell ref="D54:E54"/>
    <mergeCell ref="D55:F55"/>
    <mergeCell ref="C56:C57"/>
    <mergeCell ref="D56:F56"/>
    <mergeCell ref="D57:F57"/>
    <mergeCell ref="D47:F47"/>
    <mergeCell ref="M56:M57"/>
    <mergeCell ref="N56:N57"/>
    <mergeCell ref="O56:O57"/>
    <mergeCell ref="D71:E71"/>
    <mergeCell ref="D72:E72"/>
    <mergeCell ref="D58:F58"/>
    <mergeCell ref="G56:G57"/>
    <mergeCell ref="H56:H57"/>
    <mergeCell ref="I56:I57"/>
    <mergeCell ref="J56:J57"/>
    <mergeCell ref="K56:K57"/>
    <mergeCell ref="L56:L57"/>
    <mergeCell ref="D59:F59"/>
    <mergeCell ref="D60:E60"/>
    <mergeCell ref="D65:E65"/>
    <mergeCell ref="D66:E66"/>
    <mergeCell ref="D67:E67"/>
    <mergeCell ref="D68:F68"/>
    <mergeCell ref="D69:E69"/>
    <mergeCell ref="D70:E70"/>
    <mergeCell ref="D79:F79"/>
    <mergeCell ref="D80:F80"/>
    <mergeCell ref="D81:F81"/>
    <mergeCell ref="D82:E82"/>
    <mergeCell ref="D83:E83"/>
    <mergeCell ref="M75:M76"/>
    <mergeCell ref="N75:N76"/>
    <mergeCell ref="O75:O76"/>
    <mergeCell ref="D77:F77"/>
    <mergeCell ref="G75:G76"/>
    <mergeCell ref="H75:H76"/>
    <mergeCell ref="I75:I76"/>
    <mergeCell ref="J75:J76"/>
    <mergeCell ref="K75:K76"/>
    <mergeCell ref="L75:L76"/>
    <mergeCell ref="E112:F112"/>
    <mergeCell ref="C113:D113"/>
    <mergeCell ref="E113:F113"/>
    <mergeCell ref="C108:D108"/>
    <mergeCell ref="E108:F108"/>
    <mergeCell ref="C109:D109"/>
    <mergeCell ref="C110:D110"/>
    <mergeCell ref="D84:E84"/>
    <mergeCell ref="D85:E85"/>
    <mergeCell ref="D86:E86"/>
    <mergeCell ref="D87:E87"/>
    <mergeCell ref="D88:E88"/>
    <mergeCell ref="D89:E89"/>
    <mergeCell ref="K91:K92"/>
    <mergeCell ref="L91:L92"/>
    <mergeCell ref="M91:M92"/>
    <mergeCell ref="C96:D96"/>
    <mergeCell ref="E96:F96"/>
    <mergeCell ref="C97:D97"/>
    <mergeCell ref="E97:F97"/>
    <mergeCell ref="A90:A156"/>
    <mergeCell ref="B90:B138"/>
    <mergeCell ref="D90:F90"/>
    <mergeCell ref="C91:F91"/>
    <mergeCell ref="C92:F92"/>
    <mergeCell ref="G91:G92"/>
    <mergeCell ref="C94:D94"/>
    <mergeCell ref="E94:F94"/>
    <mergeCell ref="C95:D95"/>
    <mergeCell ref="E95:F95"/>
    <mergeCell ref="C93:D93"/>
    <mergeCell ref="E93:F93"/>
    <mergeCell ref="C98:D98"/>
    <mergeCell ref="E98:F98"/>
    <mergeCell ref="C111:D111"/>
    <mergeCell ref="E111:F111"/>
    <mergeCell ref="C112:D112"/>
    <mergeCell ref="N91:N92"/>
    <mergeCell ref="O91:O92"/>
    <mergeCell ref="C101:D101"/>
    <mergeCell ref="E101:F101"/>
    <mergeCell ref="C102:D102"/>
    <mergeCell ref="E102:F102"/>
    <mergeCell ref="C103:D105"/>
    <mergeCell ref="E103:F103"/>
    <mergeCell ref="E104:F104"/>
    <mergeCell ref="E105:F105"/>
    <mergeCell ref="K99:K100"/>
    <mergeCell ref="L99:L100"/>
    <mergeCell ref="M99:M100"/>
    <mergeCell ref="N99:N100"/>
    <mergeCell ref="O99:O100"/>
    <mergeCell ref="C99:F99"/>
    <mergeCell ref="C100:F100"/>
    <mergeCell ref="G99:G100"/>
    <mergeCell ref="H99:H100"/>
    <mergeCell ref="I99:I100"/>
    <mergeCell ref="J99:J100"/>
    <mergeCell ref="H91:H92"/>
    <mergeCell ref="I91:I92"/>
    <mergeCell ref="J91:J92"/>
    <mergeCell ref="J106:J107"/>
    <mergeCell ref="K106:K107"/>
    <mergeCell ref="L106:L107"/>
    <mergeCell ref="M106:M107"/>
    <mergeCell ref="N106:N107"/>
    <mergeCell ref="O106:O107"/>
    <mergeCell ref="C106:D107"/>
    <mergeCell ref="E106:F106"/>
    <mergeCell ref="E107:F107"/>
    <mergeCell ref="G106:G107"/>
    <mergeCell ref="H106:H107"/>
    <mergeCell ref="I106:I107"/>
    <mergeCell ref="C117:D117"/>
    <mergeCell ref="E117:F117"/>
    <mergeCell ref="C118:D118"/>
    <mergeCell ref="E118:F118"/>
    <mergeCell ref="C119:D120"/>
    <mergeCell ref="E119:F119"/>
    <mergeCell ref="E120:F120"/>
    <mergeCell ref="C114:D114"/>
    <mergeCell ref="E114:F114"/>
    <mergeCell ref="C115:D115"/>
    <mergeCell ref="E115:F115"/>
    <mergeCell ref="C116:D116"/>
    <mergeCell ref="E116:F116"/>
    <mergeCell ref="M119:M120"/>
    <mergeCell ref="N119:N120"/>
    <mergeCell ref="O119:O120"/>
    <mergeCell ref="C121:D127"/>
    <mergeCell ref="E121:F121"/>
    <mergeCell ref="E124:F124"/>
    <mergeCell ref="E127:F127"/>
    <mergeCell ref="G119:G120"/>
    <mergeCell ref="H119:H120"/>
    <mergeCell ref="I119:I120"/>
    <mergeCell ref="J119:J120"/>
    <mergeCell ref="K119:K120"/>
    <mergeCell ref="L119:L120"/>
    <mergeCell ref="C132:D132"/>
    <mergeCell ref="E132:F132"/>
    <mergeCell ref="C133:D133"/>
    <mergeCell ref="E133:F133"/>
    <mergeCell ref="C134:D134"/>
    <mergeCell ref="E134:F134"/>
    <mergeCell ref="C128:D128"/>
    <mergeCell ref="E128:F128"/>
    <mergeCell ref="C129:D129"/>
    <mergeCell ref="E129:F129"/>
    <mergeCell ref="C130:F130"/>
    <mergeCell ref="C131:D131"/>
    <mergeCell ref="E131:F131"/>
    <mergeCell ref="C138:D138"/>
    <mergeCell ref="E138:F138"/>
    <mergeCell ref="C139:D139"/>
    <mergeCell ref="C140:D142"/>
    <mergeCell ref="B143:B144"/>
    <mergeCell ref="C143:D144"/>
    <mergeCell ref="E143:E144"/>
    <mergeCell ref="C135:D135"/>
    <mergeCell ref="E135:F135"/>
    <mergeCell ref="C136:D136"/>
    <mergeCell ref="E136:F136"/>
    <mergeCell ref="C137:D137"/>
    <mergeCell ref="E137:F137"/>
    <mergeCell ref="M143:M144"/>
    <mergeCell ref="N143:N144"/>
    <mergeCell ref="O143:O144"/>
    <mergeCell ref="M148:M149"/>
    <mergeCell ref="N148:N149"/>
    <mergeCell ref="O148:O149"/>
    <mergeCell ref="K148:K149"/>
    <mergeCell ref="L148:L149"/>
    <mergeCell ref="C145:D145"/>
    <mergeCell ref="G143:G144"/>
    <mergeCell ref="H143:H144"/>
    <mergeCell ref="I143:I144"/>
    <mergeCell ref="J143:J144"/>
    <mergeCell ref="K143:K144"/>
    <mergeCell ref="L143:L144"/>
    <mergeCell ref="C146:D146"/>
    <mergeCell ref="C147:D147"/>
    <mergeCell ref="B150:B156"/>
    <mergeCell ref="C150:D150"/>
    <mergeCell ref="E150:F150"/>
    <mergeCell ref="C151:D151"/>
    <mergeCell ref="C152:D152"/>
    <mergeCell ref="G148:G149"/>
    <mergeCell ref="H148:H149"/>
    <mergeCell ref="I148:I149"/>
    <mergeCell ref="J148:J149"/>
    <mergeCell ref="B148:B149"/>
    <mergeCell ref="C148:D149"/>
    <mergeCell ref="E148:F148"/>
    <mergeCell ref="E149:F149"/>
    <mergeCell ref="C157:D157"/>
    <mergeCell ref="E157:F157"/>
    <mergeCell ref="C158:D158"/>
    <mergeCell ref="E158:F158"/>
    <mergeCell ref="C159:D159"/>
    <mergeCell ref="C160:D160"/>
    <mergeCell ref="C153:D153"/>
    <mergeCell ref="E153:F153"/>
    <mergeCell ref="C154:D154"/>
    <mergeCell ref="C155:D155"/>
    <mergeCell ref="C156:D156"/>
    <mergeCell ref="E156:F156"/>
    <mergeCell ref="C161:D161"/>
    <mergeCell ref="E161:F161"/>
    <mergeCell ref="A162:A178"/>
    <mergeCell ref="C162:D162"/>
    <mergeCell ref="E162:F162"/>
    <mergeCell ref="C163:D163"/>
    <mergeCell ref="E163:F163"/>
    <mergeCell ref="C164:D164"/>
    <mergeCell ref="E164:F164"/>
    <mergeCell ref="C165:D165"/>
    <mergeCell ref="C169:D169"/>
    <mergeCell ref="E169:F169"/>
    <mergeCell ref="B170:B171"/>
    <mergeCell ref="C170:D171"/>
    <mergeCell ref="E170:F170"/>
    <mergeCell ref="E171:F171"/>
    <mergeCell ref="E165:F165"/>
    <mergeCell ref="C166:D166"/>
    <mergeCell ref="E166:F166"/>
    <mergeCell ref="C167:D167"/>
    <mergeCell ref="E167:F167"/>
    <mergeCell ref="C168:D168"/>
    <mergeCell ref="E168:F168"/>
    <mergeCell ref="C172:D172"/>
    <mergeCell ref="C174:D174"/>
    <mergeCell ref="E174:F174"/>
    <mergeCell ref="C175:D175"/>
    <mergeCell ref="E175:F175"/>
    <mergeCell ref="M170:M171"/>
    <mergeCell ref="N170:N171"/>
    <mergeCell ref="O170:O171"/>
    <mergeCell ref="C179:D179"/>
    <mergeCell ref="E179:F179"/>
    <mergeCell ref="E172:F172"/>
    <mergeCell ref="G170:G171"/>
    <mergeCell ref="H170:H171"/>
    <mergeCell ref="I170:I171"/>
    <mergeCell ref="J170:J171"/>
    <mergeCell ref="K170:K171"/>
    <mergeCell ref="L170:L171"/>
    <mergeCell ref="C173:D173"/>
    <mergeCell ref="E173:F173"/>
    <mergeCell ref="C180:D180"/>
    <mergeCell ref="C181:D181"/>
    <mergeCell ref="C182:D182"/>
    <mergeCell ref="C183:D183"/>
    <mergeCell ref="C176:D176"/>
    <mergeCell ref="E176:F176"/>
    <mergeCell ref="C177:D177"/>
    <mergeCell ref="E177:F177"/>
    <mergeCell ref="C178:D178"/>
    <mergeCell ref="E178:F178"/>
    <mergeCell ref="C191:D191"/>
    <mergeCell ref="E191:F191"/>
    <mergeCell ref="C184:D184"/>
    <mergeCell ref="E184:F184"/>
    <mergeCell ref="C185:D185"/>
    <mergeCell ref="E185:F185"/>
    <mergeCell ref="A186:A190"/>
    <mergeCell ref="C186:D186"/>
    <mergeCell ref="C187:D187"/>
    <mergeCell ref="C188:D188"/>
    <mergeCell ref="C189:D189"/>
    <mergeCell ref="C190:D190"/>
  </mergeCells>
  <pageMargins left="0.7" right="0.7" top="0.75" bottom="0.75" header="0.3" footer="0.3"/>
  <pageSetup scale="64" orientation="landscape" r:id="rId1"/>
  <rowBreaks count="1" manualBreakCount="1">
    <brk id="17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Computer</cp:lastModifiedBy>
  <cp:lastPrinted>2021-05-14T06:15:44Z</cp:lastPrinted>
  <dcterms:created xsi:type="dcterms:W3CDTF">2019-05-24T07:09:55Z</dcterms:created>
  <dcterms:modified xsi:type="dcterms:W3CDTF">2021-05-19T07:20:18Z</dcterms:modified>
</cp:coreProperties>
</file>