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:\SEDINTE CL\2021 bis\sedinta ordinara 29.07.2021\"/>
    </mc:Choice>
  </mc:AlternateContent>
  <xr:revisionPtr revIDLastSave="0" documentId="8_{C58F5DA7-1A02-43DA-88F1-CB1D3A3CEEA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Sheet1!$A$1:$P$114</definedName>
  </definedNames>
  <calcPr calcId="191029"/>
</workbook>
</file>

<file path=xl/calcChain.xml><?xml version="1.0" encoding="utf-8"?>
<calcChain xmlns="http://schemas.openxmlformats.org/spreadsheetml/2006/main">
  <c r="J10" i="1" l="1"/>
  <c r="F10" i="1"/>
  <c r="D14" i="1"/>
  <c r="D77" i="1"/>
  <c r="C82" i="1"/>
  <c r="D105" i="1"/>
  <c r="J105" i="1" s="1"/>
  <c r="K105" i="1" s="1"/>
  <c r="K109" i="1"/>
  <c r="D109" i="1"/>
  <c r="D111" i="1"/>
  <c r="J80" i="1"/>
  <c r="K80" i="1" s="1"/>
  <c r="D86" i="1"/>
  <c r="J51" i="1"/>
  <c r="G51" i="1"/>
  <c r="F51" i="1"/>
  <c r="E51" i="1"/>
  <c r="D51" i="1"/>
  <c r="K52" i="1"/>
  <c r="K51" i="1" s="1"/>
  <c r="J88" i="1"/>
  <c r="J87" i="1"/>
  <c r="E86" i="1"/>
  <c r="F86" i="1" s="1"/>
  <c r="F77" i="1" s="1"/>
  <c r="E36" i="1"/>
  <c r="E35" i="1"/>
  <c r="E34" i="1"/>
  <c r="J36" i="1"/>
  <c r="J38" i="1"/>
  <c r="J40" i="1"/>
  <c r="J94" i="1"/>
  <c r="F92" i="1"/>
  <c r="F90" i="1" s="1"/>
  <c r="D93" i="1"/>
  <c r="E93" i="1" s="1"/>
  <c r="K93" i="1" s="1"/>
  <c r="C54" i="1"/>
  <c r="F57" i="1"/>
  <c r="F32" i="1"/>
  <c r="J32" i="1" s="1"/>
  <c r="G32" i="1"/>
  <c r="H32" i="1"/>
  <c r="I32" i="1"/>
  <c r="D32" i="1"/>
  <c r="J19" i="1"/>
  <c r="J15" i="1"/>
  <c r="F30" i="1"/>
  <c r="G30" i="1"/>
  <c r="H30" i="1"/>
  <c r="I30" i="1"/>
  <c r="I18" i="1"/>
  <c r="H18" i="1"/>
  <c r="G18" i="1"/>
  <c r="H14" i="1"/>
  <c r="I14" i="1"/>
  <c r="G14" i="1"/>
  <c r="E39" i="1"/>
  <c r="D39" i="1"/>
  <c r="D30" i="1" s="1"/>
  <c r="E99" i="1"/>
  <c r="D65" i="1"/>
  <c r="D57" i="1" s="1"/>
  <c r="E57" i="1" s="1"/>
  <c r="K57" i="1" s="1"/>
  <c r="E18" i="1"/>
  <c r="J18" i="1" s="1"/>
  <c r="D18" i="1"/>
  <c r="K94" i="1"/>
  <c r="D98" i="1"/>
  <c r="K59" i="1"/>
  <c r="K66" i="1"/>
  <c r="J66" i="1" s="1"/>
  <c r="K19" i="1"/>
  <c r="K113" i="1"/>
  <c r="E54" i="1"/>
  <c r="K54" i="1" s="1"/>
  <c r="D54" i="1"/>
  <c r="D10" i="1" l="1"/>
  <c r="E10" i="1" s="1"/>
  <c r="E14" i="1"/>
  <c r="J14" i="1" s="1"/>
  <c r="D101" i="1"/>
  <c r="D92" i="1"/>
  <c r="E92" i="1" s="1"/>
  <c r="J92" i="1" s="1"/>
  <c r="J93" i="1"/>
  <c r="D45" i="1"/>
  <c r="E45" i="1" s="1"/>
  <c r="K45" i="1" s="1"/>
  <c r="E32" i="1"/>
  <c r="E65" i="1"/>
  <c r="K65" i="1" s="1"/>
  <c r="J65" i="1" s="1"/>
  <c r="K61" i="1"/>
  <c r="E79" i="1"/>
  <c r="J79" i="1" l="1"/>
  <c r="E77" i="1"/>
  <c r="D90" i="1"/>
  <c r="J90" i="1" s="1"/>
  <c r="J77" i="1"/>
  <c r="K79" i="1"/>
  <c r="K84" i="1"/>
  <c r="K86" i="1"/>
  <c r="K87" i="1"/>
  <c r="K88" i="1"/>
  <c r="K81" i="1"/>
  <c r="K82" i="1"/>
  <c r="C6" i="2" l="1"/>
  <c r="E5" i="2"/>
  <c r="K68" i="1"/>
  <c r="K103" i="1" l="1"/>
  <c r="K95" i="1"/>
  <c r="K92" i="1"/>
  <c r="K32" i="1"/>
  <c r="K39" i="1"/>
  <c r="J39" i="1" s="1"/>
  <c r="K42" i="1"/>
  <c r="K43" i="1"/>
  <c r="K37" i="1"/>
  <c r="J37" i="1" s="1"/>
  <c r="K34" i="1"/>
  <c r="J34" i="1" s="1"/>
  <c r="K12" i="1"/>
  <c r="K14" i="1"/>
  <c r="K15" i="1"/>
  <c r="C8" i="1"/>
  <c r="D8" i="1" s="1"/>
  <c r="E8" i="1" s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K35" i="1" l="1"/>
  <c r="J35" i="1" s="1"/>
  <c r="E30" i="1"/>
  <c r="K18" i="1"/>
  <c r="K10" i="1"/>
  <c r="A34" i="1"/>
  <c r="A35" i="1" s="1"/>
  <c r="A36" i="1" s="1"/>
  <c r="A37" i="1" s="1"/>
  <c r="E101" i="1" l="1"/>
  <c r="E111" i="1"/>
  <c r="K111" i="1" s="1"/>
  <c r="K33" i="1"/>
  <c r="J33" i="1" s="1"/>
  <c r="K101" i="1" l="1"/>
  <c r="J101" i="1" s="1"/>
  <c r="F101" i="1"/>
  <c r="F9" i="1" s="1"/>
  <c r="K77" i="1"/>
  <c r="K30" i="1" l="1"/>
  <c r="J30" i="1" s="1"/>
  <c r="E98" i="1"/>
  <c r="K98" i="1" s="1"/>
  <c r="E90" i="1" l="1"/>
  <c r="K90" i="1" s="1"/>
  <c r="D9" i="1"/>
  <c r="E9" i="1" s="1"/>
  <c r="K9" i="1" l="1"/>
  <c r="J9" i="1"/>
</calcChain>
</file>

<file path=xl/sharedStrings.xml><?xml version="1.0" encoding="utf-8"?>
<sst xmlns="http://schemas.openxmlformats.org/spreadsheetml/2006/main" count="90" uniqueCount="70">
  <si>
    <t>Nr.crt.</t>
  </si>
  <si>
    <t>Transferuri de la bugetul de stat pt investitii</t>
  </si>
  <si>
    <t>B OBIECTIVE DE INVESTITII NOI</t>
  </si>
  <si>
    <t xml:space="preserve">A.OBIECTIVE DE INVESTITII IN CONTINUARE </t>
  </si>
  <si>
    <t>Apa, canalizare si statie epurare</t>
  </si>
  <si>
    <t>C ALTE CHELTUIELI DE INVESTITII</t>
  </si>
  <si>
    <t>A.OBIECTIVE DE INVESTITII IN CONTINUARE</t>
  </si>
  <si>
    <t>B.OBIECTIVE DE INVESTITII NOI</t>
  </si>
  <si>
    <t>CAP.65.02 INVATAMANT</t>
  </si>
  <si>
    <t>CAP.70.02 GOSPODARIE COMUNALA</t>
  </si>
  <si>
    <t>CAP.74.02 PROTECTIA MEDIULUI</t>
  </si>
  <si>
    <t>C.ALTE CHELTUIELI DE INVESTITII</t>
  </si>
  <si>
    <r>
      <t>A.OBIECTIVE DE INVESTITII IN CONTINUARE</t>
    </r>
    <r>
      <rPr>
        <sz val="12"/>
        <rFont val="Arial"/>
        <family val="2"/>
      </rPr>
      <t xml:space="preserve"> </t>
    </r>
  </si>
  <si>
    <t>B. OBIECTIVE DE INVESTITII NOI</t>
  </si>
  <si>
    <t>Construite Dispensar uman, comuna Movileni, jud.Iasi</t>
  </si>
  <si>
    <t>Reabilitare scoala primara Potangeni, comuna Movileni, jud.Iasi</t>
  </si>
  <si>
    <t>Reabilitare si extindere Scoala Gimnaziala Larga Jijia corp A si B, com.Movileni, jud.Iasi</t>
  </si>
  <si>
    <t>Reabilitare si extindere gradinita cu program normal Movileni, comMovileni, jud.Iasi</t>
  </si>
  <si>
    <t>Reabilitare si modernizare Scoala Primara  Iepureni, corp A si B, com.Movileni, jud.Iasi</t>
  </si>
  <si>
    <t xml:space="preserve">POCU/74/18/18/106294 - Participare si reintegrare scolara in structuri scolare defavorizate (PARESCO)                                                              </t>
  </si>
  <si>
    <t>Construire si dotare Camin Cultural</t>
  </si>
  <si>
    <t>Infiintare retea distributie gaz</t>
  </si>
  <si>
    <t>Imbunatatirea calitatii mediului prin lucrari de impadurire terenuri agricole degradate</t>
  </si>
  <si>
    <t>Extindere retea de alimentare cu apa si retea de canalizare in comuna Movileni</t>
  </si>
  <si>
    <t>CAP 84.02 TRANSPORTURI</t>
  </si>
  <si>
    <t>Valoarea investitiei la data aprobarii SF</t>
  </si>
  <si>
    <t>Valoarea totala actualizata</t>
  </si>
  <si>
    <t>Total din care:</t>
  </si>
  <si>
    <t>Surse proprii</t>
  </si>
  <si>
    <t>Credite interne</t>
  </si>
  <si>
    <t>Credite externe</t>
  </si>
  <si>
    <t>Imprum. Prin emisiune de titluri de valoare</t>
  </si>
  <si>
    <t>Total alocatii bugetare</t>
  </si>
  <si>
    <t>din care:</t>
  </si>
  <si>
    <t>Buget local</t>
  </si>
  <si>
    <t>mii lei</t>
  </si>
  <si>
    <t>Alte surse constitutive potrivit legii</t>
  </si>
  <si>
    <t>fonduri externe nerambursabile post aderare</t>
  </si>
  <si>
    <t>Termen PIF</t>
  </si>
  <si>
    <t>Fonduri externe nerambursabile pre-aderare</t>
  </si>
  <si>
    <t>CAP.61.05 Protectie civila si protectia contra incendiilor</t>
  </si>
  <si>
    <t>CAP.51.02  Administratie locala</t>
  </si>
  <si>
    <t>CAP 68.50 Alte cheltuieli in domeniul asistentei sociale</t>
  </si>
  <si>
    <t>CAP.67.03 Camine culturale</t>
  </si>
  <si>
    <t>Denumirea obiectivului    Data inceperii executiei (luna , an)      Nr. si data acordului MF   Nr. si data actului de aprobare</t>
  </si>
  <si>
    <t>Extindere retea electrica in com Movileni 2020</t>
  </si>
  <si>
    <t>Construire Sala de Sport, comuna Movileni, sat Iepureni, jud Iasi</t>
  </si>
  <si>
    <t>ANEXA 1 la Bugetul COMUNEI MOVILENI an 2021</t>
  </si>
  <si>
    <t>Achizitie program informatic APLXPERT modul Registul Agricol</t>
  </si>
  <si>
    <t>.</t>
  </si>
  <si>
    <t>CAP 67.05 Intretinere gradini publice, parcuri, zone verzi, baze sportive si de agrement</t>
  </si>
  <si>
    <t>Platforme betonate pentru gunoiul de grajd</t>
  </si>
  <si>
    <t>Achizitie server back-up</t>
  </si>
  <si>
    <t>TOTAL ANEXA 1 - 2021</t>
  </si>
  <si>
    <t>Construire centru afther school de zi</t>
  </si>
  <si>
    <t>Amenajare parcuri copii in comuna Movileni, sat Iepureni</t>
  </si>
  <si>
    <t>Construire trotuare pe lungimea drumului judetean in comuna Movileni</t>
  </si>
  <si>
    <t>Modernizare drumuri prin asfaltare in comuna Movileni</t>
  </si>
  <si>
    <t>Lucrari de pietruire drumuri in comuna Movileni</t>
  </si>
  <si>
    <t>Achizitie agregate minerale pentru reparatii drumuri comunale</t>
  </si>
  <si>
    <t>Pietruire drumuri in comuna Movileni, judetul Iasi</t>
  </si>
  <si>
    <t>Achizitie autoturim nou prin programul RABLA 2021</t>
  </si>
  <si>
    <t xml:space="preserve">Achizitie motocositoare </t>
  </si>
  <si>
    <t xml:space="preserve">Achzitie betoniera </t>
  </si>
  <si>
    <t xml:space="preserve">Achizie licente software </t>
  </si>
  <si>
    <t>PRESEDINTE DE SEDINTA ,</t>
  </si>
  <si>
    <t xml:space="preserve">BOSTAN COSTEL LUCIAN </t>
  </si>
  <si>
    <t>SECRETAR,</t>
  </si>
  <si>
    <t>ANCUTA</t>
  </si>
  <si>
    <t>CARMEN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</si>
</sst>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00"/>
  </numFmts>
  <fonts count="13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1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4" fontId="4" fillId="0" borderId="0" xfId="0" applyNumberFormat="1" applyFont="1" applyAlignment="1">
      <alignment horizontal="left"/>
    </xf>
    <xf numFmtId="0" fontId="4" fillId="0" borderId="3" xfId="0" applyFont="1" applyBorder="1"/>
    <xf numFmtId="0" fontId="2" fillId="0" borderId="3" xfId="0" applyFont="1" applyBorder="1"/>
    <xf numFmtId="0" fontId="4" fillId="0" borderId="4" xfId="0" applyFont="1" applyBorder="1"/>
    <xf numFmtId="2" fontId="4" fillId="0" borderId="3" xfId="0" applyNumberFormat="1" applyFont="1" applyBorder="1" applyAlignment="1">
      <alignment horizontal="right"/>
    </xf>
    <xf numFmtId="2" fontId="4" fillId="0" borderId="3" xfId="0" applyNumberFormat="1" applyFont="1" applyBorder="1"/>
    <xf numFmtId="0" fontId="4" fillId="0" borderId="4" xfId="0" applyFont="1" applyBorder="1" applyAlignment="1">
      <alignment wrapText="1"/>
    </xf>
    <xf numFmtId="0" fontId="4" fillId="0" borderId="3" xfId="0" applyFont="1" applyBorder="1" applyAlignment="1">
      <alignment horizontal="right"/>
    </xf>
    <xf numFmtId="2" fontId="2" fillId="0" borderId="3" xfId="0" applyNumberFormat="1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6" xfId="0" applyFont="1" applyBorder="1" applyAlignment="1">
      <alignment wrapText="1"/>
    </xf>
    <xf numFmtId="0" fontId="4" fillId="0" borderId="6" xfId="0" applyFont="1" applyBorder="1"/>
    <xf numFmtId="0" fontId="4" fillId="0" borderId="5" xfId="0" applyFont="1" applyBorder="1"/>
    <xf numFmtId="0" fontId="4" fillId="0" borderId="8" xfId="0" applyFont="1" applyBorder="1"/>
    <xf numFmtId="0" fontId="4" fillId="0" borderId="1" xfId="0" applyFont="1" applyBorder="1"/>
    <xf numFmtId="2" fontId="2" fillId="0" borderId="3" xfId="0" applyNumberFormat="1" applyFont="1" applyBorder="1" applyAlignment="1">
      <alignment horizontal="right"/>
    </xf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9" xfId="0" applyFont="1" applyBorder="1"/>
    <xf numFmtId="0" fontId="4" fillId="0" borderId="10" xfId="0" applyFont="1" applyBorder="1"/>
    <xf numFmtId="0" fontId="2" fillId="0" borderId="10" xfId="0" applyFont="1" applyBorder="1"/>
    <xf numFmtId="0" fontId="3" fillId="0" borderId="10" xfId="0" applyFont="1" applyBorder="1"/>
    <xf numFmtId="0" fontId="2" fillId="0" borderId="11" xfId="0" applyFont="1" applyBorder="1"/>
    <xf numFmtId="0" fontId="4" fillId="0" borderId="11" xfId="0" applyFont="1" applyBorder="1"/>
    <xf numFmtId="0" fontId="8" fillId="2" borderId="10" xfId="0" applyFont="1" applyFill="1" applyBorder="1"/>
    <xf numFmtId="0" fontId="2" fillId="0" borderId="6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2" fontId="2" fillId="0" borderId="1" xfId="0" applyNumberFormat="1" applyFont="1" applyBorder="1"/>
    <xf numFmtId="2" fontId="2" fillId="0" borderId="25" xfId="0" applyNumberFormat="1" applyFont="1" applyBorder="1" applyAlignment="1">
      <alignment horizontal="right"/>
    </xf>
    <xf numFmtId="0" fontId="2" fillId="0" borderId="26" xfId="0" applyFont="1" applyBorder="1"/>
    <xf numFmtId="2" fontId="2" fillId="0" borderId="26" xfId="0" applyNumberFormat="1" applyFont="1" applyBorder="1"/>
    <xf numFmtId="0" fontId="2" fillId="0" borderId="27" xfId="0" applyFont="1" applyBorder="1"/>
    <xf numFmtId="0" fontId="0" fillId="0" borderId="3" xfId="0" applyBorder="1"/>
    <xf numFmtId="0" fontId="3" fillId="0" borderId="3" xfId="0" applyFont="1" applyBorder="1"/>
    <xf numFmtId="0" fontId="3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3" borderId="4" xfId="0" applyFont="1" applyFill="1" applyBorder="1"/>
    <xf numFmtId="0" fontId="8" fillId="3" borderId="3" xfId="0" applyFont="1" applyFill="1" applyBorder="1"/>
    <xf numFmtId="2" fontId="8" fillId="3" borderId="3" xfId="0" applyNumberFormat="1" applyFont="1" applyFill="1" applyBorder="1"/>
    <xf numFmtId="0" fontId="9" fillId="3" borderId="3" xfId="0" applyFont="1" applyFill="1" applyBorder="1"/>
    <xf numFmtId="0" fontId="9" fillId="3" borderId="26" xfId="0" applyFont="1" applyFill="1" applyBorder="1"/>
    <xf numFmtId="0" fontId="0" fillId="3" borderId="3" xfId="0" applyFill="1" applyBorder="1"/>
    <xf numFmtId="0" fontId="10" fillId="0" borderId="3" xfId="0" applyFont="1" applyBorder="1" applyAlignment="1">
      <alignment vertical="center" wrapText="1"/>
    </xf>
    <xf numFmtId="0" fontId="4" fillId="3" borderId="10" xfId="0" applyFont="1" applyFill="1" applyBorder="1"/>
    <xf numFmtId="0" fontId="4" fillId="3" borderId="4" xfId="0" applyFont="1" applyFill="1" applyBorder="1" applyAlignment="1">
      <alignment wrapText="1"/>
    </xf>
    <xf numFmtId="0" fontId="2" fillId="3" borderId="3" xfId="0" applyFont="1" applyFill="1" applyBorder="1"/>
    <xf numFmtId="2" fontId="2" fillId="3" borderId="3" xfId="0" applyNumberFormat="1" applyFont="1" applyFill="1" applyBorder="1"/>
    <xf numFmtId="2" fontId="2" fillId="3" borderId="26" xfId="0" applyNumberFormat="1" applyFont="1" applyFill="1" applyBorder="1"/>
    <xf numFmtId="0" fontId="4" fillId="3" borderId="7" xfId="0" applyFont="1" applyFill="1" applyBorder="1"/>
    <xf numFmtId="0" fontId="4" fillId="3" borderId="3" xfId="0" applyFont="1" applyFill="1" applyBorder="1"/>
    <xf numFmtId="0" fontId="4" fillId="3" borderId="9" xfId="0" applyFont="1" applyFill="1" applyBorder="1"/>
    <xf numFmtId="0" fontId="4" fillId="3" borderId="1" xfId="0" applyFont="1" applyFill="1" applyBorder="1"/>
    <xf numFmtId="2" fontId="4" fillId="3" borderId="3" xfId="0" applyNumberFormat="1" applyFont="1" applyFill="1" applyBorder="1" applyAlignment="1">
      <alignment horizontal="right"/>
    </xf>
    <xf numFmtId="0" fontId="4" fillId="3" borderId="11" xfId="0" applyFont="1" applyFill="1" applyBorder="1"/>
    <xf numFmtId="0" fontId="2" fillId="3" borderId="4" xfId="0" applyFont="1" applyFill="1" applyBorder="1"/>
    <xf numFmtId="2" fontId="4" fillId="3" borderId="3" xfId="0" applyNumberFormat="1" applyFont="1" applyFill="1" applyBorder="1"/>
    <xf numFmtId="0" fontId="8" fillId="0" borderId="10" xfId="0" applyFont="1" applyFill="1" applyBorder="1"/>
    <xf numFmtId="0" fontId="8" fillId="0" borderId="4" xfId="0" applyFont="1" applyFill="1" applyBorder="1"/>
    <xf numFmtId="0" fontId="8" fillId="0" borderId="3" xfId="0" applyFont="1" applyFill="1" applyBorder="1"/>
    <xf numFmtId="2" fontId="8" fillId="0" borderId="3" xfId="0" applyNumberFormat="1" applyFont="1" applyFill="1" applyBorder="1"/>
    <xf numFmtId="0" fontId="9" fillId="0" borderId="3" xfId="0" applyFont="1" applyFill="1" applyBorder="1"/>
    <xf numFmtId="0" fontId="9" fillId="0" borderId="26" xfId="0" applyFont="1" applyFill="1" applyBorder="1"/>
    <xf numFmtId="0" fontId="3" fillId="0" borderId="3" xfId="0" applyFont="1" applyFill="1" applyBorder="1"/>
    <xf numFmtId="0" fontId="0" fillId="0" borderId="3" xfId="0" applyFill="1" applyBorder="1"/>
    <xf numFmtId="0" fontId="2" fillId="0" borderId="4" xfId="0" applyFont="1" applyBorder="1" applyAlignment="1">
      <alignment horizontal="left"/>
    </xf>
    <xf numFmtId="0" fontId="9" fillId="0" borderId="4" xfId="0" applyFont="1" applyFill="1" applyBorder="1"/>
    <xf numFmtId="2" fontId="2" fillId="0" borderId="5" xfId="0" applyNumberFormat="1" applyFont="1" applyBorder="1" applyAlignment="1">
      <alignment horizontal="right"/>
    </xf>
    <xf numFmtId="0" fontId="2" fillId="0" borderId="8" xfId="0" applyFont="1" applyBorder="1"/>
    <xf numFmtId="164" fontId="0" fillId="0" borderId="0" xfId="1" applyFont="1"/>
    <xf numFmtId="164" fontId="0" fillId="0" borderId="0" xfId="0" applyNumberFormat="1"/>
    <xf numFmtId="2" fontId="10" fillId="0" borderId="3" xfId="0" applyNumberFormat="1" applyFont="1" applyBorder="1"/>
    <xf numFmtId="0" fontId="8" fillId="3" borderId="4" xfId="0" applyFont="1" applyFill="1" applyBorder="1" applyAlignment="1">
      <alignment wrapText="1"/>
    </xf>
    <xf numFmtId="2" fontId="9" fillId="0" borderId="3" xfId="0" applyNumberFormat="1" applyFont="1" applyFill="1" applyBorder="1"/>
    <xf numFmtId="0" fontId="8" fillId="0" borderId="28" xfId="0" applyFont="1" applyFill="1" applyBorder="1"/>
    <xf numFmtId="0" fontId="8" fillId="0" borderId="5" xfId="0" applyFont="1" applyFill="1" applyBorder="1"/>
    <xf numFmtId="0" fontId="10" fillId="0" borderId="3" xfId="0" applyFont="1" applyBorder="1"/>
    <xf numFmtId="2" fontId="3" fillId="3" borderId="3" xfId="0" applyNumberFormat="1" applyFont="1" applyFill="1" applyBorder="1"/>
    <xf numFmtId="2" fontId="7" fillId="3" borderId="3" xfId="0" applyNumberFormat="1" applyFont="1" applyFill="1" applyBorder="1"/>
    <xf numFmtId="2" fontId="7" fillId="0" borderId="3" xfId="0" applyNumberFormat="1" applyFont="1" applyBorder="1"/>
    <xf numFmtId="2" fontId="12" fillId="0" borderId="3" xfId="0" applyNumberFormat="1" applyFont="1" applyBorder="1"/>
    <xf numFmtId="2" fontId="2" fillId="0" borderId="5" xfId="0" applyNumberFormat="1" applyFont="1" applyBorder="1"/>
    <xf numFmtId="165" fontId="2" fillId="0" borderId="3" xfId="0" applyNumberFormat="1" applyFont="1" applyBorder="1"/>
    <xf numFmtId="2" fontId="9" fillId="3" borderId="3" xfId="0" applyNumberFormat="1" applyFont="1" applyFill="1" applyBorder="1"/>
    <xf numFmtId="2" fontId="9" fillId="3" borderId="26" xfId="0" applyNumberFormat="1" applyFont="1" applyFill="1" applyBorder="1"/>
    <xf numFmtId="2" fontId="3" fillId="0" borderId="3" xfId="0" applyNumberFormat="1" applyFont="1" applyFill="1" applyBorder="1"/>
    <xf numFmtId="2" fontId="0" fillId="3" borderId="3" xfId="0" applyNumberFormat="1" applyFill="1" applyBorder="1"/>
    <xf numFmtId="2" fontId="0" fillId="0" borderId="3" xfId="0" applyNumberFormat="1" applyBorder="1"/>
    <xf numFmtId="2" fontId="12" fillId="0" borderId="3" xfId="0" applyNumberFormat="1" applyFont="1" applyFill="1" applyBorder="1"/>
    <xf numFmtId="2" fontId="2" fillId="0" borderId="3" xfId="0" applyNumberFormat="1" applyFont="1" applyFill="1" applyBorder="1" applyAlignment="1">
      <alignment horizontal="right"/>
    </xf>
    <xf numFmtId="2" fontId="9" fillId="0" borderId="26" xfId="0" applyNumberFormat="1" applyFont="1" applyFill="1" applyBorder="1"/>
    <xf numFmtId="0" fontId="2" fillId="0" borderId="2" xfId="0" applyFont="1" applyFill="1" applyBorder="1" applyAlignment="1">
      <alignment wrapText="1"/>
    </xf>
    <xf numFmtId="2" fontId="2" fillId="0" borderId="0" xfId="0" applyNumberFormat="1" applyFont="1"/>
    <xf numFmtId="2" fontId="3" fillId="0" borderId="3" xfId="0" applyNumberFormat="1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2"/>
  <sheetViews>
    <sheetView tabSelected="1" view="pageLayout" zoomScale="80" zoomScaleNormal="100" zoomScaleSheetLayoutView="100" zoomScalePageLayoutView="80" workbookViewId="0">
      <selection activeCell="H122" sqref="H122"/>
    </sheetView>
  </sheetViews>
  <sheetFormatPr defaultRowHeight="12.75" x14ac:dyDescent="0.2"/>
  <cols>
    <col min="1" max="1" width="5" customWidth="1"/>
    <col min="2" max="2" width="70.85546875" customWidth="1"/>
    <col min="3" max="3" width="11.5703125" customWidth="1"/>
    <col min="4" max="4" width="14.140625" customWidth="1"/>
    <col min="5" max="5" width="10.7109375" customWidth="1"/>
    <col min="6" max="6" width="12.140625" customWidth="1"/>
    <col min="7" max="7" width="10.5703125" customWidth="1"/>
    <col min="8" max="8" width="9" customWidth="1"/>
    <col min="9" max="9" width="12.140625" bestFit="1" customWidth="1"/>
    <col min="10" max="10" width="15" bestFit="1" customWidth="1"/>
    <col min="11" max="12" width="16.7109375" bestFit="1" customWidth="1"/>
    <col min="13" max="13" width="11.28515625" customWidth="1"/>
  </cols>
  <sheetData>
    <row r="1" spans="1:16" ht="15.75" x14ac:dyDescent="0.25">
      <c r="A1" s="2"/>
      <c r="B1" s="4"/>
      <c r="C1" s="1"/>
      <c r="D1" s="1"/>
      <c r="E1" s="1"/>
      <c r="F1" s="1"/>
      <c r="G1" s="1"/>
      <c r="H1" s="1"/>
      <c r="I1" s="1"/>
      <c r="J1" s="2"/>
      <c r="K1" s="2"/>
    </row>
    <row r="2" spans="1:16" ht="16.5" thickBot="1" x14ac:dyDescent="0.3">
      <c r="A2" s="2"/>
      <c r="B2" s="3" t="s">
        <v>47</v>
      </c>
      <c r="C2" s="1"/>
      <c r="D2" s="1"/>
      <c r="E2" s="1"/>
      <c r="F2" s="1"/>
      <c r="G2" s="1"/>
      <c r="H2" s="1"/>
      <c r="I2" s="1"/>
      <c r="J2" s="2"/>
      <c r="K2" s="2"/>
    </row>
    <row r="3" spans="1:16" ht="66" customHeight="1" x14ac:dyDescent="0.2">
      <c r="A3" s="103" t="s">
        <v>0</v>
      </c>
      <c r="B3" s="106" t="s">
        <v>44</v>
      </c>
      <c r="C3" s="109" t="s">
        <v>25</v>
      </c>
      <c r="D3" s="112" t="s">
        <v>26</v>
      </c>
      <c r="E3" s="115" t="s">
        <v>27</v>
      </c>
      <c r="F3" s="100" t="s">
        <v>28</v>
      </c>
      <c r="G3" s="100" t="s">
        <v>29</v>
      </c>
      <c r="H3" s="100" t="s">
        <v>30</v>
      </c>
      <c r="I3" s="100" t="s">
        <v>31</v>
      </c>
      <c r="J3" s="119" t="s">
        <v>32</v>
      </c>
      <c r="K3" s="120" t="s">
        <v>33</v>
      </c>
      <c r="L3" s="120"/>
      <c r="M3" s="118" t="s">
        <v>36</v>
      </c>
      <c r="N3" s="118" t="s">
        <v>39</v>
      </c>
      <c r="O3" s="118" t="s">
        <v>37</v>
      </c>
      <c r="P3" s="49" t="s">
        <v>35</v>
      </c>
    </row>
    <row r="4" spans="1:16" ht="90" customHeight="1" x14ac:dyDescent="0.2">
      <c r="A4" s="104"/>
      <c r="B4" s="107"/>
      <c r="C4" s="110"/>
      <c r="D4" s="113"/>
      <c r="E4" s="116"/>
      <c r="F4" s="101"/>
      <c r="G4" s="101"/>
      <c r="H4" s="101"/>
      <c r="I4" s="101"/>
      <c r="J4" s="119"/>
      <c r="K4" s="118" t="s">
        <v>34</v>
      </c>
      <c r="L4" s="118" t="s">
        <v>1</v>
      </c>
      <c r="M4" s="118"/>
      <c r="N4" s="118"/>
      <c r="O4" s="118"/>
      <c r="P4" s="118" t="s">
        <v>38</v>
      </c>
    </row>
    <row r="5" spans="1:16" ht="15" customHeight="1" x14ac:dyDescent="0.2">
      <c r="A5" s="104"/>
      <c r="B5" s="107"/>
      <c r="C5" s="110"/>
      <c r="D5" s="113"/>
      <c r="E5" s="116"/>
      <c r="F5" s="101"/>
      <c r="G5" s="101"/>
      <c r="H5" s="101"/>
      <c r="I5" s="101"/>
      <c r="J5" s="119"/>
      <c r="K5" s="118"/>
      <c r="L5" s="118"/>
      <c r="M5" s="118"/>
      <c r="N5" s="118"/>
      <c r="O5" s="118"/>
      <c r="P5" s="118"/>
    </row>
    <row r="6" spans="1:16" ht="15" customHeight="1" x14ac:dyDescent="0.2">
      <c r="A6" s="104"/>
      <c r="B6" s="107"/>
      <c r="C6" s="110"/>
      <c r="D6" s="113"/>
      <c r="E6" s="116"/>
      <c r="F6" s="101"/>
      <c r="G6" s="101"/>
      <c r="H6" s="101"/>
      <c r="I6" s="101"/>
      <c r="J6" s="119"/>
      <c r="K6" s="118"/>
      <c r="L6" s="118"/>
      <c r="M6" s="118"/>
      <c r="N6" s="118"/>
      <c r="O6" s="118"/>
      <c r="P6" s="118"/>
    </row>
    <row r="7" spans="1:16" ht="15.75" customHeight="1" thickBot="1" x14ac:dyDescent="0.25">
      <c r="A7" s="105"/>
      <c r="B7" s="108"/>
      <c r="C7" s="111"/>
      <c r="D7" s="114"/>
      <c r="E7" s="117"/>
      <c r="F7" s="102"/>
      <c r="G7" s="102"/>
      <c r="H7" s="102"/>
      <c r="I7" s="102"/>
      <c r="J7" s="119"/>
      <c r="K7" s="118"/>
      <c r="L7" s="118"/>
      <c r="M7" s="118"/>
      <c r="N7" s="118"/>
      <c r="O7" s="118"/>
      <c r="P7" s="118"/>
    </row>
    <row r="8" spans="1:16" ht="15" x14ac:dyDescent="0.2">
      <c r="A8" s="41">
        <v>0</v>
      </c>
      <c r="B8" s="42">
        <v>1</v>
      </c>
      <c r="C8" s="42">
        <f>B8+1</f>
        <v>2</v>
      </c>
      <c r="D8" s="42">
        <f t="shared" ref="D8:P8" si="0">C8+1</f>
        <v>3</v>
      </c>
      <c r="E8" s="42">
        <f t="shared" si="0"/>
        <v>4</v>
      </c>
      <c r="F8" s="42">
        <f t="shared" si="0"/>
        <v>5</v>
      </c>
      <c r="G8" s="42">
        <f t="shared" si="0"/>
        <v>6</v>
      </c>
      <c r="H8" s="42">
        <f t="shared" si="0"/>
        <v>7</v>
      </c>
      <c r="I8" s="42">
        <f t="shared" si="0"/>
        <v>8</v>
      </c>
      <c r="J8" s="42">
        <f t="shared" si="0"/>
        <v>9</v>
      </c>
      <c r="K8" s="42">
        <f t="shared" si="0"/>
        <v>10</v>
      </c>
      <c r="L8" s="42">
        <f t="shared" si="0"/>
        <v>11</v>
      </c>
      <c r="M8" s="42">
        <f t="shared" si="0"/>
        <v>12</v>
      </c>
      <c r="N8" s="42">
        <f t="shared" si="0"/>
        <v>13</v>
      </c>
      <c r="O8" s="42">
        <f t="shared" si="0"/>
        <v>14</v>
      </c>
      <c r="P8" s="42">
        <f t="shared" si="0"/>
        <v>15</v>
      </c>
    </row>
    <row r="9" spans="1:16" ht="15.75" x14ac:dyDescent="0.25">
      <c r="A9" s="26"/>
      <c r="B9" s="7" t="s">
        <v>53</v>
      </c>
      <c r="C9" s="5"/>
      <c r="D9" s="8">
        <f>D10+D20+D30+D45+D68+D77+D90+D101</f>
        <v>8064.16</v>
      </c>
      <c r="E9" s="8">
        <f>D9</f>
        <v>8064.16</v>
      </c>
      <c r="F9" s="34">
        <f>F10+F20+F30+F45+F57+F68+F77+F90+F90+F101</f>
        <v>1857.65</v>
      </c>
      <c r="G9" s="34">
        <v>0</v>
      </c>
      <c r="H9" s="34">
        <v>0</v>
      </c>
      <c r="I9" s="35">
        <v>0</v>
      </c>
      <c r="J9" s="85">
        <f>E9</f>
        <v>8064.16</v>
      </c>
      <c r="K9" s="77">
        <f>E9</f>
        <v>8064.16</v>
      </c>
      <c r="L9" s="39"/>
      <c r="M9" s="39"/>
      <c r="N9" s="39"/>
      <c r="O9" s="39"/>
      <c r="P9" s="39"/>
    </row>
    <row r="10" spans="1:16" ht="15.75" x14ac:dyDescent="0.25">
      <c r="A10" s="29">
        <v>1</v>
      </c>
      <c r="B10" s="43" t="s">
        <v>41</v>
      </c>
      <c r="C10" s="44"/>
      <c r="D10" s="45">
        <f>D12+D14+D18</f>
        <v>97.07</v>
      </c>
      <c r="E10" s="45">
        <f>D10</f>
        <v>97.07</v>
      </c>
      <c r="F10" s="89">
        <f>E10</f>
        <v>97.07</v>
      </c>
      <c r="G10" s="46"/>
      <c r="H10" s="46"/>
      <c r="I10" s="47"/>
      <c r="J10" s="84">
        <f>E10</f>
        <v>97.07</v>
      </c>
      <c r="K10" s="62">
        <f>E10</f>
        <v>97.07</v>
      </c>
      <c r="L10" s="48"/>
      <c r="M10" s="48"/>
      <c r="N10" s="48"/>
      <c r="O10" s="48"/>
      <c r="P10" s="48"/>
    </row>
    <row r="11" spans="1:16" ht="15.75" x14ac:dyDescent="0.25">
      <c r="A11" s="25"/>
      <c r="B11" s="7"/>
      <c r="C11" s="5"/>
      <c r="D11" s="9"/>
      <c r="E11" s="9"/>
      <c r="F11" s="6"/>
      <c r="G11" s="6"/>
      <c r="H11" s="6"/>
      <c r="I11" s="36"/>
      <c r="J11" s="40"/>
      <c r="K11" s="62"/>
      <c r="L11" s="39"/>
      <c r="M11" s="39"/>
      <c r="N11" s="39"/>
      <c r="O11" s="39"/>
      <c r="P11" s="39"/>
    </row>
    <row r="12" spans="1:16" ht="15.75" x14ac:dyDescent="0.25">
      <c r="A12" s="25"/>
      <c r="B12" s="10" t="s">
        <v>6</v>
      </c>
      <c r="C12" s="5"/>
      <c r="D12" s="9">
        <v>0</v>
      </c>
      <c r="E12" s="9">
        <v>0</v>
      </c>
      <c r="F12" s="12">
        <v>0</v>
      </c>
      <c r="G12" s="12">
        <v>0</v>
      </c>
      <c r="H12" s="12">
        <v>0</v>
      </c>
      <c r="I12" s="37">
        <v>0</v>
      </c>
      <c r="J12" s="85">
        <v>0</v>
      </c>
      <c r="K12" s="62">
        <f t="shared" ref="K12:K43" si="1">E12</f>
        <v>0</v>
      </c>
      <c r="L12" s="39"/>
      <c r="M12" s="39"/>
      <c r="N12" s="39"/>
      <c r="O12" s="39"/>
      <c r="P12" s="39"/>
    </row>
    <row r="13" spans="1:16" ht="15.75" x14ac:dyDescent="0.25">
      <c r="A13" s="25"/>
      <c r="B13" s="10"/>
      <c r="C13" s="5"/>
      <c r="D13" s="9"/>
      <c r="E13" s="5"/>
      <c r="F13" s="6"/>
      <c r="G13" s="6"/>
      <c r="H13" s="6"/>
      <c r="I13" s="36"/>
      <c r="J13" s="40"/>
      <c r="K13" s="62"/>
      <c r="L13" s="39"/>
      <c r="M13" s="39"/>
      <c r="N13" s="39"/>
      <c r="O13" s="39"/>
      <c r="P13" s="39"/>
    </row>
    <row r="14" spans="1:16" ht="15.75" x14ac:dyDescent="0.25">
      <c r="A14" s="25"/>
      <c r="B14" s="10" t="s">
        <v>13</v>
      </c>
      <c r="C14" s="5"/>
      <c r="D14" s="9">
        <f>D15+D16+D17</f>
        <v>67.069999999999993</v>
      </c>
      <c r="E14" s="9">
        <f>D14</f>
        <v>67.069999999999993</v>
      </c>
      <c r="F14" s="12">
        <v>6</v>
      </c>
      <c r="G14" s="12">
        <f>G15</f>
        <v>0</v>
      </c>
      <c r="H14" s="12">
        <f t="shared" ref="H14:I14" si="2">H15</f>
        <v>0</v>
      </c>
      <c r="I14" s="12">
        <f t="shared" si="2"/>
        <v>0</v>
      </c>
      <c r="J14" s="12">
        <f>E14</f>
        <v>67.069999999999993</v>
      </c>
      <c r="K14" s="62">
        <f t="shared" si="1"/>
        <v>67.069999999999993</v>
      </c>
      <c r="L14" s="39"/>
      <c r="M14" s="39"/>
      <c r="N14" s="39"/>
      <c r="O14" s="39"/>
      <c r="P14" s="39"/>
    </row>
    <row r="15" spans="1:16" ht="15.75" x14ac:dyDescent="0.25">
      <c r="A15" s="25">
        <v>1.1000000000000001</v>
      </c>
      <c r="B15" s="71" t="s">
        <v>48</v>
      </c>
      <c r="C15" s="5"/>
      <c r="D15" s="12">
        <v>6</v>
      </c>
      <c r="E15" s="12">
        <v>6</v>
      </c>
      <c r="F15" s="12">
        <v>6</v>
      </c>
      <c r="G15" s="12">
        <v>0</v>
      </c>
      <c r="H15" s="12">
        <v>0</v>
      </c>
      <c r="I15" s="37">
        <v>0</v>
      </c>
      <c r="J15" s="12">
        <f>E15</f>
        <v>6</v>
      </c>
      <c r="K15" s="53">
        <f>E15</f>
        <v>6</v>
      </c>
      <c r="L15" s="39"/>
      <c r="M15" s="39"/>
      <c r="N15" s="39"/>
      <c r="O15" s="39"/>
      <c r="P15" s="39"/>
    </row>
    <row r="16" spans="1:16" ht="15.75" x14ac:dyDescent="0.25">
      <c r="A16" s="25">
        <v>1.2</v>
      </c>
      <c r="B16" s="22" t="s">
        <v>61</v>
      </c>
      <c r="C16" s="5"/>
      <c r="D16" s="12">
        <v>56.57</v>
      </c>
      <c r="E16" s="12">
        <v>56.57</v>
      </c>
      <c r="F16" s="12">
        <v>50.2</v>
      </c>
      <c r="G16" s="12">
        <v>0</v>
      </c>
      <c r="H16" s="12">
        <v>0</v>
      </c>
      <c r="I16" s="37">
        <v>0</v>
      </c>
      <c r="J16" s="99">
        <v>56.57</v>
      </c>
      <c r="K16" s="53">
        <v>56.57</v>
      </c>
      <c r="L16" s="39"/>
      <c r="M16" s="39"/>
      <c r="N16" s="39"/>
      <c r="O16" s="39"/>
      <c r="P16" s="39"/>
    </row>
    <row r="17" spans="1:16" ht="15.75" x14ac:dyDescent="0.25">
      <c r="A17" s="25">
        <v>1.3</v>
      </c>
      <c r="B17" s="22" t="s">
        <v>64</v>
      </c>
      <c r="C17" s="5"/>
      <c r="D17" s="12">
        <v>4.5</v>
      </c>
      <c r="E17" s="12">
        <v>4.5</v>
      </c>
      <c r="F17" s="12">
        <v>4.5</v>
      </c>
      <c r="G17" s="12">
        <v>0</v>
      </c>
      <c r="H17" s="12">
        <v>0</v>
      </c>
      <c r="I17" s="37">
        <v>0</v>
      </c>
      <c r="J17" s="99">
        <v>0</v>
      </c>
      <c r="K17" s="53">
        <v>4.5</v>
      </c>
      <c r="L17" s="39"/>
      <c r="M17" s="39"/>
      <c r="N17" s="39"/>
      <c r="O17" s="39"/>
      <c r="P17" s="39"/>
    </row>
    <row r="18" spans="1:16" ht="15.75" x14ac:dyDescent="0.25">
      <c r="A18" s="25"/>
      <c r="B18" s="10" t="s">
        <v>11</v>
      </c>
      <c r="C18" s="5"/>
      <c r="D18" s="9">
        <f>D19</f>
        <v>30</v>
      </c>
      <c r="E18" s="9">
        <f>E19</f>
        <v>30</v>
      </c>
      <c r="F18" s="12">
        <v>30</v>
      </c>
      <c r="G18" s="12">
        <f>G19</f>
        <v>0</v>
      </c>
      <c r="H18" s="12">
        <f t="shared" ref="H18" si="3">H19</f>
        <v>0</v>
      </c>
      <c r="I18" s="12">
        <f t="shared" ref="I18" si="4">I19</f>
        <v>0</v>
      </c>
      <c r="J18" s="12">
        <f>E18</f>
        <v>30</v>
      </c>
      <c r="K18" s="62">
        <f t="shared" si="1"/>
        <v>30</v>
      </c>
      <c r="L18" s="39"/>
      <c r="M18" s="39"/>
      <c r="N18" s="39"/>
      <c r="O18" s="39"/>
      <c r="P18" s="39"/>
    </row>
    <row r="19" spans="1:16" ht="15.75" x14ac:dyDescent="0.25">
      <c r="A19" s="25">
        <v>1.2</v>
      </c>
      <c r="B19" s="22" t="s">
        <v>52</v>
      </c>
      <c r="C19" s="5"/>
      <c r="D19" s="12">
        <v>30</v>
      </c>
      <c r="E19" s="12">
        <v>30</v>
      </c>
      <c r="F19" s="12">
        <v>30</v>
      </c>
      <c r="G19" s="12">
        <v>0</v>
      </c>
      <c r="H19" s="12">
        <v>0</v>
      </c>
      <c r="I19" s="37">
        <v>0</v>
      </c>
      <c r="J19" s="12">
        <f>E19</f>
        <v>30</v>
      </c>
      <c r="K19" s="62">
        <f>E19</f>
        <v>30</v>
      </c>
      <c r="L19" s="39"/>
      <c r="M19" s="39"/>
      <c r="N19" s="39"/>
      <c r="O19" s="39"/>
      <c r="P19" s="39"/>
    </row>
    <row r="20" spans="1:16" ht="15.75" x14ac:dyDescent="0.25">
      <c r="A20" s="29">
        <v>2</v>
      </c>
      <c r="B20" s="43" t="s">
        <v>40</v>
      </c>
      <c r="C20" s="44"/>
      <c r="D20" s="45">
        <v>0</v>
      </c>
      <c r="E20" s="45">
        <v>0</v>
      </c>
      <c r="F20" s="46"/>
      <c r="G20" s="46"/>
      <c r="H20" s="46"/>
      <c r="I20" s="47"/>
      <c r="J20" s="84">
        <v>0</v>
      </c>
      <c r="K20" s="62">
        <v>0</v>
      </c>
      <c r="L20" s="48"/>
      <c r="M20" s="48"/>
      <c r="N20" s="48"/>
      <c r="O20" s="48"/>
      <c r="P20" s="48"/>
    </row>
    <row r="21" spans="1:16" ht="15.75" x14ac:dyDescent="0.25">
      <c r="A21" s="63"/>
      <c r="B21" s="64"/>
      <c r="C21" s="65"/>
      <c r="D21" s="66"/>
      <c r="E21" s="66"/>
      <c r="F21" s="67"/>
      <c r="G21" s="67"/>
      <c r="H21" s="67"/>
      <c r="I21" s="68"/>
      <c r="J21" s="69"/>
      <c r="K21" s="62"/>
      <c r="L21" s="70"/>
      <c r="M21" s="70"/>
      <c r="N21" s="70"/>
      <c r="O21" s="70"/>
      <c r="P21" s="70"/>
    </row>
    <row r="22" spans="1:16" ht="15.75" x14ac:dyDescent="0.25">
      <c r="A22" s="63"/>
      <c r="B22" s="10" t="s">
        <v>6</v>
      </c>
      <c r="C22" s="65"/>
      <c r="D22" s="66">
        <v>0</v>
      </c>
      <c r="E22" s="66">
        <v>0</v>
      </c>
      <c r="F22" s="12">
        <v>0</v>
      </c>
      <c r="G22" s="12">
        <v>0</v>
      </c>
      <c r="H22" s="12">
        <v>0</v>
      </c>
      <c r="I22" s="37">
        <v>0</v>
      </c>
      <c r="J22" s="85">
        <v>0</v>
      </c>
      <c r="K22" s="62">
        <v>0</v>
      </c>
      <c r="L22" s="70"/>
      <c r="M22" s="70"/>
      <c r="N22" s="70"/>
      <c r="O22" s="70"/>
      <c r="P22" s="70"/>
    </row>
    <row r="23" spans="1:16" ht="15.75" x14ac:dyDescent="0.25">
      <c r="A23" s="63"/>
      <c r="B23" s="64"/>
      <c r="C23" s="65"/>
      <c r="D23" s="66"/>
      <c r="E23" s="66"/>
      <c r="F23" s="67"/>
      <c r="G23" s="67"/>
      <c r="H23" s="67"/>
      <c r="I23" s="68"/>
      <c r="J23" s="69"/>
      <c r="K23" s="62"/>
      <c r="L23" s="70"/>
      <c r="M23" s="70"/>
      <c r="N23" s="70"/>
      <c r="O23" s="70"/>
      <c r="P23" s="70"/>
    </row>
    <row r="24" spans="1:16" ht="15.75" x14ac:dyDescent="0.25">
      <c r="A24" s="63"/>
      <c r="B24" s="10" t="s">
        <v>13</v>
      </c>
      <c r="C24" s="65"/>
      <c r="D24" s="66">
        <v>0</v>
      </c>
      <c r="E24" s="66">
        <v>0</v>
      </c>
      <c r="F24" s="12">
        <v>0</v>
      </c>
      <c r="G24" s="12">
        <v>0</v>
      </c>
      <c r="H24" s="12">
        <v>0</v>
      </c>
      <c r="I24" s="37">
        <v>0</v>
      </c>
      <c r="J24" s="85">
        <v>0</v>
      </c>
      <c r="K24" s="62">
        <v>0</v>
      </c>
      <c r="L24" s="70"/>
      <c r="M24" s="70"/>
      <c r="N24" s="70"/>
      <c r="O24" s="70"/>
      <c r="P24" s="70"/>
    </row>
    <row r="25" spans="1:16" ht="15.75" x14ac:dyDescent="0.25">
      <c r="A25" s="63"/>
      <c r="B25" s="72"/>
      <c r="C25" s="65"/>
      <c r="D25" s="66"/>
      <c r="E25" s="66"/>
      <c r="F25" s="67"/>
      <c r="G25" s="67"/>
      <c r="H25" s="67"/>
      <c r="I25" s="68"/>
      <c r="J25" s="69"/>
      <c r="K25" s="62"/>
      <c r="L25" s="70"/>
      <c r="M25" s="70"/>
      <c r="N25" s="70"/>
      <c r="O25" s="70"/>
      <c r="P25" s="70"/>
    </row>
    <row r="26" spans="1:16" ht="15.75" x14ac:dyDescent="0.25">
      <c r="A26" s="63"/>
      <c r="B26" s="64"/>
      <c r="C26" s="65"/>
      <c r="D26" s="66"/>
      <c r="E26" s="66"/>
      <c r="F26" s="67"/>
      <c r="G26" s="67"/>
      <c r="H26" s="67"/>
      <c r="I26" s="68"/>
      <c r="J26" s="69"/>
      <c r="K26" s="62"/>
      <c r="L26" s="70"/>
      <c r="M26" s="70"/>
      <c r="N26" s="70"/>
      <c r="O26" s="70"/>
      <c r="P26" s="70"/>
    </row>
    <row r="27" spans="1:16" ht="15.75" x14ac:dyDescent="0.25">
      <c r="A27" s="63"/>
      <c r="B27" s="10" t="s">
        <v>11</v>
      </c>
      <c r="C27" s="65"/>
      <c r="D27" s="66">
        <v>0</v>
      </c>
      <c r="E27" s="66">
        <v>0</v>
      </c>
      <c r="F27" s="12">
        <v>0</v>
      </c>
      <c r="G27" s="12">
        <v>0</v>
      </c>
      <c r="H27" s="12">
        <v>0</v>
      </c>
      <c r="I27" s="37">
        <v>0</v>
      </c>
      <c r="J27" s="85">
        <v>0</v>
      </c>
      <c r="K27" s="62">
        <v>0</v>
      </c>
      <c r="L27" s="70"/>
      <c r="M27" s="70"/>
      <c r="N27" s="70"/>
      <c r="O27" s="70"/>
      <c r="P27" s="70"/>
    </row>
    <row r="28" spans="1:16" ht="15.75" x14ac:dyDescent="0.25">
      <c r="A28" s="63"/>
      <c r="C28" s="65"/>
      <c r="F28" s="67"/>
      <c r="G28" s="67"/>
      <c r="H28" s="67"/>
      <c r="I28" s="68"/>
      <c r="J28" s="69"/>
      <c r="K28" s="62"/>
      <c r="L28" s="70"/>
      <c r="M28" s="70"/>
      <c r="N28" s="70"/>
      <c r="O28" s="70"/>
      <c r="P28" s="70"/>
    </row>
    <row r="29" spans="1:16" ht="15.75" x14ac:dyDescent="0.25">
      <c r="A29" s="63"/>
      <c r="B29" s="64"/>
      <c r="C29" s="65"/>
      <c r="D29" s="66"/>
      <c r="E29" s="66"/>
      <c r="F29" s="67"/>
      <c r="G29" s="67"/>
      <c r="H29" s="67"/>
      <c r="I29" s="68"/>
      <c r="J29" s="69"/>
      <c r="K29" s="62"/>
      <c r="L29" s="70"/>
      <c r="M29" s="70"/>
      <c r="N29" s="70"/>
      <c r="O29" s="70"/>
      <c r="P29" s="70"/>
    </row>
    <row r="30" spans="1:16" ht="15.75" x14ac:dyDescent="0.25">
      <c r="A30" s="50">
        <v>3</v>
      </c>
      <c r="B30" s="51" t="s">
        <v>8</v>
      </c>
      <c r="C30" s="52"/>
      <c r="D30" s="59">
        <f>D33+D34+D35+D36+D37+D39</f>
        <v>4047.1499999999996</v>
      </c>
      <c r="E30" s="59">
        <f t="shared" ref="E30:I30" si="5">E33+E34+E35+E36+E37+E39</f>
        <v>3959.52</v>
      </c>
      <c r="F30" s="59">
        <f t="shared" si="5"/>
        <v>0</v>
      </c>
      <c r="G30" s="59">
        <f t="shared" si="5"/>
        <v>0</v>
      </c>
      <c r="H30" s="59">
        <f t="shared" si="5"/>
        <v>0</v>
      </c>
      <c r="I30" s="59">
        <f t="shared" si="5"/>
        <v>0</v>
      </c>
      <c r="J30" s="59">
        <f>K30</f>
        <v>3959.52</v>
      </c>
      <c r="K30" s="62">
        <f t="shared" si="1"/>
        <v>3959.52</v>
      </c>
      <c r="L30" s="48"/>
      <c r="M30" s="48"/>
      <c r="N30" s="48"/>
      <c r="O30" s="48"/>
      <c r="P30" s="48"/>
    </row>
    <row r="31" spans="1:16" ht="15.75" x14ac:dyDescent="0.25">
      <c r="A31" s="24"/>
      <c r="B31" s="10"/>
      <c r="C31" s="6"/>
      <c r="D31" s="5"/>
      <c r="E31" s="5"/>
      <c r="F31" s="12"/>
      <c r="G31" s="12"/>
      <c r="H31" s="12"/>
      <c r="I31" s="37"/>
      <c r="J31" s="40"/>
      <c r="K31" s="62"/>
      <c r="L31" s="39"/>
      <c r="M31" s="39"/>
      <c r="N31" s="39"/>
      <c r="O31" s="39"/>
      <c r="P31" s="39"/>
    </row>
    <row r="32" spans="1:16" ht="15.75" x14ac:dyDescent="0.25">
      <c r="A32" s="25"/>
      <c r="B32" s="10" t="s">
        <v>12</v>
      </c>
      <c r="C32" s="6"/>
      <c r="D32" s="9">
        <f>D33+D34+D35+D36+D37</f>
        <v>3897.1499999999996</v>
      </c>
      <c r="E32" s="9">
        <f t="shared" ref="E32:I32" si="6">E33+E34+E35+E36+E37</f>
        <v>3809.52</v>
      </c>
      <c r="F32" s="9">
        <f t="shared" si="6"/>
        <v>0</v>
      </c>
      <c r="G32" s="9">
        <f t="shared" si="6"/>
        <v>0</v>
      </c>
      <c r="H32" s="9">
        <f t="shared" si="6"/>
        <v>0</v>
      </c>
      <c r="I32" s="9">
        <f t="shared" si="6"/>
        <v>0</v>
      </c>
      <c r="J32" s="85">
        <f>F32</f>
        <v>0</v>
      </c>
      <c r="K32" s="62">
        <f t="shared" si="1"/>
        <v>3809.52</v>
      </c>
      <c r="L32" s="39"/>
      <c r="M32" s="39"/>
      <c r="N32" s="39"/>
      <c r="O32" s="39"/>
      <c r="P32" s="39"/>
    </row>
    <row r="33" spans="1:16" ht="43.5" customHeight="1" x14ac:dyDescent="0.25">
      <c r="A33" s="25">
        <v>3.1</v>
      </c>
      <c r="B33" s="22" t="s">
        <v>15</v>
      </c>
      <c r="C33" s="6">
        <v>898.26</v>
      </c>
      <c r="D33" s="12">
        <v>819.76</v>
      </c>
      <c r="E33" s="12">
        <v>815.44</v>
      </c>
      <c r="F33" s="6">
        <v>0</v>
      </c>
      <c r="G33" s="12">
        <v>0</v>
      </c>
      <c r="H33" s="12">
        <v>0</v>
      </c>
      <c r="I33" s="37">
        <v>0</v>
      </c>
      <c r="J33" s="85">
        <f>K33</f>
        <v>815.44</v>
      </c>
      <c r="K33" s="62">
        <f>E33</f>
        <v>815.44</v>
      </c>
      <c r="L33" s="39"/>
      <c r="M33" s="39"/>
      <c r="N33" s="39"/>
      <c r="O33" s="39"/>
      <c r="P33" s="39"/>
    </row>
    <row r="34" spans="1:16" ht="30.75" x14ac:dyDescent="0.25">
      <c r="A34" s="25">
        <f>A33+0.1</f>
        <v>3.2</v>
      </c>
      <c r="B34" s="22" t="s">
        <v>16</v>
      </c>
      <c r="C34" s="13">
        <v>629.27</v>
      </c>
      <c r="D34" s="73">
        <v>639.16999999999996</v>
      </c>
      <c r="E34" s="12">
        <f>639.17-8.9</f>
        <v>630.27</v>
      </c>
      <c r="F34" s="13">
        <v>0</v>
      </c>
      <c r="G34" s="12">
        <v>0</v>
      </c>
      <c r="H34" s="12">
        <v>0</v>
      </c>
      <c r="I34" s="37">
        <v>0</v>
      </c>
      <c r="J34" s="85">
        <f t="shared" ref="J34:J40" si="7">K34</f>
        <v>630.27</v>
      </c>
      <c r="K34" s="62">
        <f>E34</f>
        <v>630.27</v>
      </c>
      <c r="L34" s="39"/>
      <c r="M34" s="39"/>
      <c r="N34" s="39"/>
      <c r="O34" s="39"/>
      <c r="P34" s="39"/>
    </row>
    <row r="35" spans="1:16" ht="30.75" x14ac:dyDescent="0.25">
      <c r="A35" s="25">
        <f>A34+0.1</f>
        <v>3.3000000000000003</v>
      </c>
      <c r="B35" s="30" t="s">
        <v>17</v>
      </c>
      <c r="C35" s="13">
        <v>689.36</v>
      </c>
      <c r="D35" s="73">
        <v>732.11</v>
      </c>
      <c r="E35" s="12">
        <f>732.11-54.71</f>
        <v>677.4</v>
      </c>
      <c r="F35" s="13">
        <v>0</v>
      </c>
      <c r="G35" s="12">
        <v>0</v>
      </c>
      <c r="H35" s="12">
        <v>0</v>
      </c>
      <c r="I35" s="37">
        <v>0</v>
      </c>
      <c r="J35" s="85">
        <f t="shared" si="7"/>
        <v>677.4</v>
      </c>
      <c r="K35" s="62">
        <f>E35</f>
        <v>677.4</v>
      </c>
      <c r="L35" s="39"/>
      <c r="M35" s="39"/>
      <c r="N35" s="39"/>
      <c r="O35" s="39"/>
      <c r="P35" s="39"/>
    </row>
    <row r="36" spans="1:16" ht="30.75" x14ac:dyDescent="0.25">
      <c r="A36" s="25">
        <f>A35+0.1</f>
        <v>3.4000000000000004</v>
      </c>
      <c r="B36" s="30" t="s">
        <v>18</v>
      </c>
      <c r="C36" s="13">
        <v>1234.47</v>
      </c>
      <c r="D36" s="73">
        <v>1234.1099999999999</v>
      </c>
      <c r="E36" s="12">
        <f>1234.11-19.7</f>
        <v>1214.4099999999999</v>
      </c>
      <c r="F36" s="13">
        <v>0</v>
      </c>
      <c r="G36" s="12">
        <v>0</v>
      </c>
      <c r="H36" s="12">
        <v>0</v>
      </c>
      <c r="I36" s="37">
        <v>0</v>
      </c>
      <c r="J36" s="85">
        <f t="shared" si="7"/>
        <v>1234</v>
      </c>
      <c r="K36" s="62">
        <v>1234</v>
      </c>
      <c r="L36" s="39"/>
      <c r="M36" s="39"/>
      <c r="N36" s="39"/>
      <c r="O36" s="39"/>
      <c r="P36" s="39"/>
    </row>
    <row r="37" spans="1:16" ht="30.75" x14ac:dyDescent="0.25">
      <c r="A37" s="25">
        <f>A36+0.1</f>
        <v>3.5000000000000004</v>
      </c>
      <c r="B37" s="30" t="s">
        <v>19</v>
      </c>
      <c r="C37" s="87">
        <v>472</v>
      </c>
      <c r="D37" s="73">
        <v>472</v>
      </c>
      <c r="E37" s="12">
        <v>472</v>
      </c>
      <c r="F37" s="13">
        <v>0</v>
      </c>
      <c r="G37" s="12">
        <v>0</v>
      </c>
      <c r="H37" s="12">
        <v>0</v>
      </c>
      <c r="I37" s="37">
        <v>0</v>
      </c>
      <c r="J37" s="85">
        <f t="shared" si="7"/>
        <v>472</v>
      </c>
      <c r="K37" s="62">
        <f>E37</f>
        <v>472</v>
      </c>
      <c r="L37" s="39"/>
      <c r="M37" s="39"/>
      <c r="N37" s="39"/>
      <c r="O37" s="39"/>
      <c r="P37" s="39"/>
    </row>
    <row r="38" spans="1:16" ht="15.75" x14ac:dyDescent="0.25">
      <c r="A38" s="25"/>
      <c r="B38" s="10"/>
      <c r="C38" s="6"/>
      <c r="D38" s="9"/>
      <c r="E38" s="12" t="s">
        <v>49</v>
      </c>
      <c r="F38" s="12"/>
      <c r="G38" s="12">
        <v>0</v>
      </c>
      <c r="H38" s="12">
        <v>0</v>
      </c>
      <c r="I38" s="37">
        <v>0</v>
      </c>
      <c r="J38" s="85">
        <f t="shared" si="7"/>
        <v>0</v>
      </c>
      <c r="K38" s="62"/>
      <c r="L38" s="39"/>
      <c r="M38" s="39"/>
      <c r="N38" s="39"/>
      <c r="O38" s="39"/>
      <c r="P38" s="39"/>
    </row>
    <row r="39" spans="1:16" ht="15.75" x14ac:dyDescent="0.25">
      <c r="A39" s="25"/>
      <c r="B39" s="7" t="s">
        <v>2</v>
      </c>
      <c r="C39" s="12">
        <v>0</v>
      </c>
      <c r="D39" s="9">
        <f>D40</f>
        <v>150</v>
      </c>
      <c r="E39" s="9">
        <f>E40</f>
        <v>150</v>
      </c>
      <c r="F39" s="12">
        <v>0</v>
      </c>
      <c r="G39" s="12">
        <v>0</v>
      </c>
      <c r="H39" s="12">
        <v>0</v>
      </c>
      <c r="I39" s="37">
        <v>0</v>
      </c>
      <c r="J39" s="85">
        <f t="shared" si="7"/>
        <v>150</v>
      </c>
      <c r="K39" s="62">
        <f t="shared" si="1"/>
        <v>150</v>
      </c>
      <c r="L39" s="39"/>
      <c r="M39" s="39"/>
      <c r="N39" s="39"/>
      <c r="O39" s="39"/>
      <c r="P39" s="39"/>
    </row>
    <row r="40" spans="1:16" ht="18" customHeight="1" x14ac:dyDescent="0.25">
      <c r="A40" s="25">
        <v>3.6</v>
      </c>
      <c r="B40" s="21" t="s">
        <v>54</v>
      </c>
      <c r="C40" s="12">
        <v>0</v>
      </c>
      <c r="D40" s="12">
        <v>150</v>
      </c>
      <c r="E40" s="12">
        <v>150</v>
      </c>
      <c r="F40" s="12">
        <v>0</v>
      </c>
      <c r="G40" s="12">
        <v>0</v>
      </c>
      <c r="H40" s="12">
        <v>0</v>
      </c>
      <c r="I40" s="37">
        <v>0</v>
      </c>
      <c r="J40" s="85">
        <f t="shared" si="7"/>
        <v>150</v>
      </c>
      <c r="K40" s="62">
        <v>150</v>
      </c>
      <c r="L40" s="39"/>
      <c r="M40" s="39"/>
      <c r="N40" s="39"/>
      <c r="O40" s="39"/>
      <c r="P40" s="39"/>
    </row>
    <row r="41" spans="1:16" ht="21" customHeight="1" x14ac:dyDescent="0.25">
      <c r="A41" s="25"/>
      <c r="B41" s="10" t="s">
        <v>5</v>
      </c>
      <c r="C41" s="6"/>
      <c r="D41" s="11"/>
      <c r="E41" s="11"/>
      <c r="F41" s="6"/>
      <c r="G41" s="6"/>
      <c r="H41" s="6"/>
      <c r="I41" s="37"/>
      <c r="J41" s="40"/>
      <c r="K41" s="62"/>
      <c r="L41" s="39"/>
      <c r="M41" s="39"/>
      <c r="N41" s="39"/>
      <c r="O41" s="39"/>
      <c r="P41" s="39"/>
    </row>
    <row r="42" spans="1:16" ht="6" hidden="1" customHeight="1" x14ac:dyDescent="0.25">
      <c r="A42" s="25"/>
      <c r="B42" s="10" t="s">
        <v>12</v>
      </c>
      <c r="C42" s="6"/>
      <c r="D42" s="5">
        <v>94.1</v>
      </c>
      <c r="E42" s="5">
        <v>94.1</v>
      </c>
      <c r="F42" s="6"/>
      <c r="G42" s="6"/>
      <c r="H42" s="6"/>
      <c r="I42" s="36"/>
      <c r="J42" s="40"/>
      <c r="K42" s="62">
        <f t="shared" si="1"/>
        <v>94.1</v>
      </c>
      <c r="L42" s="39"/>
      <c r="M42" s="39"/>
      <c r="N42" s="39"/>
      <c r="O42" s="39"/>
      <c r="P42" s="39"/>
    </row>
    <row r="43" spans="1:16" ht="15.75" hidden="1" x14ac:dyDescent="0.25">
      <c r="A43" s="25"/>
      <c r="B43" s="10" t="s">
        <v>4</v>
      </c>
      <c r="C43" s="6"/>
      <c r="D43" s="5">
        <v>94.1</v>
      </c>
      <c r="E43" s="5">
        <v>94.1</v>
      </c>
      <c r="F43" s="6"/>
      <c r="G43" s="6"/>
      <c r="H43" s="6"/>
      <c r="I43" s="36"/>
      <c r="J43" s="40"/>
      <c r="K43" s="62">
        <f t="shared" si="1"/>
        <v>94.1</v>
      </c>
      <c r="L43" s="39"/>
      <c r="M43" s="39"/>
      <c r="N43" s="39"/>
      <c r="O43" s="39"/>
      <c r="P43" s="39"/>
    </row>
    <row r="44" spans="1:16" ht="38.25" customHeight="1" x14ac:dyDescent="0.25">
      <c r="A44" s="25"/>
      <c r="B44" s="15"/>
      <c r="C44" s="13"/>
      <c r="D44" s="17"/>
      <c r="E44" s="16"/>
      <c r="F44" s="13"/>
      <c r="G44" s="14"/>
      <c r="H44" s="13"/>
      <c r="I44" s="38"/>
      <c r="J44" s="40"/>
      <c r="K44" s="62"/>
      <c r="L44" s="39"/>
      <c r="M44" s="39"/>
      <c r="N44" s="39"/>
      <c r="O44" s="39"/>
      <c r="P44" s="39"/>
    </row>
    <row r="45" spans="1:16" ht="15.75" x14ac:dyDescent="0.25">
      <c r="A45" s="29">
        <v>4</v>
      </c>
      <c r="B45" s="43" t="s">
        <v>43</v>
      </c>
      <c r="C45" s="44"/>
      <c r="D45" s="45">
        <f>D47+D51+D54</f>
        <v>133</v>
      </c>
      <c r="E45" s="45">
        <f>D45</f>
        <v>133</v>
      </c>
      <c r="F45" s="45">
        <v>83</v>
      </c>
      <c r="G45" s="45">
        <v>0</v>
      </c>
      <c r="H45" s="45">
        <v>0</v>
      </c>
      <c r="I45" s="45">
        <v>0</v>
      </c>
      <c r="J45" s="45">
        <v>0</v>
      </c>
      <c r="K45" s="45">
        <f>E45</f>
        <v>133</v>
      </c>
      <c r="L45" s="48"/>
      <c r="M45" s="48"/>
      <c r="N45" s="48"/>
      <c r="O45" s="48"/>
      <c r="P45" s="48"/>
    </row>
    <row r="46" spans="1:16" ht="15.75" x14ac:dyDescent="0.25">
      <c r="A46" s="63"/>
      <c r="B46" s="64"/>
      <c r="C46" s="65"/>
      <c r="D46" s="66"/>
      <c r="E46" s="66"/>
      <c r="F46" s="67"/>
      <c r="G46" s="67"/>
      <c r="H46" s="67"/>
      <c r="I46" s="68"/>
      <c r="J46" s="69"/>
      <c r="K46" s="62"/>
      <c r="L46" s="70"/>
      <c r="M46" s="70"/>
      <c r="N46" s="70"/>
      <c r="O46" s="70"/>
      <c r="P46" s="70"/>
    </row>
    <row r="47" spans="1:16" ht="15.75" x14ac:dyDescent="0.25">
      <c r="A47" s="63"/>
      <c r="B47" s="10" t="s">
        <v>6</v>
      </c>
      <c r="C47" s="65"/>
      <c r="D47" s="66">
        <v>0</v>
      </c>
      <c r="E47" s="66">
        <v>0</v>
      </c>
      <c r="F47" s="12">
        <v>0</v>
      </c>
      <c r="G47" s="12">
        <v>0</v>
      </c>
      <c r="H47" s="12">
        <v>0</v>
      </c>
      <c r="I47" s="37">
        <v>0</v>
      </c>
      <c r="J47" s="85">
        <v>0</v>
      </c>
      <c r="K47" s="62">
        <v>0</v>
      </c>
      <c r="L47" s="70"/>
      <c r="M47" s="70"/>
      <c r="N47" s="70"/>
      <c r="O47" s="70"/>
      <c r="P47" s="70"/>
    </row>
    <row r="48" spans="1:16" ht="15.75" x14ac:dyDescent="0.25">
      <c r="A48" s="63"/>
      <c r="B48" s="64"/>
      <c r="C48" s="65"/>
      <c r="D48" s="66"/>
      <c r="E48" s="66"/>
      <c r="F48" s="67"/>
      <c r="G48" s="67"/>
      <c r="H48" s="67"/>
      <c r="I48" s="68"/>
      <c r="J48" s="69"/>
      <c r="K48" s="62"/>
      <c r="L48" s="70"/>
      <c r="M48" s="70"/>
      <c r="N48" s="70"/>
      <c r="O48" s="70"/>
      <c r="P48" s="70"/>
    </row>
    <row r="49" spans="1:16" ht="15.75" x14ac:dyDescent="0.25">
      <c r="A49" s="63"/>
      <c r="B49" s="72"/>
      <c r="C49" s="65"/>
      <c r="D49" s="66"/>
      <c r="E49" s="66"/>
      <c r="F49" s="67"/>
      <c r="G49" s="67"/>
      <c r="H49" s="67"/>
      <c r="I49" s="68"/>
      <c r="J49" s="69"/>
      <c r="K49" s="62"/>
      <c r="L49" s="70"/>
      <c r="M49" s="70"/>
      <c r="N49" s="70"/>
      <c r="O49" s="70"/>
      <c r="P49" s="70"/>
    </row>
    <row r="50" spans="1:16" ht="15.75" x14ac:dyDescent="0.25">
      <c r="A50" s="63"/>
      <c r="B50" s="64"/>
      <c r="C50" s="65"/>
      <c r="D50" s="66"/>
      <c r="E50" s="66"/>
      <c r="F50" s="67"/>
      <c r="G50" s="67"/>
      <c r="H50" s="67"/>
      <c r="I50" s="68"/>
      <c r="J50" s="69"/>
      <c r="K50" s="62"/>
      <c r="L50" s="70"/>
      <c r="M50" s="70"/>
      <c r="N50" s="70"/>
      <c r="O50" s="70"/>
      <c r="P50" s="70"/>
    </row>
    <row r="51" spans="1:16" ht="15.75" x14ac:dyDescent="0.25">
      <c r="A51" s="63"/>
      <c r="B51" s="10" t="s">
        <v>13</v>
      </c>
      <c r="C51" s="65"/>
      <c r="D51" s="66">
        <f>D52</f>
        <v>50</v>
      </c>
      <c r="E51" s="66">
        <f>E52</f>
        <v>50</v>
      </c>
      <c r="F51" s="12">
        <f>F52</f>
        <v>50</v>
      </c>
      <c r="G51" s="12">
        <f>G52</f>
        <v>50</v>
      </c>
      <c r="H51" s="12">
        <v>0</v>
      </c>
      <c r="I51" s="37">
        <v>0</v>
      </c>
      <c r="J51" s="85">
        <f>J52</f>
        <v>50</v>
      </c>
      <c r="K51" s="62">
        <f>K52</f>
        <v>50</v>
      </c>
      <c r="L51" s="70"/>
      <c r="M51" s="70"/>
      <c r="N51" s="70"/>
      <c r="O51" s="70"/>
      <c r="P51" s="70"/>
    </row>
    <row r="52" spans="1:16" ht="15.75" x14ac:dyDescent="0.25">
      <c r="A52" s="63">
        <v>4.0999999999999996</v>
      </c>
      <c r="B52" s="72" t="s">
        <v>46</v>
      </c>
      <c r="C52" s="65"/>
      <c r="D52" s="66">
        <v>50</v>
      </c>
      <c r="E52" s="66">
        <v>50</v>
      </c>
      <c r="F52" s="79">
        <v>50</v>
      </c>
      <c r="G52" s="79">
        <v>50</v>
      </c>
      <c r="H52" s="79">
        <v>0</v>
      </c>
      <c r="I52" s="96">
        <v>0</v>
      </c>
      <c r="J52" s="91">
        <v>50</v>
      </c>
      <c r="K52" s="62">
        <f>J52</f>
        <v>50</v>
      </c>
      <c r="L52" s="70"/>
      <c r="M52" s="70"/>
      <c r="N52" s="70"/>
      <c r="O52" s="70"/>
      <c r="P52" s="70"/>
    </row>
    <row r="53" spans="1:16" ht="15.75" x14ac:dyDescent="0.25">
      <c r="A53" s="63"/>
      <c r="B53" s="64"/>
      <c r="C53" s="65"/>
      <c r="D53" s="66"/>
      <c r="E53" s="66"/>
      <c r="F53" s="67"/>
      <c r="G53" s="67"/>
      <c r="H53" s="67"/>
      <c r="I53" s="68"/>
      <c r="J53" s="69"/>
      <c r="K53" s="62"/>
      <c r="L53" s="70"/>
      <c r="M53" s="70"/>
      <c r="N53" s="70"/>
      <c r="O53" s="70"/>
      <c r="P53" s="70"/>
    </row>
    <row r="54" spans="1:16" ht="15.75" x14ac:dyDescent="0.25">
      <c r="A54" s="63"/>
      <c r="B54" s="10" t="s">
        <v>11</v>
      </c>
      <c r="C54" s="65">
        <f>1888.27+453.18</f>
        <v>2341.4499999999998</v>
      </c>
      <c r="D54" s="66">
        <f>D55</f>
        <v>83</v>
      </c>
      <c r="E54" s="66">
        <f>E55</f>
        <v>83</v>
      </c>
      <c r="F54" s="12">
        <v>83</v>
      </c>
      <c r="G54" s="12">
        <v>0</v>
      </c>
      <c r="H54" s="12">
        <v>0</v>
      </c>
      <c r="I54" s="37">
        <v>0</v>
      </c>
      <c r="J54" s="85">
        <v>0</v>
      </c>
      <c r="K54" s="62">
        <f>E54</f>
        <v>83</v>
      </c>
      <c r="L54" s="70"/>
      <c r="M54" s="70"/>
      <c r="N54" s="70"/>
      <c r="O54" s="70"/>
      <c r="P54" s="70"/>
    </row>
    <row r="55" spans="1:16" ht="15.75" x14ac:dyDescent="0.25">
      <c r="A55" s="80">
        <v>4.0999999999999996</v>
      </c>
      <c r="B55" t="s">
        <v>20</v>
      </c>
      <c r="C55" s="81">
        <v>2341.4499999999998</v>
      </c>
      <c r="D55" s="77">
        <v>83</v>
      </c>
      <c r="E55" s="77">
        <v>83</v>
      </c>
      <c r="F55" s="12">
        <v>83</v>
      </c>
      <c r="G55" s="12">
        <v>0</v>
      </c>
      <c r="H55" s="12">
        <v>0</v>
      </c>
      <c r="I55" s="37">
        <v>0</v>
      </c>
      <c r="J55" s="85">
        <v>0</v>
      </c>
      <c r="K55" s="62">
        <v>83</v>
      </c>
      <c r="L55" s="70"/>
      <c r="M55" s="70"/>
      <c r="N55" s="70"/>
      <c r="O55" s="70"/>
      <c r="P55" s="70"/>
    </row>
    <row r="56" spans="1:16" ht="15.75" x14ac:dyDescent="0.25">
      <c r="A56" s="65"/>
      <c r="B56" s="39"/>
      <c r="C56" s="65"/>
      <c r="D56" s="82"/>
      <c r="E56" s="82"/>
      <c r="F56" s="67"/>
      <c r="G56" s="67"/>
      <c r="H56" s="67"/>
      <c r="I56" s="67"/>
      <c r="J56" s="69"/>
      <c r="K56" s="62"/>
      <c r="L56" s="70"/>
      <c r="M56" s="70"/>
      <c r="N56" s="70"/>
      <c r="O56" s="70"/>
      <c r="P56" s="70"/>
    </row>
    <row r="57" spans="1:16" ht="31.5" x14ac:dyDescent="0.25">
      <c r="A57" s="29">
        <v>5</v>
      </c>
      <c r="B57" s="78" t="s">
        <v>50</v>
      </c>
      <c r="C57" s="44"/>
      <c r="D57" s="45">
        <f>D59+D61+D65</f>
        <v>62</v>
      </c>
      <c r="E57" s="45">
        <f>D57</f>
        <v>62</v>
      </c>
      <c r="F57" s="89">
        <f>F65</f>
        <v>62</v>
      </c>
      <c r="G57" s="89">
        <v>0</v>
      </c>
      <c r="H57" s="89">
        <v>0</v>
      </c>
      <c r="I57" s="90">
        <v>0</v>
      </c>
      <c r="J57" s="84">
        <v>150</v>
      </c>
      <c r="K57" s="62">
        <f>E57</f>
        <v>62</v>
      </c>
      <c r="L57" s="48"/>
      <c r="M57" s="48"/>
      <c r="N57" s="48"/>
      <c r="O57" s="48"/>
      <c r="P57" s="48"/>
    </row>
    <row r="58" spans="1:16" ht="15.75" x14ac:dyDescent="0.25">
      <c r="A58" s="63"/>
      <c r="B58" s="64"/>
      <c r="C58" s="65"/>
      <c r="D58" s="66"/>
      <c r="E58" s="66"/>
      <c r="F58" s="67"/>
      <c r="G58" s="67"/>
      <c r="H58" s="67"/>
      <c r="I58" s="68"/>
      <c r="J58" s="69"/>
      <c r="K58" s="62"/>
      <c r="L58" s="70"/>
      <c r="M58" s="70"/>
      <c r="N58" s="70"/>
      <c r="O58" s="70"/>
      <c r="P58" s="70"/>
    </row>
    <row r="59" spans="1:16" ht="15.75" x14ac:dyDescent="0.25">
      <c r="A59" s="63"/>
      <c r="B59" s="10" t="s">
        <v>6</v>
      </c>
      <c r="C59" s="65"/>
      <c r="D59" s="66">
        <v>0</v>
      </c>
      <c r="E59" s="66">
        <v>0</v>
      </c>
      <c r="F59" s="79">
        <v>0</v>
      </c>
      <c r="G59" s="12">
        <v>0</v>
      </c>
      <c r="H59" s="12">
        <v>0</v>
      </c>
      <c r="I59" s="37">
        <v>0</v>
      </c>
      <c r="J59" s="85">
        <v>0</v>
      </c>
      <c r="K59" s="62">
        <f>E59</f>
        <v>0</v>
      </c>
      <c r="L59" s="70"/>
      <c r="M59" s="70"/>
      <c r="N59" s="70"/>
      <c r="O59" s="70"/>
      <c r="P59" s="70"/>
    </row>
    <row r="60" spans="1:16" ht="15.75" x14ac:dyDescent="0.25">
      <c r="A60" s="63"/>
      <c r="B60" s="64"/>
      <c r="C60" s="65"/>
      <c r="D60" s="66"/>
      <c r="E60" s="66"/>
      <c r="F60" s="79"/>
      <c r="G60" s="67"/>
      <c r="H60" s="67"/>
      <c r="I60" s="68"/>
      <c r="J60" s="69"/>
      <c r="K60" s="62"/>
      <c r="L60" s="70"/>
      <c r="M60" s="70"/>
      <c r="N60" s="70"/>
      <c r="O60" s="70"/>
      <c r="P60" s="70"/>
    </row>
    <row r="61" spans="1:16" ht="15.75" x14ac:dyDescent="0.25">
      <c r="A61" s="63"/>
      <c r="B61" s="10" t="s">
        <v>13</v>
      </c>
      <c r="C61" s="65"/>
      <c r="D61" s="66">
        <v>0</v>
      </c>
      <c r="E61" s="66">
        <v>0</v>
      </c>
      <c r="F61" s="79">
        <v>0</v>
      </c>
      <c r="G61" s="12">
        <v>0</v>
      </c>
      <c r="H61" s="12">
        <v>0</v>
      </c>
      <c r="I61" s="37">
        <v>0</v>
      </c>
      <c r="J61" s="85">
        <v>0</v>
      </c>
      <c r="K61" s="62">
        <f>E61</f>
        <v>0</v>
      </c>
      <c r="L61" s="70"/>
      <c r="M61" s="70"/>
      <c r="N61" s="70"/>
      <c r="O61" s="70"/>
      <c r="P61" s="70"/>
    </row>
    <row r="62" spans="1:16" ht="15.75" x14ac:dyDescent="0.25">
      <c r="A62" s="63"/>
      <c r="B62" s="72"/>
      <c r="C62" s="65"/>
      <c r="D62" s="79"/>
      <c r="E62" s="79"/>
      <c r="F62" s="79"/>
      <c r="G62" s="67"/>
      <c r="H62" s="67"/>
      <c r="I62" s="68"/>
      <c r="J62" s="69"/>
      <c r="K62" s="62"/>
      <c r="L62" s="70"/>
      <c r="M62" s="70"/>
      <c r="N62" s="70"/>
      <c r="O62" s="70"/>
      <c r="P62" s="70"/>
    </row>
    <row r="63" spans="1:16" ht="15.75" x14ac:dyDescent="0.25">
      <c r="A63" s="63"/>
      <c r="B63" s="72"/>
      <c r="C63" s="65"/>
      <c r="D63" s="79"/>
      <c r="E63" s="79"/>
      <c r="F63" s="79"/>
      <c r="G63" s="67"/>
      <c r="H63" s="67"/>
      <c r="I63" s="68"/>
      <c r="J63" s="69"/>
      <c r="K63" s="62"/>
      <c r="L63" s="70"/>
      <c r="M63" s="70"/>
      <c r="N63" s="70"/>
      <c r="O63" s="70"/>
      <c r="P63" s="70"/>
    </row>
    <row r="64" spans="1:16" ht="15.75" x14ac:dyDescent="0.25">
      <c r="A64" s="63"/>
      <c r="B64" s="72"/>
      <c r="C64" s="65"/>
      <c r="D64" s="66"/>
      <c r="E64" s="66"/>
      <c r="F64" s="79"/>
      <c r="G64" s="67"/>
      <c r="H64" s="67"/>
      <c r="I64" s="68"/>
      <c r="J64" s="69"/>
      <c r="K64" s="62"/>
      <c r="L64" s="70"/>
      <c r="M64" s="70"/>
      <c r="N64" s="70"/>
      <c r="O64" s="70"/>
      <c r="P64" s="70"/>
    </row>
    <row r="65" spans="1:16" ht="15.75" x14ac:dyDescent="0.25">
      <c r="A65" s="63"/>
      <c r="B65" s="10" t="s">
        <v>11</v>
      </c>
      <c r="C65" s="65"/>
      <c r="D65" s="66">
        <f>D66</f>
        <v>62</v>
      </c>
      <c r="E65" s="66">
        <f>D65</f>
        <v>62</v>
      </c>
      <c r="F65" s="79">
        <v>62</v>
      </c>
      <c r="G65" s="12">
        <v>0</v>
      </c>
      <c r="H65" s="12">
        <v>0</v>
      </c>
      <c r="I65" s="37">
        <v>0</v>
      </c>
      <c r="J65" s="85">
        <f>K65</f>
        <v>62</v>
      </c>
      <c r="K65" s="62">
        <f>E65</f>
        <v>62</v>
      </c>
      <c r="L65" s="70"/>
      <c r="M65" s="70"/>
      <c r="N65" s="70"/>
      <c r="O65" s="70"/>
      <c r="P65" s="70"/>
    </row>
    <row r="66" spans="1:16" ht="15.75" x14ac:dyDescent="0.25">
      <c r="A66" s="63"/>
      <c r="B66" s="72" t="s">
        <v>55</v>
      </c>
      <c r="C66" s="65"/>
      <c r="D66" s="79">
        <v>62</v>
      </c>
      <c r="E66" s="79">
        <v>62</v>
      </c>
      <c r="F66" s="79">
        <v>62</v>
      </c>
      <c r="G66" s="12">
        <v>0</v>
      </c>
      <c r="H66" s="12">
        <v>0</v>
      </c>
      <c r="I66" s="37">
        <v>0</v>
      </c>
      <c r="J66" s="85">
        <f>K66</f>
        <v>62</v>
      </c>
      <c r="K66" s="62">
        <f>E66</f>
        <v>62</v>
      </c>
      <c r="L66" s="70"/>
      <c r="M66" s="70"/>
      <c r="N66" s="70"/>
      <c r="O66" s="70"/>
      <c r="P66" s="70"/>
    </row>
    <row r="67" spans="1:16" ht="15.75" x14ac:dyDescent="0.25">
      <c r="A67" s="63"/>
      <c r="B67" s="72"/>
      <c r="C67" s="65"/>
      <c r="D67" s="66"/>
      <c r="E67" s="66"/>
      <c r="F67" s="67"/>
      <c r="G67" s="67"/>
      <c r="H67" s="67"/>
      <c r="I67" s="68"/>
      <c r="J67" s="69"/>
      <c r="K67" s="62"/>
      <c r="L67" s="70"/>
      <c r="M67" s="70"/>
      <c r="N67" s="70"/>
      <c r="O67" s="70"/>
      <c r="P67" s="70"/>
    </row>
    <row r="68" spans="1:16" ht="15.75" x14ac:dyDescent="0.25">
      <c r="A68" s="29">
        <v>6</v>
      </c>
      <c r="B68" s="43" t="s">
        <v>42</v>
      </c>
      <c r="C68" s="44"/>
      <c r="D68" s="45">
        <v>0</v>
      </c>
      <c r="E68" s="45">
        <v>0</v>
      </c>
      <c r="F68" s="89">
        <v>0</v>
      </c>
      <c r="G68" s="89">
        <v>0</v>
      </c>
      <c r="H68" s="89">
        <v>0</v>
      </c>
      <c r="I68" s="90">
        <v>0</v>
      </c>
      <c r="J68" s="83">
        <v>0</v>
      </c>
      <c r="K68" s="62">
        <f>E68</f>
        <v>0</v>
      </c>
      <c r="L68" s="48"/>
      <c r="M68" s="48"/>
      <c r="N68" s="48"/>
      <c r="O68" s="48"/>
      <c r="P68" s="48"/>
    </row>
    <row r="69" spans="1:16" ht="15.75" x14ac:dyDescent="0.25">
      <c r="A69" s="63"/>
      <c r="B69" s="64"/>
      <c r="C69" s="65"/>
      <c r="D69" s="66"/>
      <c r="E69" s="66"/>
      <c r="F69" s="67"/>
      <c r="G69" s="67"/>
      <c r="H69" s="67"/>
      <c r="I69" s="68"/>
      <c r="J69" s="69"/>
      <c r="K69" s="62"/>
      <c r="L69" s="70"/>
      <c r="M69" s="70"/>
      <c r="N69" s="70"/>
      <c r="O69" s="70"/>
      <c r="P69" s="70"/>
    </row>
    <row r="70" spans="1:16" ht="15.75" x14ac:dyDescent="0.25">
      <c r="A70" s="63"/>
      <c r="B70" s="10" t="s">
        <v>6</v>
      </c>
      <c r="C70" s="65"/>
      <c r="D70" s="66">
        <v>0</v>
      </c>
      <c r="E70" s="66">
        <v>0</v>
      </c>
      <c r="F70" s="12">
        <v>0</v>
      </c>
      <c r="G70" s="12">
        <v>0</v>
      </c>
      <c r="H70" s="37">
        <v>0</v>
      </c>
      <c r="I70" s="85">
        <v>0</v>
      </c>
      <c r="J70" s="91">
        <v>0</v>
      </c>
      <c r="K70" s="62">
        <v>0</v>
      </c>
      <c r="L70" s="70"/>
      <c r="M70" s="70"/>
      <c r="N70" s="70"/>
      <c r="O70" s="70"/>
      <c r="P70" s="70"/>
    </row>
    <row r="71" spans="1:16" ht="15.75" x14ac:dyDescent="0.25">
      <c r="A71" s="63"/>
      <c r="B71" s="64"/>
      <c r="C71" s="65"/>
      <c r="D71" s="66"/>
      <c r="E71" s="66"/>
      <c r="F71" s="67"/>
      <c r="G71" s="67"/>
      <c r="H71" s="67"/>
      <c r="I71" s="68"/>
      <c r="J71" s="69"/>
      <c r="K71" s="62"/>
      <c r="L71" s="70"/>
      <c r="M71" s="70"/>
      <c r="N71" s="70"/>
      <c r="O71" s="70"/>
      <c r="P71" s="70"/>
    </row>
    <row r="72" spans="1:16" ht="15.75" x14ac:dyDescent="0.25">
      <c r="A72" s="63"/>
      <c r="B72" s="10" t="s">
        <v>13</v>
      </c>
      <c r="C72" s="65"/>
      <c r="D72" s="66">
        <v>0</v>
      </c>
      <c r="E72" s="66">
        <v>0</v>
      </c>
      <c r="F72" s="12">
        <v>0</v>
      </c>
      <c r="G72" s="12">
        <v>0</v>
      </c>
      <c r="H72" s="37">
        <v>0</v>
      </c>
      <c r="I72" s="85">
        <v>0</v>
      </c>
      <c r="J72" s="91">
        <v>0</v>
      </c>
      <c r="K72" s="62">
        <v>0</v>
      </c>
      <c r="L72" s="70"/>
      <c r="M72" s="70"/>
      <c r="N72" s="70"/>
      <c r="O72" s="70"/>
      <c r="P72" s="70"/>
    </row>
    <row r="73" spans="1:16" ht="15.75" x14ac:dyDescent="0.25">
      <c r="A73" s="63"/>
      <c r="B73" s="72"/>
      <c r="C73" s="65"/>
      <c r="D73" s="66"/>
      <c r="E73" s="66"/>
      <c r="F73" s="67"/>
      <c r="G73" s="67"/>
      <c r="H73" s="67"/>
      <c r="I73" s="68"/>
      <c r="J73" s="69"/>
      <c r="K73" s="62">
        <v>0</v>
      </c>
      <c r="L73" s="70"/>
      <c r="M73" s="70"/>
      <c r="N73" s="70"/>
      <c r="O73" s="70"/>
      <c r="P73" s="70"/>
    </row>
    <row r="74" spans="1:16" ht="15.75" x14ac:dyDescent="0.25">
      <c r="A74" s="63"/>
      <c r="B74" s="64"/>
      <c r="C74" s="65"/>
      <c r="D74" s="66"/>
      <c r="E74" s="66"/>
      <c r="F74" s="67"/>
      <c r="G74" s="67"/>
      <c r="H74" s="67"/>
      <c r="I74" s="68"/>
      <c r="J74" s="69"/>
      <c r="K74" s="62"/>
      <c r="L74" s="70"/>
      <c r="M74" s="70"/>
      <c r="N74" s="70"/>
      <c r="O74" s="70"/>
      <c r="P74" s="70"/>
    </row>
    <row r="75" spans="1:16" ht="15.75" x14ac:dyDescent="0.25">
      <c r="A75" s="63"/>
      <c r="B75" s="10" t="s">
        <v>11</v>
      </c>
      <c r="C75" s="65"/>
      <c r="D75" s="66">
        <v>0</v>
      </c>
      <c r="E75" s="66">
        <v>0</v>
      </c>
      <c r="F75" s="12">
        <v>0</v>
      </c>
      <c r="G75" s="12">
        <v>0</v>
      </c>
      <c r="H75" s="37">
        <v>0</v>
      </c>
      <c r="I75" s="85">
        <v>0</v>
      </c>
      <c r="J75" s="91">
        <v>0</v>
      </c>
      <c r="K75" s="62">
        <v>0</v>
      </c>
      <c r="L75" s="70"/>
      <c r="M75" s="70"/>
      <c r="N75" s="70"/>
      <c r="O75" s="70"/>
      <c r="P75" s="70"/>
    </row>
    <row r="76" spans="1:16" ht="15.75" x14ac:dyDescent="0.25">
      <c r="A76" s="25"/>
      <c r="B76" s="6"/>
      <c r="C76" s="6"/>
      <c r="D76" s="5"/>
      <c r="E76" s="5"/>
      <c r="F76" s="6"/>
      <c r="G76" s="6"/>
      <c r="H76" s="6"/>
      <c r="I76" s="36"/>
      <c r="J76" s="39"/>
      <c r="K76" s="56"/>
      <c r="L76" s="39"/>
      <c r="M76" s="39"/>
      <c r="N76" s="39"/>
      <c r="O76" s="39"/>
      <c r="P76" s="39"/>
    </row>
    <row r="77" spans="1:16" ht="15.75" x14ac:dyDescent="0.25">
      <c r="A77" s="50">
        <v>7</v>
      </c>
      <c r="B77" s="55" t="s">
        <v>9</v>
      </c>
      <c r="C77" s="52"/>
      <c r="D77" s="62">
        <f>D79+D82+D86</f>
        <v>681.7</v>
      </c>
      <c r="E77" s="62">
        <f>E79+E82+E86</f>
        <v>608.5</v>
      </c>
      <c r="F77" s="53">
        <f>F79+F86</f>
        <v>200</v>
      </c>
      <c r="G77" s="53">
        <v>0</v>
      </c>
      <c r="H77" s="53">
        <v>0</v>
      </c>
      <c r="I77" s="54">
        <v>0</v>
      </c>
      <c r="J77" s="92">
        <f>J79</f>
        <v>395.5</v>
      </c>
      <c r="K77" s="56">
        <f>E77</f>
        <v>608.5</v>
      </c>
      <c r="L77" s="48"/>
      <c r="M77" s="48"/>
      <c r="N77" s="48"/>
      <c r="O77" s="48"/>
      <c r="P77" s="48"/>
    </row>
    <row r="78" spans="1:16" ht="15.75" x14ac:dyDescent="0.25">
      <c r="A78" s="24"/>
      <c r="B78" s="5"/>
      <c r="C78" s="6"/>
      <c r="D78" s="9"/>
      <c r="E78" s="5"/>
      <c r="F78" s="6"/>
      <c r="G78" s="6"/>
      <c r="H78" s="6"/>
      <c r="I78" s="37"/>
      <c r="J78" s="39"/>
      <c r="K78" s="56"/>
      <c r="L78" s="39"/>
      <c r="M78" s="39"/>
      <c r="N78" s="39"/>
      <c r="O78" s="39"/>
      <c r="P78" s="39"/>
    </row>
    <row r="79" spans="1:16" ht="15.75" x14ac:dyDescent="0.25">
      <c r="A79" s="25"/>
      <c r="B79" s="18" t="s">
        <v>3</v>
      </c>
      <c r="C79" s="6">
        <v>455.13</v>
      </c>
      <c r="D79" s="9">
        <v>395.5</v>
      </c>
      <c r="E79" s="9">
        <f>D79</f>
        <v>395.5</v>
      </c>
      <c r="F79" s="12">
        <v>0</v>
      </c>
      <c r="G79" s="12">
        <v>0</v>
      </c>
      <c r="H79" s="37">
        <v>0</v>
      </c>
      <c r="I79" s="85">
        <v>0</v>
      </c>
      <c r="J79" s="94">
        <f>E79</f>
        <v>395.5</v>
      </c>
      <c r="K79" s="62">
        <f>J79</f>
        <v>395.5</v>
      </c>
      <c r="L79" s="39"/>
      <c r="M79" s="39"/>
      <c r="N79" s="39"/>
      <c r="O79" s="39"/>
      <c r="P79" s="39"/>
    </row>
    <row r="80" spans="1:16" ht="15.75" x14ac:dyDescent="0.25">
      <c r="A80" s="25">
        <v>7.1</v>
      </c>
      <c r="B80" s="31" t="s">
        <v>14</v>
      </c>
      <c r="C80" s="6">
        <v>455.13</v>
      </c>
      <c r="D80" s="12">
        <v>395.5</v>
      </c>
      <c r="E80" s="12">
        <v>395.5</v>
      </c>
      <c r="F80" s="12">
        <v>0</v>
      </c>
      <c r="G80" s="12">
        <v>0</v>
      </c>
      <c r="H80" s="37">
        <v>0</v>
      </c>
      <c r="I80" s="85">
        <v>0</v>
      </c>
      <c r="J80" s="94">
        <f>E80</f>
        <v>395.5</v>
      </c>
      <c r="K80" s="62">
        <f>J80</f>
        <v>395.5</v>
      </c>
      <c r="L80" s="39"/>
      <c r="M80" s="39"/>
      <c r="N80" s="39"/>
      <c r="O80" s="39"/>
      <c r="P80" s="39"/>
    </row>
    <row r="81" spans="1:16" ht="15.75" x14ac:dyDescent="0.25">
      <c r="A81" s="25"/>
      <c r="B81" s="18"/>
      <c r="C81" s="6"/>
      <c r="D81" s="5"/>
      <c r="E81" s="5"/>
      <c r="F81" s="6"/>
      <c r="G81" s="6"/>
      <c r="H81" s="6"/>
      <c r="I81" s="36"/>
      <c r="J81" s="39"/>
      <c r="K81" s="56">
        <f t="shared" ref="K81:K88" si="8">E81</f>
        <v>0</v>
      </c>
      <c r="L81" s="39"/>
      <c r="M81" s="39"/>
      <c r="N81" s="39"/>
      <c r="O81" s="39"/>
      <c r="P81" s="39"/>
    </row>
    <row r="82" spans="1:16" ht="15.75" x14ac:dyDescent="0.25">
      <c r="A82" s="25"/>
      <c r="B82" s="18" t="s">
        <v>2</v>
      </c>
      <c r="C82" s="12">
        <f>C83+C84</f>
        <v>9.1999999999999993</v>
      </c>
      <c r="D82" s="9">
        <v>9.1999999999999993</v>
      </c>
      <c r="E82" s="9">
        <v>13</v>
      </c>
      <c r="F82" s="12">
        <v>0</v>
      </c>
      <c r="G82" s="12">
        <v>0</v>
      </c>
      <c r="H82" s="12">
        <v>0</v>
      </c>
      <c r="I82" s="37">
        <v>0</v>
      </c>
      <c r="J82" s="86">
        <v>13</v>
      </c>
      <c r="K82" s="62">
        <f t="shared" si="8"/>
        <v>13</v>
      </c>
      <c r="L82" s="39"/>
      <c r="M82" s="39"/>
      <c r="N82" s="39"/>
      <c r="O82" s="39"/>
      <c r="P82" s="39"/>
    </row>
    <row r="83" spans="1:16" ht="15.75" x14ac:dyDescent="0.25">
      <c r="A83" s="25">
        <v>7.2</v>
      </c>
      <c r="B83" s="74" t="s">
        <v>62</v>
      </c>
      <c r="C83" s="12">
        <v>3.2</v>
      </c>
      <c r="D83" s="12">
        <v>3.2</v>
      </c>
      <c r="E83" s="12">
        <v>3.1</v>
      </c>
      <c r="F83" s="12">
        <v>0</v>
      </c>
      <c r="G83" s="12">
        <v>0</v>
      </c>
      <c r="H83" s="12">
        <v>0</v>
      </c>
      <c r="I83" s="37">
        <v>0</v>
      </c>
      <c r="J83" s="86">
        <v>3.1</v>
      </c>
      <c r="K83" s="62">
        <v>3.1</v>
      </c>
      <c r="L83" s="39"/>
      <c r="M83" s="39"/>
      <c r="N83" s="39"/>
      <c r="O83" s="39"/>
      <c r="P83" s="39"/>
    </row>
    <row r="84" spans="1:16" ht="15.75" x14ac:dyDescent="0.25">
      <c r="A84" s="25">
        <v>7.3</v>
      </c>
      <c r="B84" s="74" t="s">
        <v>63</v>
      </c>
      <c r="C84" s="12">
        <v>6</v>
      </c>
      <c r="D84" s="12">
        <v>6</v>
      </c>
      <c r="E84" s="12">
        <v>9.9</v>
      </c>
      <c r="F84" s="12">
        <v>0</v>
      </c>
      <c r="G84" s="12">
        <v>0</v>
      </c>
      <c r="H84" s="12">
        <v>0</v>
      </c>
      <c r="I84" s="37">
        <v>0</v>
      </c>
      <c r="J84" s="86">
        <v>9.9</v>
      </c>
      <c r="K84" s="62">
        <f t="shared" si="8"/>
        <v>9.9</v>
      </c>
      <c r="L84" s="39"/>
      <c r="M84" s="39"/>
      <c r="N84" s="39"/>
      <c r="O84" s="39"/>
      <c r="P84" s="39"/>
    </row>
    <row r="85" spans="1:16" ht="15.75" x14ac:dyDescent="0.25">
      <c r="A85" s="25"/>
      <c r="B85" s="74"/>
      <c r="C85" s="12"/>
      <c r="D85" s="9"/>
      <c r="E85" s="9"/>
      <c r="F85" s="12"/>
      <c r="G85" s="12"/>
      <c r="H85" s="37"/>
      <c r="I85" s="37"/>
      <c r="J85" s="86"/>
      <c r="K85" s="62"/>
      <c r="L85" s="39"/>
      <c r="M85" s="39"/>
      <c r="N85" s="39"/>
      <c r="O85" s="39"/>
      <c r="P85" s="39"/>
    </row>
    <row r="86" spans="1:16" ht="15.75" x14ac:dyDescent="0.25">
      <c r="A86" s="25"/>
      <c r="B86" s="18" t="s">
        <v>5</v>
      </c>
      <c r="C86" s="6"/>
      <c r="D86" s="9">
        <f>D87+D88</f>
        <v>277</v>
      </c>
      <c r="E86" s="9">
        <f>SUM(E87:E88)</f>
        <v>200</v>
      </c>
      <c r="F86" s="12">
        <f>E86</f>
        <v>200</v>
      </c>
      <c r="G86" s="12">
        <v>0</v>
      </c>
      <c r="H86" s="37">
        <v>0</v>
      </c>
      <c r="I86" s="85">
        <v>0</v>
      </c>
      <c r="J86" s="94">
        <v>250</v>
      </c>
      <c r="K86" s="56">
        <f t="shared" si="8"/>
        <v>200</v>
      </c>
      <c r="L86" s="39"/>
      <c r="M86" s="39"/>
      <c r="N86" s="39"/>
      <c r="O86" s="39"/>
      <c r="P86" s="39"/>
    </row>
    <row r="87" spans="1:16" ht="15.75" x14ac:dyDescent="0.25">
      <c r="A87" s="25">
        <v>7.4</v>
      </c>
      <c r="B87" s="32" t="s">
        <v>21</v>
      </c>
      <c r="C87" s="6"/>
      <c r="D87" s="12">
        <v>135</v>
      </c>
      <c r="E87" s="12">
        <v>100</v>
      </c>
      <c r="F87" s="88">
        <v>100</v>
      </c>
      <c r="G87" s="12">
        <v>0</v>
      </c>
      <c r="H87" s="37">
        <v>0</v>
      </c>
      <c r="I87" s="85">
        <v>0</v>
      </c>
      <c r="J87" s="94">
        <f>F87</f>
        <v>100</v>
      </c>
      <c r="K87" s="56">
        <f t="shared" si="8"/>
        <v>100</v>
      </c>
      <c r="L87" s="39"/>
      <c r="M87" s="39"/>
      <c r="N87" s="39"/>
      <c r="O87" s="39"/>
      <c r="P87" s="39"/>
    </row>
    <row r="88" spans="1:16" ht="15.75" x14ac:dyDescent="0.25">
      <c r="A88" s="25">
        <v>7.5</v>
      </c>
      <c r="B88" s="32" t="s">
        <v>45</v>
      </c>
      <c r="C88" s="6"/>
      <c r="D88" s="12">
        <v>142</v>
      </c>
      <c r="E88" s="12">
        <v>100</v>
      </c>
      <c r="F88" s="88">
        <v>100</v>
      </c>
      <c r="G88" s="12">
        <v>0</v>
      </c>
      <c r="H88" s="37">
        <v>0</v>
      </c>
      <c r="I88" s="85">
        <v>0</v>
      </c>
      <c r="J88" s="94">
        <f>F88</f>
        <v>100</v>
      </c>
      <c r="K88" s="56">
        <f t="shared" si="8"/>
        <v>100</v>
      </c>
      <c r="L88" s="39"/>
      <c r="M88" s="39"/>
      <c r="N88" s="39"/>
      <c r="O88" s="39"/>
      <c r="P88" s="39"/>
    </row>
    <row r="89" spans="1:16" ht="15.75" x14ac:dyDescent="0.25">
      <c r="A89" s="23"/>
      <c r="B89" s="32"/>
      <c r="C89" s="6"/>
      <c r="D89" s="6"/>
      <c r="E89" s="6"/>
      <c r="F89" s="6"/>
      <c r="G89" s="6"/>
      <c r="H89" s="6"/>
      <c r="I89" s="36"/>
      <c r="J89" s="39"/>
      <c r="K89" s="56"/>
      <c r="L89" s="39"/>
      <c r="M89" s="39"/>
      <c r="N89" s="39"/>
      <c r="O89" s="39"/>
      <c r="P89" s="39"/>
    </row>
    <row r="90" spans="1:16" ht="15.75" x14ac:dyDescent="0.25">
      <c r="A90" s="57">
        <v>8</v>
      </c>
      <c r="B90" s="58" t="s">
        <v>10</v>
      </c>
      <c r="C90" s="52"/>
      <c r="D90" s="59">
        <f>D92+D95+D98</f>
        <v>2363.2600000000002</v>
      </c>
      <c r="E90" s="59">
        <f>D90</f>
        <v>2363.2600000000002</v>
      </c>
      <c r="F90" s="53">
        <f>F92+F98</f>
        <v>336.8</v>
      </c>
      <c r="G90" s="53"/>
      <c r="H90" s="53"/>
      <c r="I90" s="54"/>
      <c r="J90" s="53">
        <f>D90</f>
        <v>2363.2600000000002</v>
      </c>
      <c r="K90" s="62">
        <f t="shared" ref="K90" si="9">E90</f>
        <v>2363.2600000000002</v>
      </c>
      <c r="L90" s="48"/>
      <c r="M90" s="48"/>
      <c r="N90" s="48"/>
      <c r="O90" s="48"/>
      <c r="P90" s="48"/>
    </row>
    <row r="91" spans="1:16" ht="15.75" x14ac:dyDescent="0.25">
      <c r="A91" s="23"/>
      <c r="B91" s="19"/>
      <c r="C91" s="6"/>
      <c r="D91" s="5"/>
      <c r="E91" s="5"/>
      <c r="F91" s="12"/>
      <c r="G91" s="12"/>
      <c r="H91" s="12"/>
      <c r="I91" s="37"/>
      <c r="J91" s="39"/>
      <c r="K91" s="56"/>
      <c r="L91" s="39"/>
      <c r="M91" s="39"/>
      <c r="N91" s="39"/>
      <c r="O91" s="39"/>
      <c r="P91" s="39"/>
    </row>
    <row r="92" spans="1:16" ht="15.75" x14ac:dyDescent="0.25">
      <c r="A92" s="25"/>
      <c r="B92" s="5" t="s">
        <v>6</v>
      </c>
      <c r="C92" s="6"/>
      <c r="D92" s="9">
        <f>D93+D94</f>
        <v>2303.2600000000002</v>
      </c>
      <c r="E92" s="9">
        <f>D92</f>
        <v>2303.2600000000002</v>
      </c>
      <c r="F92" s="12">
        <f>F93+F94</f>
        <v>276.8</v>
      </c>
      <c r="G92" s="12">
        <v>0</v>
      </c>
      <c r="H92" s="12">
        <v>0</v>
      </c>
      <c r="I92" s="37">
        <v>0</v>
      </c>
      <c r="J92" s="12">
        <f>E92</f>
        <v>2303.2600000000002</v>
      </c>
      <c r="K92" s="62">
        <f>E92</f>
        <v>2303.2600000000002</v>
      </c>
      <c r="L92" s="39"/>
      <c r="M92" s="39"/>
      <c r="N92" s="39"/>
      <c r="O92" s="39"/>
      <c r="P92" s="39"/>
    </row>
    <row r="93" spans="1:16" ht="30.75" x14ac:dyDescent="0.25">
      <c r="A93" s="25">
        <v>8.1</v>
      </c>
      <c r="B93" s="33" t="s">
        <v>23</v>
      </c>
      <c r="C93" s="6">
        <v>16236.5</v>
      </c>
      <c r="D93" s="12">
        <f>1784.46+276.8</f>
        <v>2061.2600000000002</v>
      </c>
      <c r="E93" s="12">
        <f>D93</f>
        <v>2061.2600000000002</v>
      </c>
      <c r="F93" s="12">
        <v>276.8</v>
      </c>
      <c r="G93" s="12">
        <v>0</v>
      </c>
      <c r="H93" s="12">
        <v>0</v>
      </c>
      <c r="I93" s="37">
        <v>0</v>
      </c>
      <c r="J93" s="12">
        <f t="shared" ref="J93:J94" si="10">E93</f>
        <v>2061.2600000000002</v>
      </c>
      <c r="K93" s="62">
        <f>E93</f>
        <v>2061.2600000000002</v>
      </c>
      <c r="L93" s="39"/>
      <c r="M93" s="39"/>
      <c r="N93" s="39"/>
      <c r="O93" s="39"/>
      <c r="P93" s="39"/>
    </row>
    <row r="94" spans="1:16" ht="30.75" x14ac:dyDescent="0.25">
      <c r="A94" s="25">
        <v>8.1999999999999993</v>
      </c>
      <c r="B94" s="33" t="s">
        <v>22</v>
      </c>
      <c r="C94" s="6">
        <v>2082.75</v>
      </c>
      <c r="D94" s="12">
        <v>242</v>
      </c>
      <c r="E94" s="12">
        <v>242</v>
      </c>
      <c r="F94" s="12">
        <v>0</v>
      </c>
      <c r="G94" s="12">
        <v>0</v>
      </c>
      <c r="H94" s="12">
        <v>0</v>
      </c>
      <c r="I94" s="37">
        <v>0</v>
      </c>
      <c r="J94" s="12">
        <f t="shared" si="10"/>
        <v>242</v>
      </c>
      <c r="K94" s="62">
        <f>E94</f>
        <v>242</v>
      </c>
      <c r="L94" s="39"/>
      <c r="M94" s="39"/>
      <c r="N94" s="39"/>
      <c r="O94" s="39"/>
      <c r="P94" s="39"/>
    </row>
    <row r="95" spans="1:16" ht="15.75" x14ac:dyDescent="0.25">
      <c r="A95" s="25"/>
      <c r="B95" s="5" t="s">
        <v>7</v>
      </c>
      <c r="C95" s="6"/>
      <c r="D95" s="9">
        <v>0</v>
      </c>
      <c r="E95" s="9">
        <v>0</v>
      </c>
      <c r="F95" s="12"/>
      <c r="G95" s="12"/>
      <c r="H95" s="12"/>
      <c r="I95" s="37"/>
      <c r="J95" s="39"/>
      <c r="K95" s="62">
        <f t="shared" ref="K95:K98" si="11">E95</f>
        <v>0</v>
      </c>
      <c r="L95" s="39"/>
      <c r="M95" s="39"/>
      <c r="N95" s="39"/>
      <c r="O95" s="39"/>
      <c r="P95" s="39"/>
    </row>
    <row r="96" spans="1:16" ht="15.75" x14ac:dyDescent="0.25">
      <c r="A96" s="25"/>
      <c r="B96" s="5"/>
      <c r="C96" s="6"/>
      <c r="D96" s="9"/>
      <c r="E96" s="9"/>
      <c r="F96" s="12"/>
      <c r="G96" s="12"/>
      <c r="H96" s="12"/>
      <c r="I96" s="12"/>
      <c r="J96" s="39"/>
      <c r="K96" s="62"/>
      <c r="L96" s="39"/>
      <c r="M96" s="39"/>
      <c r="N96" s="39"/>
      <c r="O96" s="39"/>
      <c r="P96" s="39"/>
    </row>
    <row r="97" spans="1:16" ht="15.75" x14ac:dyDescent="0.25">
      <c r="A97" s="25"/>
      <c r="B97" s="5"/>
      <c r="C97" s="6"/>
      <c r="D97" s="9"/>
      <c r="E97" s="9"/>
      <c r="F97" s="12"/>
      <c r="G97" s="12"/>
      <c r="H97" s="12"/>
      <c r="I97" s="12"/>
      <c r="J97" s="39"/>
      <c r="K97" s="62"/>
      <c r="L97" s="39"/>
      <c r="M97" s="39"/>
      <c r="N97" s="39"/>
      <c r="O97" s="39"/>
      <c r="P97" s="39"/>
    </row>
    <row r="98" spans="1:16" ht="15.75" x14ac:dyDescent="0.25">
      <c r="A98" s="25"/>
      <c r="B98" s="17" t="s">
        <v>11</v>
      </c>
      <c r="C98" s="6"/>
      <c r="D98" s="8">
        <f>D99</f>
        <v>60</v>
      </c>
      <c r="E98" s="8">
        <f>D98</f>
        <v>60</v>
      </c>
      <c r="F98" s="12">
        <v>60</v>
      </c>
      <c r="G98" s="12">
        <v>0</v>
      </c>
      <c r="H98" s="12">
        <v>0</v>
      </c>
      <c r="I98" s="37">
        <v>0</v>
      </c>
      <c r="J98" s="12">
        <v>60</v>
      </c>
      <c r="K98" s="62">
        <f t="shared" si="11"/>
        <v>60</v>
      </c>
      <c r="L98" s="39"/>
      <c r="M98" s="39"/>
      <c r="N98" s="39"/>
      <c r="O98" s="39"/>
      <c r="P98" s="39"/>
    </row>
    <row r="99" spans="1:16" ht="15.75" x14ac:dyDescent="0.25">
      <c r="A99" s="27">
        <v>8.3000000000000007</v>
      </c>
      <c r="B99" s="33" t="s">
        <v>51</v>
      </c>
      <c r="C99" s="7"/>
      <c r="D99" s="12">
        <v>60</v>
      </c>
      <c r="E99" s="20">
        <f>D99</f>
        <v>60</v>
      </c>
      <c r="F99" s="12">
        <v>60</v>
      </c>
      <c r="G99" s="12">
        <v>0</v>
      </c>
      <c r="H99" s="12">
        <v>0</v>
      </c>
      <c r="I99" s="37">
        <v>0</v>
      </c>
      <c r="J99" s="12">
        <v>60</v>
      </c>
      <c r="K99" s="62">
        <v>60</v>
      </c>
      <c r="L99" s="39"/>
      <c r="M99" s="39"/>
      <c r="N99" s="39"/>
      <c r="O99" s="39"/>
      <c r="P99" s="39"/>
    </row>
    <row r="100" spans="1:16" ht="15.75" x14ac:dyDescent="0.25">
      <c r="A100" s="28"/>
      <c r="B100" s="5"/>
      <c r="C100" s="21"/>
      <c r="D100" s="11"/>
      <c r="E100" s="11"/>
      <c r="F100" s="6"/>
      <c r="G100" s="6"/>
      <c r="H100" s="6"/>
      <c r="I100" s="36"/>
      <c r="J100" s="39"/>
      <c r="K100" s="56"/>
      <c r="L100" s="39"/>
      <c r="M100" s="39"/>
      <c r="N100" s="39"/>
      <c r="O100" s="39"/>
      <c r="P100" s="39"/>
    </row>
    <row r="101" spans="1:16" ht="15.75" x14ac:dyDescent="0.25">
      <c r="A101" s="60">
        <v>9</v>
      </c>
      <c r="B101" s="56" t="s">
        <v>24</v>
      </c>
      <c r="C101" s="61"/>
      <c r="D101" s="59">
        <f>D105+D111</f>
        <v>741.98</v>
      </c>
      <c r="E101" s="59">
        <f>D101</f>
        <v>741.98</v>
      </c>
      <c r="F101" s="53">
        <f>E101</f>
        <v>741.98</v>
      </c>
      <c r="G101" s="53">
        <v>0</v>
      </c>
      <c r="H101" s="53">
        <v>0</v>
      </c>
      <c r="I101" s="54">
        <v>0</v>
      </c>
      <c r="J101" s="92">
        <f>K101</f>
        <v>741.98</v>
      </c>
      <c r="K101" s="62">
        <f>E101</f>
        <v>741.98</v>
      </c>
      <c r="L101" s="48"/>
      <c r="M101" s="48"/>
      <c r="N101" s="48"/>
      <c r="O101" s="48"/>
      <c r="P101" s="48"/>
    </row>
    <row r="102" spans="1:16" ht="15.75" x14ac:dyDescent="0.25">
      <c r="A102" s="28"/>
      <c r="B102" s="5"/>
      <c r="C102" s="21"/>
      <c r="D102" s="11"/>
      <c r="E102" s="11"/>
      <c r="F102" s="6"/>
      <c r="G102" s="6"/>
      <c r="H102" s="6"/>
      <c r="I102" s="36"/>
      <c r="J102" s="39"/>
      <c r="K102" s="62"/>
      <c r="L102" s="39"/>
      <c r="M102" s="39"/>
      <c r="N102" s="39"/>
      <c r="O102" s="39"/>
      <c r="P102" s="39"/>
    </row>
    <row r="103" spans="1:16" ht="15.75" x14ac:dyDescent="0.25">
      <c r="A103" s="28"/>
      <c r="B103" s="5" t="s">
        <v>3</v>
      </c>
      <c r="C103" s="21"/>
      <c r="D103" s="8">
        <v>0</v>
      </c>
      <c r="E103" s="8">
        <v>0</v>
      </c>
      <c r="F103" s="12">
        <v>0</v>
      </c>
      <c r="G103" s="12">
        <v>0</v>
      </c>
      <c r="H103" s="12">
        <v>0</v>
      </c>
      <c r="I103" s="37">
        <v>0</v>
      </c>
      <c r="J103" s="93">
        <v>0</v>
      </c>
      <c r="K103" s="62">
        <f>E103</f>
        <v>0</v>
      </c>
      <c r="L103" s="39"/>
      <c r="M103" s="39"/>
      <c r="N103" s="39"/>
      <c r="O103" s="39"/>
      <c r="P103" s="39"/>
    </row>
    <row r="104" spans="1:16" ht="15.75" x14ac:dyDescent="0.25">
      <c r="A104" s="28"/>
      <c r="B104" s="5"/>
      <c r="C104" s="21"/>
      <c r="D104" s="11"/>
      <c r="E104" s="11"/>
      <c r="F104" s="6"/>
      <c r="G104" s="6"/>
      <c r="H104" s="6"/>
      <c r="I104" s="36"/>
      <c r="J104" s="39"/>
      <c r="K104" s="62"/>
      <c r="L104" s="39"/>
      <c r="M104" s="39"/>
      <c r="N104" s="39"/>
      <c r="O104" s="39"/>
      <c r="P104" s="39"/>
    </row>
    <row r="105" spans="1:16" ht="15.75" x14ac:dyDescent="0.25">
      <c r="A105" s="28"/>
      <c r="B105" s="5" t="s">
        <v>2</v>
      </c>
      <c r="C105" s="21"/>
      <c r="D105" s="8">
        <f>D107+D108+D109+D110+D113</f>
        <v>591.98</v>
      </c>
      <c r="E105" s="8">
        <v>0</v>
      </c>
      <c r="F105" s="12">
        <v>0</v>
      </c>
      <c r="G105" s="12">
        <v>0</v>
      </c>
      <c r="H105" s="12">
        <v>0</v>
      </c>
      <c r="I105" s="37">
        <v>0</v>
      </c>
      <c r="J105" s="12">
        <f>D105</f>
        <v>591.98</v>
      </c>
      <c r="K105" s="62">
        <f>J105</f>
        <v>591.98</v>
      </c>
      <c r="L105" s="39"/>
      <c r="M105" s="39"/>
      <c r="N105" s="39"/>
      <c r="O105" s="39"/>
      <c r="P105" s="39"/>
    </row>
    <row r="106" spans="1:16" ht="15.75" x14ac:dyDescent="0.25">
      <c r="A106" s="28"/>
      <c r="B106" s="5"/>
      <c r="C106" s="21"/>
      <c r="D106" s="8"/>
      <c r="E106" s="8"/>
      <c r="F106" s="12"/>
      <c r="G106" s="12"/>
      <c r="H106" s="12"/>
      <c r="I106" s="37"/>
      <c r="J106" s="12"/>
      <c r="K106" s="62"/>
      <c r="L106" s="39"/>
      <c r="M106" s="39"/>
      <c r="N106" s="39"/>
      <c r="O106" s="39"/>
      <c r="P106" s="39"/>
    </row>
    <row r="107" spans="1:16" ht="30.75" x14ac:dyDescent="0.25">
      <c r="A107" s="28">
        <v>9.1</v>
      </c>
      <c r="B107" s="97" t="s">
        <v>56</v>
      </c>
      <c r="C107" s="21"/>
      <c r="D107" s="8">
        <v>150</v>
      </c>
      <c r="E107" s="8">
        <v>150</v>
      </c>
      <c r="F107" s="12">
        <v>150</v>
      </c>
      <c r="G107" s="12">
        <v>0</v>
      </c>
      <c r="H107" s="12">
        <v>0</v>
      </c>
      <c r="I107" s="37">
        <v>0</v>
      </c>
      <c r="J107" s="12">
        <v>150</v>
      </c>
      <c r="K107" s="62">
        <v>150</v>
      </c>
      <c r="L107" s="39"/>
      <c r="M107" s="39"/>
      <c r="N107" s="39"/>
      <c r="O107" s="39"/>
      <c r="P107" s="39"/>
    </row>
    <row r="108" spans="1:16" ht="15.75" x14ac:dyDescent="0.25">
      <c r="A108" s="28">
        <v>9.1999999999999993</v>
      </c>
      <c r="B108" s="6" t="s">
        <v>58</v>
      </c>
      <c r="C108" s="21"/>
      <c r="D108" s="8">
        <v>135</v>
      </c>
      <c r="E108" s="8">
        <v>135</v>
      </c>
      <c r="F108" s="12">
        <v>135</v>
      </c>
      <c r="G108" s="12">
        <v>0</v>
      </c>
      <c r="H108" s="12">
        <v>0</v>
      </c>
      <c r="I108" s="37">
        <v>0</v>
      </c>
      <c r="J108" s="12">
        <v>135</v>
      </c>
      <c r="K108" s="62">
        <v>135</v>
      </c>
      <c r="L108" s="39"/>
      <c r="M108" s="39"/>
      <c r="N108" s="39"/>
      <c r="O108" s="39"/>
      <c r="P108" s="39"/>
    </row>
    <row r="109" spans="1:16" ht="15.75" x14ac:dyDescent="0.25">
      <c r="A109" s="28">
        <v>9.3000000000000007</v>
      </c>
      <c r="B109" s="6" t="s">
        <v>59</v>
      </c>
      <c r="C109" s="21"/>
      <c r="D109" s="8">
        <f>538.83-420</f>
        <v>118.83000000000004</v>
      </c>
      <c r="E109" s="8">
        <v>118.83</v>
      </c>
      <c r="F109" s="12">
        <v>118.83</v>
      </c>
      <c r="G109" s="12">
        <v>0</v>
      </c>
      <c r="H109" s="12">
        <v>0</v>
      </c>
      <c r="I109" s="37">
        <v>0</v>
      </c>
      <c r="J109" s="12">
        <v>118.83</v>
      </c>
      <c r="K109" s="62">
        <f>J109</f>
        <v>118.83</v>
      </c>
      <c r="L109" s="39"/>
      <c r="M109" s="39"/>
      <c r="N109" s="39"/>
      <c r="O109" s="39"/>
      <c r="P109" s="39"/>
    </row>
    <row r="110" spans="1:16" ht="15.75" x14ac:dyDescent="0.25">
      <c r="A110" s="28">
        <v>9.4</v>
      </c>
      <c r="B110" s="6" t="s">
        <v>60</v>
      </c>
      <c r="C110" s="21"/>
      <c r="D110" s="8">
        <v>38.15</v>
      </c>
      <c r="E110" s="8">
        <v>38.15</v>
      </c>
      <c r="F110" s="12">
        <v>38.15</v>
      </c>
      <c r="G110" s="12">
        <v>0</v>
      </c>
      <c r="H110" s="12">
        <v>0</v>
      </c>
      <c r="I110" s="37">
        <v>0</v>
      </c>
      <c r="J110" s="12">
        <v>38.15</v>
      </c>
      <c r="K110" s="62">
        <v>38.15</v>
      </c>
      <c r="L110" s="39"/>
      <c r="M110" s="39"/>
      <c r="N110" s="39"/>
      <c r="O110" s="39"/>
      <c r="P110" s="39"/>
    </row>
    <row r="111" spans="1:16" ht="15.75" x14ac:dyDescent="0.25">
      <c r="A111" s="28"/>
      <c r="B111" s="5" t="s">
        <v>5</v>
      </c>
      <c r="C111" s="21"/>
      <c r="D111" s="8">
        <f>D113</f>
        <v>150</v>
      </c>
      <c r="E111" s="8">
        <f>D111</f>
        <v>150</v>
      </c>
      <c r="F111" s="12">
        <v>150</v>
      </c>
      <c r="G111" s="12">
        <v>0</v>
      </c>
      <c r="H111" s="12">
        <v>0</v>
      </c>
      <c r="I111" s="37">
        <v>0</v>
      </c>
      <c r="J111" s="93">
        <v>135</v>
      </c>
      <c r="K111" s="62">
        <f>E111</f>
        <v>150</v>
      </c>
      <c r="L111" s="39"/>
      <c r="M111" s="39"/>
      <c r="N111" s="39"/>
      <c r="O111" s="39"/>
      <c r="P111" s="39"/>
    </row>
    <row r="112" spans="1:16" ht="15.75" x14ac:dyDescent="0.25">
      <c r="A112" s="28"/>
      <c r="B112" s="5"/>
      <c r="C112" s="21"/>
      <c r="D112" s="8"/>
      <c r="E112" s="8"/>
      <c r="F112" s="12"/>
      <c r="G112" s="12"/>
      <c r="H112" s="12"/>
      <c r="I112" s="37"/>
      <c r="J112" s="93"/>
      <c r="K112" s="62"/>
      <c r="L112" s="39"/>
      <c r="M112" s="39"/>
      <c r="N112" s="39"/>
      <c r="O112" s="39"/>
      <c r="P112" s="39"/>
    </row>
    <row r="113" spans="1:16" ht="15" x14ac:dyDescent="0.2">
      <c r="A113" s="6">
        <v>9.1</v>
      </c>
      <c r="B113" s="6" t="s">
        <v>57</v>
      </c>
      <c r="C113" s="6"/>
      <c r="D113" s="95">
        <v>150</v>
      </c>
      <c r="E113" s="95">
        <v>150</v>
      </c>
      <c r="F113" s="12">
        <v>150</v>
      </c>
      <c r="G113" s="86">
        <v>0</v>
      </c>
      <c r="H113" s="86">
        <v>0</v>
      </c>
      <c r="I113" s="86">
        <v>0</v>
      </c>
      <c r="J113" s="86">
        <v>150</v>
      </c>
      <c r="K113" s="53">
        <f>E113</f>
        <v>150</v>
      </c>
      <c r="L113" s="39"/>
      <c r="M113" s="39"/>
      <c r="N113" s="39"/>
      <c r="O113" s="39"/>
      <c r="P113" s="39"/>
    </row>
    <row r="114" spans="1:16" ht="15" x14ac:dyDescent="0.2">
      <c r="A114" s="1"/>
      <c r="D114" s="98"/>
      <c r="E114" s="98"/>
      <c r="F114" s="98"/>
      <c r="G114" s="98"/>
      <c r="H114" s="98"/>
      <c r="I114" s="98"/>
      <c r="J114" s="98"/>
      <c r="K114" s="98"/>
    </row>
    <row r="115" spans="1:16" ht="15" x14ac:dyDescent="0.2">
      <c r="A115" s="1"/>
    </row>
    <row r="116" spans="1:16" ht="15" x14ac:dyDescent="0.2">
      <c r="A116" s="1"/>
    </row>
    <row r="117" spans="1:16" ht="15" x14ac:dyDescent="0.2">
      <c r="A117" s="1"/>
    </row>
    <row r="120" spans="1:16" x14ac:dyDescent="0.2">
      <c r="B120" t="s">
        <v>65</v>
      </c>
    </row>
    <row r="121" spans="1:16" x14ac:dyDescent="0.2">
      <c r="B121" t="s">
        <v>66</v>
      </c>
      <c r="F121" t="s">
        <v>67</v>
      </c>
    </row>
    <row r="122" spans="1:16" x14ac:dyDescent="0.2">
      <c r="F122" t="s">
        <v>68</v>
      </c>
      <c r="G122" t="s">
        <v>69</v>
      </c>
    </row>
  </sheetData>
  <mergeCells count="17">
    <mergeCell ref="O3:O7"/>
    <mergeCell ref="N3:N7"/>
    <mergeCell ref="P4:P7"/>
    <mergeCell ref="J3:J7"/>
    <mergeCell ref="K3:L3"/>
    <mergeCell ref="K4:K7"/>
    <mergeCell ref="L4:L7"/>
    <mergeCell ref="M3:M7"/>
    <mergeCell ref="F3:F7"/>
    <mergeCell ref="G3:G7"/>
    <mergeCell ref="H3:H7"/>
    <mergeCell ref="I3:I7"/>
    <mergeCell ref="A3:A7"/>
    <mergeCell ref="B3:B7"/>
    <mergeCell ref="C3:C7"/>
    <mergeCell ref="D3:D7"/>
    <mergeCell ref="E3:E7"/>
  </mergeCells>
  <phoneticPr fontId="1" type="noConversion"/>
  <pageMargins left="0.697265625" right="1" top="1.4009114583333333" bottom="1" header="1" footer="0.5"/>
  <pageSetup paperSize="9" scale="53" fitToHeight="0" orientation="landscape" r:id="rId1"/>
  <headerFooter alignWithMargins="0">
    <oddHeader xml:space="preserve">&amp;LANEXA 2 LA HCL NR.    /29.07.2021&amp;CPRIMAR 
HODOROABA  DAN CONSTANTIN
&amp;RCONTABIL  
Rusu Cristina-Andreea  
</oddHeader>
    <oddFooter>&amp;C&amp;P</oddFooter>
  </headerFooter>
  <rowBreaks count="1" manualBreakCount="1"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E6"/>
  <sheetViews>
    <sheetView workbookViewId="0">
      <selection activeCell="C6" sqref="C6"/>
    </sheetView>
  </sheetViews>
  <sheetFormatPr defaultRowHeight="12.75" x14ac:dyDescent="0.2"/>
  <cols>
    <col min="3" max="3" width="14" bestFit="1" customWidth="1"/>
    <col min="5" max="5" width="12.85546875" bestFit="1" customWidth="1"/>
  </cols>
  <sheetData>
    <row r="5" spans="3:5" x14ac:dyDescent="0.2">
      <c r="C5" s="75">
        <v>22000000</v>
      </c>
      <c r="E5" s="75">
        <f>10000000*1/100</f>
        <v>100000</v>
      </c>
    </row>
    <row r="6" spans="3:5" x14ac:dyDescent="0.2">
      <c r="C6" s="76">
        <f>C5*0.031</f>
        <v>682000</v>
      </c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Sheet1!Zona_de_imprimat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SECRETAR</cp:lastModifiedBy>
  <cp:lastPrinted>2021-07-22T11:23:04Z</cp:lastPrinted>
  <dcterms:created xsi:type="dcterms:W3CDTF">2012-09-10T10:38:34Z</dcterms:created>
  <dcterms:modified xsi:type="dcterms:W3CDTF">2021-07-22T11:50:26Z</dcterms:modified>
</cp:coreProperties>
</file>