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Statia 3\Desktop\PROIECTE DE HOTĂRÂRI\2024\DECEMBRIE\19.12.2024\"/>
    </mc:Choice>
  </mc:AlternateContent>
  <xr:revisionPtr revIDLastSave="0" documentId="8_{DAC63C51-F110-440C-B2A0-3087C0095244}" xr6:coauthVersionLast="47" xr6:coauthVersionMax="47" xr10:uidLastSave="{00000000-0000-0000-0000-000000000000}"/>
  <bookViews>
    <workbookView xWindow="1170" yWindow="1170" windowWidth="18000" windowHeight="93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1" l="1"/>
  <c r="F71" i="1"/>
  <c r="E72" i="1"/>
  <c r="E71" i="1"/>
  <c r="F68" i="1"/>
  <c r="F67" i="1"/>
  <c r="E68" i="1"/>
  <c r="E67" i="1"/>
  <c r="E64" i="1"/>
  <c r="F64" i="1" s="1"/>
  <c r="F62" i="1"/>
  <c r="F58" i="1"/>
  <c r="F56" i="1"/>
  <c r="F55" i="1"/>
  <c r="E56" i="1"/>
  <c r="E55" i="1"/>
  <c r="E47" i="1"/>
  <c r="F47" i="1" s="1"/>
  <c r="E48" i="1"/>
  <c r="F48" i="1" s="1"/>
  <c r="E49" i="1"/>
  <c r="F49" i="1" s="1"/>
  <c r="E50" i="1"/>
  <c r="F50" i="1" s="1"/>
  <c r="E51" i="1"/>
  <c r="F51" i="1" s="1"/>
  <c r="E46" i="1"/>
  <c r="F46" i="1" s="1"/>
  <c r="E43" i="1"/>
  <c r="F43" i="1" s="1"/>
  <c r="E42" i="1"/>
  <c r="F42" i="1" s="1"/>
  <c r="E41" i="1"/>
  <c r="F41" i="1" s="1"/>
  <c r="E40" i="1"/>
  <c r="F40" i="1" s="1"/>
  <c r="E37" i="1"/>
  <c r="F37" i="1" s="1"/>
  <c r="E36" i="1"/>
  <c r="F36" i="1" s="1"/>
  <c r="E34" i="1"/>
  <c r="F34" i="1" s="1"/>
  <c r="F30" i="1"/>
  <c r="F32" i="1"/>
  <c r="E32" i="1"/>
  <c r="E33" i="1"/>
  <c r="F33" i="1" s="1"/>
  <c r="E31" i="1"/>
  <c r="F31" i="1" s="1"/>
  <c r="E30" i="1"/>
  <c r="E29" i="1"/>
  <c r="F29" i="1" s="1"/>
  <c r="E28" i="1"/>
  <c r="F28" i="1" s="1"/>
  <c r="F26" i="1"/>
  <c r="E25" i="1"/>
  <c r="F25" i="1" s="1"/>
  <c r="E26" i="1"/>
  <c r="E24" i="1"/>
  <c r="F24" i="1" s="1"/>
  <c r="F23" i="1"/>
  <c r="F21" i="1"/>
  <c r="E22" i="1"/>
  <c r="F22" i="1" s="1"/>
  <c r="E23" i="1"/>
  <c r="E21" i="1"/>
  <c r="E20" i="1" s="1"/>
  <c r="F17" i="1"/>
  <c r="E16" i="1"/>
  <c r="F16" i="1" s="1"/>
  <c r="E17" i="1"/>
  <c r="E15" i="1"/>
  <c r="F15" i="1" s="1"/>
  <c r="F11" i="1"/>
  <c r="E10" i="1"/>
  <c r="F10" i="1" s="1"/>
  <c r="E11" i="1"/>
  <c r="E12" i="1"/>
  <c r="F12" i="1" s="1"/>
  <c r="E9" i="1"/>
  <c r="F9" i="1" s="1"/>
  <c r="E73" i="1" l="1"/>
  <c r="F73" i="1"/>
  <c r="D73" i="1"/>
  <c r="E69" i="1"/>
  <c r="F69" i="1"/>
  <c r="D69" i="1"/>
  <c r="E57" i="1"/>
  <c r="E54" i="1"/>
  <c r="F54" i="1"/>
  <c r="D54" i="1"/>
  <c r="E52" i="1"/>
  <c r="F52" i="1"/>
  <c r="D52" i="1"/>
  <c r="D38" i="1"/>
  <c r="E39" i="1"/>
  <c r="E38" i="1" s="1"/>
  <c r="F39" i="1"/>
  <c r="F38" i="1" s="1"/>
  <c r="D39" i="1"/>
  <c r="D35" i="1"/>
  <c r="D27" i="1"/>
  <c r="F20" i="1"/>
  <c r="D20" i="1"/>
  <c r="D44" i="1" s="1"/>
  <c r="E18" i="1"/>
  <c r="E75" i="1" s="1"/>
  <c r="F18" i="1"/>
  <c r="F75" i="1" s="1"/>
  <c r="D18" i="1"/>
  <c r="D75" i="1" s="1"/>
  <c r="E13" i="1"/>
  <c r="F13" i="1"/>
  <c r="D13" i="1"/>
  <c r="E35" i="1" l="1"/>
  <c r="F35" i="1"/>
  <c r="F27" i="1"/>
  <c r="F44" i="1" s="1"/>
  <c r="E27" i="1"/>
  <c r="E44" i="1" s="1"/>
  <c r="D63" i="1"/>
  <c r="E63" i="1" s="1"/>
  <c r="D60" i="1"/>
  <c r="F60" i="1" s="1"/>
  <c r="D61" i="1"/>
  <c r="F61" i="1" s="1"/>
  <c r="D59" i="1"/>
  <c r="F63" i="1" l="1"/>
  <c r="E65" i="1"/>
  <c r="E74" i="1" s="1"/>
  <c r="F59" i="1"/>
  <c r="F57" i="1" s="1"/>
  <c r="F65" i="1" s="1"/>
  <c r="F74" i="1" s="1"/>
  <c r="D57" i="1"/>
  <c r="D65" i="1" s="1"/>
  <c r="D74" i="1" s="1"/>
</calcChain>
</file>

<file path=xl/sharedStrings.xml><?xml version="1.0" encoding="utf-8"?>
<sst xmlns="http://schemas.openxmlformats.org/spreadsheetml/2006/main" count="162" uniqueCount="162">
  <si>
    <t>al obiectivului de investitie:</t>
  </si>
  <si>
    <t xml:space="preserve">AVRAM IANCU - EROU MARTIR AL NAȚIUNII ROMÂNE - MONUMENT DE FOR PUBLIC </t>
  </si>
  <si>
    <t/>
  </si>
  <si>
    <t/>
  </si>
  <si>
    <t>Valoare</t>
  </si>
  <si>
    <t>TVA</t>
  </si>
  <si>
    <t xml:space="preserve">Valoare </t>
  </si>
  <si>
    <t>(fara TVA)</t>
  </si>
  <si>
    <t>19%</t>
  </si>
  <si>
    <t>(cu TVA)</t>
  </si>
  <si>
    <t/>
  </si>
  <si>
    <t/>
  </si>
  <si>
    <t>lei</t>
  </si>
  <si>
    <t>lei</t>
  </si>
  <si>
    <t>lei</t>
  </si>
  <si>
    <t>CAPITOLUL 1 - Cheltuieli pentru obtinerea si amenajarea terenului</t>
  </si>
  <si>
    <t/>
  </si>
  <si>
    <t/>
  </si>
  <si>
    <t/>
  </si>
  <si>
    <t/>
  </si>
  <si>
    <t>Obtinerea terenului</t>
  </si>
  <si>
    <t>Amenajarea terenului</t>
  </si>
  <si>
    <t>Amenajari pentru protectia mediului si aducerea la starea initiala</t>
  </si>
  <si>
    <t>Cheltuieli pentru relocarea/protectia utilitatilor</t>
  </si>
  <si>
    <t>TOTAL CAPITOL 1</t>
  </si>
  <si>
    <t/>
  </si>
  <si>
    <t>CAPITOLUL 2 - Cheltuieli pentru asigurarea utilitatilor necesare obiectivului</t>
  </si>
  <si>
    <t/>
  </si>
  <si>
    <t/>
  </si>
  <si>
    <t/>
  </si>
  <si>
    <t/>
  </si>
  <si>
    <t>Alimentare cu apă</t>
  </si>
  <si>
    <t>Canalizare</t>
  </si>
  <si>
    <t>Alimentare cu gaze naturale (Redimensionare PRM)</t>
  </si>
  <si>
    <t>TOTAL CAPITOL 2</t>
  </si>
  <si>
    <t/>
  </si>
  <si>
    <t>CAPITOLUL 3 - Cheltuieli pentru proiectare si asistenta tehnica</t>
  </si>
  <si>
    <t/>
  </si>
  <si>
    <t/>
  </si>
  <si>
    <t/>
  </si>
  <si>
    <t/>
  </si>
  <si>
    <t xml:space="preserve">Studii </t>
  </si>
  <si>
    <t>3.1.1</t>
  </si>
  <si>
    <t>Studii de teren</t>
  </si>
  <si>
    <t>3.1.2</t>
  </si>
  <si>
    <t>Raport privind impactul asupra mediului</t>
  </si>
  <si>
    <t>3.1.3</t>
  </si>
  <si>
    <t>Alte studii specifice</t>
  </si>
  <si>
    <t>Documentatii - suport si cheltuieli pentru obtinere avize, acorduri si
autorizatii solicitate prin lege</t>
  </si>
  <si>
    <t>Expertizare tehnica: DREPTUL DE AUTOR</t>
  </si>
  <si>
    <t>Certificarea performatei energetice si auditul energetic al cladirilor</t>
  </si>
  <si>
    <t>Proiectare</t>
  </si>
  <si>
    <t>3.5.1</t>
  </si>
  <si>
    <t>Tema de proiectare</t>
  </si>
  <si>
    <t>3.5.2</t>
  </si>
  <si>
    <t>Studiu de prefezabilitate</t>
  </si>
  <si>
    <t>3.5.3</t>
  </si>
  <si>
    <t>Studiu de fezabilitate/documentatie de avizare a lucrarilor de interventie si deviz
general</t>
  </si>
  <si>
    <t>3.5.4</t>
  </si>
  <si>
    <t>Documentatii tehnice necesare in vederea obtinerii 
avizelor/acordurilor/autorizatiilor D.T.A.C.</t>
  </si>
  <si>
    <t>3.5.5</t>
  </si>
  <si>
    <t>Verificare tehnica de calitate a proiectului tehnic si a detaliilor de executie</t>
  </si>
  <si>
    <t>3.5.6</t>
  </si>
  <si>
    <t>Proiect tehnic si detalii de executie</t>
  </si>
  <si>
    <t>Organizarea procedurilor de achizitie</t>
  </si>
  <si>
    <t>Consultanta</t>
  </si>
  <si>
    <t>3.7.1</t>
  </si>
  <si>
    <t>Managementul de proiect pentru obiectivul de investitii</t>
  </si>
  <si>
    <t>3.7.2</t>
  </si>
  <si>
    <t>Auditul financiar</t>
  </si>
  <si>
    <t>Asistenta tehnica</t>
  </si>
  <si>
    <t>3.8.1</t>
  </si>
  <si>
    <t>Asistenta tehnica din partea proiectantului:</t>
  </si>
  <si>
    <t>3.8.1.1</t>
  </si>
  <si>
    <t>pe perioada de executie a lucrarilor</t>
  </si>
  <si>
    <t>3.8.1.2</t>
  </si>
  <si>
    <t>pentru participarea proiectantului la fazele incluse in programul de control al 
lucrarilor de executie, avizat de catre Inspectoratul de Stat in Constructii</t>
  </si>
  <si>
    <t>3.8.2</t>
  </si>
  <si>
    <t>Dirigentie de santier</t>
  </si>
  <si>
    <t>3.8.3</t>
  </si>
  <si>
    <t>Coordonator în materie de securitate și sănătate</t>
  </si>
  <si>
    <t>TOTAL CAPITOL 3</t>
  </si>
  <si>
    <t/>
  </si>
  <si>
    <t>CAPITOLUL 4 - Cheltuieli pentru investitia de baza</t>
  </si>
  <si>
    <t/>
  </si>
  <si>
    <t/>
  </si>
  <si>
    <t/>
  </si>
  <si>
    <t/>
  </si>
  <si>
    <t>Constructii si instalatii</t>
  </si>
  <si>
    <t>Montaj utilaje si echipamente tehnologice si functionale</t>
  </si>
  <si>
    <t>Utilaje, echipamente tehnologice si functionale care necesita montaj</t>
  </si>
  <si>
    <t>Utilaje , echipamente tehnologice si functionale care nu necesita montaj si 
echipamente de transport</t>
  </si>
  <si>
    <t>Dotari</t>
  </si>
  <si>
    <t>Active necorporale</t>
  </si>
  <si>
    <t>TOTAL CAPITOL 4</t>
  </si>
  <si>
    <t/>
  </si>
  <si>
    <t>CAPITOLUL 5 - Alte cheltuieli</t>
  </si>
  <si>
    <t/>
  </si>
  <si>
    <t/>
  </si>
  <si>
    <t/>
  </si>
  <si>
    <t/>
  </si>
  <si>
    <t>Organizare de santier</t>
  </si>
  <si>
    <t>5.1.1</t>
  </si>
  <si>
    <t>Lucrari de constructii si instalatii aferente organizarii de santier</t>
  </si>
  <si>
    <t>5.1.2</t>
  </si>
  <si>
    <t>Cheltuieli conexe organizarii santierului</t>
  </si>
  <si>
    <t>Comisioane, cote, taxe, costul creditului</t>
  </si>
  <si>
    <t>5.2.1</t>
  </si>
  <si>
    <t xml:space="preserve">Comisioanele si dobanzile aferente creditului bancii finantatoare </t>
  </si>
  <si>
    <t>5.2.2</t>
  </si>
  <si>
    <t>Cota aferenta ISC pentru controlul calitatii lucrarilor in constructii</t>
  </si>
  <si>
    <t>5.2.3</t>
  </si>
  <si>
    <t>Cota aferenta ISC pentru controlul statului in amenajarea teritoriului, urbanism si 
pentru autorizarea lucrarilor de constructii</t>
  </si>
  <si>
    <t>5.2.4</t>
  </si>
  <si>
    <t>Cota aferenta Casei Sociale a Constructorilor - CSC</t>
  </si>
  <si>
    <t>5.2.5</t>
  </si>
  <si>
    <t xml:space="preserve">Taxe pentru acorduri, avize si autorizatia de construire - (Clasare APM) </t>
  </si>
  <si>
    <t xml:space="preserve">Cheltuieli diverse si neprevazute </t>
  </si>
  <si>
    <t>Cheltuieli pentru informare si publicitate</t>
  </si>
  <si>
    <t>TOTAL CAPITOL 5</t>
  </si>
  <si>
    <t/>
  </si>
  <si>
    <t xml:space="preserve">CAPITOLUL 6 - Cheltuieli pentru probe tehnologice si teste </t>
  </si>
  <si>
    <t/>
  </si>
  <si>
    <t/>
  </si>
  <si>
    <t/>
  </si>
  <si>
    <t/>
  </si>
  <si>
    <t>Pregatirea personalului de exploatare</t>
  </si>
  <si>
    <t>Probe tehnologice si teste</t>
  </si>
  <si>
    <t>TOTAL CAPITOL 6</t>
  </si>
  <si>
    <t/>
  </si>
  <si>
    <t>CAPITOLUL 7 - Cheltuieli aferentei marjei de buget și pt. constituirea rezervei de implementare pt. ajustare de preț</t>
  </si>
  <si>
    <t/>
  </si>
  <si>
    <t/>
  </si>
  <si>
    <t/>
  </si>
  <si>
    <t/>
  </si>
  <si>
    <t>Cheltuieli aferente marjei de buget 25% din 
(1.2 + 1.3 + 1.4 + 2 + 3.1 + 3.2 + 3.3 + 3.5 + 3.7 + 3.8 + 4 + 5.1.1)</t>
  </si>
  <si>
    <t>Cheltuieli pt. constituirea rezervei de implementare pt. ajustarea de preț</t>
  </si>
  <si>
    <t>TOTAL CAPITOL 7</t>
  </si>
  <si>
    <t/>
  </si>
  <si>
    <t>TOTAL GENERAL</t>
  </si>
  <si>
    <t/>
  </si>
  <si>
    <t>din care C+M (1.2 + 1.3 + 1.4 + 2 + 4.1 + 4.2 + 5.1.1)</t>
  </si>
  <si>
    <t/>
  </si>
  <si>
    <t>DATA:</t>
  </si>
  <si>
    <t/>
  </si>
  <si>
    <t/>
  </si>
  <si>
    <t/>
  </si>
  <si>
    <t/>
  </si>
  <si>
    <t/>
  </si>
  <si>
    <t/>
  </si>
  <si>
    <t/>
  </si>
  <si>
    <t>BENEFICIAR</t>
  </si>
  <si>
    <t>MUNICIPIUL BRAD</t>
  </si>
  <si>
    <t/>
  </si>
  <si>
    <t/>
  </si>
  <si>
    <t>ÎNTOCMIT:</t>
  </si>
  <si>
    <t>PROIECTANT,</t>
  </si>
  <si>
    <t>S.C. KEOPS URBAN CONCEPT S.R.L.</t>
  </si>
  <si>
    <t>DECEMBRIE 2024</t>
  </si>
  <si>
    <t>Nr.crt.</t>
  </si>
  <si>
    <t>Denumirea capitolelor și subcapitolelor de cheltuieli</t>
  </si>
  <si>
    <t>DEVIZ GENERAL - actualizat după DS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</si>
</sst>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name val="Calibri"/>
      <family val="2"/>
    </font>
    <font>
      <b/>
      <sz val="10"/>
      <name val="Arial Narrow"/>
      <family val="2"/>
    </font>
    <font>
      <sz val="10"/>
      <name val="Calibri"/>
      <family val="2"/>
    </font>
    <font>
      <sz val="10"/>
      <name val="Arial Narrow"/>
      <family val="2"/>
    </font>
    <font>
      <sz val="10"/>
      <name val="Arial"/>
      <family val="2"/>
    </font>
    <font>
      <sz val="10"/>
      <name val="Times New Roman"/>
      <family val="2"/>
    </font>
    <font>
      <b/>
      <sz val="10"/>
      <name val="Calibri"/>
      <family val="2"/>
    </font>
    <font>
      <sz val="12"/>
      <name val="Calibri"/>
      <family val="2"/>
    </font>
    <font>
      <b/>
      <sz val="12"/>
      <color rgb="FFFF0000"/>
      <name val="Arial Narrow"/>
      <family val="2"/>
    </font>
    <font>
      <b/>
      <sz val="1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C9A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1" fillId="0" borderId="1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top"/>
    </xf>
    <xf numFmtId="0" fontId="1" fillId="0" borderId="7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4" fontId="3" fillId="2" borderId="4" xfId="0" applyNumberFormat="1" applyFont="1" applyFill="1" applyBorder="1" applyAlignment="1">
      <alignment horizontal="right"/>
    </xf>
    <xf numFmtId="0" fontId="3" fillId="0" borderId="5" xfId="0" applyFont="1" applyBorder="1" applyAlignment="1">
      <alignment horizontal="left"/>
    </xf>
    <xf numFmtId="164" fontId="1" fillId="0" borderId="5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4" fontId="3" fillId="3" borderId="4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left"/>
    </xf>
    <xf numFmtId="4" fontId="3" fillId="3" borderId="4" xfId="0" applyNumberFormat="1" applyFont="1" applyFill="1" applyBorder="1" applyAlignment="1">
      <alignment horizontal="right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4" fontId="3" fillId="4" borderId="4" xfId="0" applyNumberFormat="1" applyFont="1" applyFill="1" applyBorder="1" applyAlignment="1">
      <alignment horizontal="right"/>
    </xf>
    <xf numFmtId="4" fontId="3" fillId="4" borderId="4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4" fontId="3" fillId="2" borderId="7" xfId="0" applyNumberFormat="1" applyFont="1" applyFill="1" applyBorder="1" applyAlignment="1">
      <alignment horizontal="right"/>
    </xf>
    <xf numFmtId="164" fontId="1" fillId="0" borderId="8" xfId="0" applyNumberFormat="1" applyFont="1" applyBorder="1" applyAlignment="1">
      <alignment horizontal="left"/>
    </xf>
    <xf numFmtId="0" fontId="1" fillId="0" borderId="9" xfId="0" applyFont="1" applyBorder="1" applyAlignment="1">
      <alignment horizontal="left"/>
    </xf>
    <xf numFmtId="4" fontId="3" fillId="3" borderId="9" xfId="0" applyNumberFormat="1" applyFont="1" applyFill="1" applyBorder="1" applyAlignment="1">
      <alignment horizontal="right"/>
    </xf>
    <xf numFmtId="164" fontId="1" fillId="0" borderId="10" xfId="0" applyNumberFormat="1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4" fontId="3" fillId="3" borderId="11" xfId="0" applyNumberFormat="1" applyFont="1" applyFill="1" applyBorder="1" applyAlignment="1">
      <alignment horizontal="right"/>
    </xf>
    <xf numFmtId="0" fontId="3" fillId="0" borderId="9" xfId="0" applyFont="1" applyBorder="1" applyAlignment="1">
      <alignment horizontal="left"/>
    </xf>
    <xf numFmtId="4" fontId="3" fillId="2" borderId="9" xfId="0" applyNumberFormat="1" applyFont="1" applyFill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4" fontId="3" fillId="2" borderId="28" xfId="0" applyNumberFormat="1" applyFont="1" applyFill="1" applyBorder="1" applyAlignment="1">
      <alignment horizontal="right"/>
    </xf>
    <xf numFmtId="164" fontId="1" fillId="0" borderId="6" xfId="0" applyNumberFormat="1" applyFont="1" applyBorder="1" applyAlignment="1">
      <alignment horizontal="left"/>
    </xf>
    <xf numFmtId="4" fontId="3" fillId="2" borderId="21" xfId="0" applyNumberFormat="1" applyFont="1" applyFill="1" applyBorder="1" applyAlignment="1">
      <alignment horizontal="right"/>
    </xf>
    <xf numFmtId="4" fontId="1" fillId="0" borderId="11" xfId="0" applyNumberFormat="1" applyFont="1" applyBorder="1" applyAlignment="1">
      <alignment horizontal="right"/>
    </xf>
    <xf numFmtId="4" fontId="3" fillId="3" borderId="28" xfId="0" applyNumberFormat="1" applyFont="1" applyFill="1" applyBorder="1" applyAlignment="1">
      <alignment horizontal="right" vertical="center"/>
    </xf>
    <xf numFmtId="4" fontId="3" fillId="3" borderId="28" xfId="0" applyNumberFormat="1" applyFont="1" applyFill="1" applyBorder="1" applyAlignment="1">
      <alignment horizontal="right"/>
    </xf>
    <xf numFmtId="4" fontId="3" fillId="2" borderId="28" xfId="0" applyNumberFormat="1" applyFont="1" applyFill="1" applyBorder="1" applyAlignment="1">
      <alignment horizontal="right" vertical="center"/>
    </xf>
    <xf numFmtId="4" fontId="3" fillId="4" borderId="28" xfId="0" applyNumberFormat="1" applyFont="1" applyFill="1" applyBorder="1" applyAlignment="1">
      <alignment horizontal="right"/>
    </xf>
    <xf numFmtId="4" fontId="3" fillId="4" borderId="28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164" fontId="1" fillId="0" borderId="10" xfId="0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4" fontId="3" fillId="2" borderId="11" xfId="0" applyNumberFormat="1" applyFont="1" applyFill="1" applyBorder="1" applyAlignment="1">
      <alignment horizontal="right" vertical="center"/>
    </xf>
    <xf numFmtId="4" fontId="3" fillId="2" borderId="24" xfId="0" applyNumberFormat="1" applyFont="1" applyFill="1" applyBorder="1" applyAlignment="1">
      <alignment horizontal="right" vertical="center"/>
    </xf>
    <xf numFmtId="4" fontId="3" fillId="2" borderId="11" xfId="0" applyNumberFormat="1" applyFont="1" applyFill="1" applyBorder="1" applyAlignment="1">
      <alignment horizontal="right"/>
    </xf>
    <xf numFmtId="4" fontId="3" fillId="2" borderId="24" xfId="0" applyNumberFormat="1" applyFont="1" applyFill="1" applyBorder="1" applyAlignment="1">
      <alignment horizontal="right"/>
    </xf>
    <xf numFmtId="0" fontId="2" fillId="0" borderId="1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4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4" fontId="3" fillId="5" borderId="0" xfId="0" applyNumberFormat="1" applyFont="1" applyFill="1" applyAlignment="1">
      <alignment horizontal="right"/>
    </xf>
    <xf numFmtId="4" fontId="0" fillId="0" borderId="0" xfId="0" applyNumberFormat="1" applyAlignment="1">
      <alignment horizontal="left"/>
    </xf>
    <xf numFmtId="4" fontId="3" fillId="2" borderId="16" xfId="0" applyNumberFormat="1" applyFont="1" applyFill="1" applyBorder="1" applyAlignment="1">
      <alignment horizontal="right"/>
    </xf>
    <xf numFmtId="4" fontId="3" fillId="2" borderId="17" xfId="0" applyNumberFormat="1" applyFont="1" applyFill="1" applyBorder="1" applyAlignment="1">
      <alignment horizontal="right"/>
    </xf>
    <xf numFmtId="4" fontId="3" fillId="2" borderId="20" xfId="0" applyNumberFormat="1" applyFont="1" applyFill="1" applyBorder="1" applyAlignment="1">
      <alignment horizontal="right"/>
    </xf>
    <xf numFmtId="4" fontId="3" fillId="2" borderId="32" xfId="0" applyNumberFormat="1" applyFont="1" applyFill="1" applyBorder="1" applyAlignment="1">
      <alignment horizontal="right"/>
    </xf>
    <xf numFmtId="4" fontId="3" fillId="3" borderId="27" xfId="0" applyNumberFormat="1" applyFont="1" applyFill="1" applyBorder="1" applyAlignment="1">
      <alignment horizontal="right"/>
    </xf>
    <xf numFmtId="4" fontId="3" fillId="2" borderId="20" xfId="0" applyNumberFormat="1" applyFont="1" applyFill="1" applyBorder="1" applyAlignment="1">
      <alignment horizontal="right" vertical="center"/>
    </xf>
    <xf numFmtId="4" fontId="3" fillId="2" borderId="32" xfId="0" applyNumberFormat="1" applyFont="1" applyFill="1" applyBorder="1" applyAlignment="1">
      <alignment horizontal="right" vertical="center"/>
    </xf>
    <xf numFmtId="4" fontId="1" fillId="0" borderId="24" xfId="0" applyNumberFormat="1" applyFont="1" applyBorder="1" applyAlignment="1">
      <alignment horizontal="right"/>
    </xf>
    <xf numFmtId="4" fontId="1" fillId="0" borderId="18" xfId="0" applyNumberFormat="1" applyFont="1" applyBorder="1" applyAlignment="1">
      <alignment horizontal="right"/>
    </xf>
    <xf numFmtId="4" fontId="1" fillId="0" borderId="21" xfId="0" applyNumberFormat="1" applyFont="1" applyBorder="1" applyAlignment="1">
      <alignment horizontal="right"/>
    </xf>
    <xf numFmtId="0" fontId="9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" fillId="0" borderId="22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82</xdr:row>
      <xdr:rowOff>0</xdr:rowOff>
    </xdr:from>
    <xdr:to>
      <xdr:col>4</xdr:col>
      <xdr:colOff>208026</xdr:colOff>
      <xdr:row>86</xdr:row>
      <xdr:rowOff>17780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325" y="16649700"/>
          <a:ext cx="950976" cy="779780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</xdr:colOff>
      <xdr:row>82</xdr:row>
      <xdr:rowOff>66675</xdr:rowOff>
    </xdr:from>
    <xdr:to>
      <xdr:col>5</xdr:col>
      <xdr:colOff>266700</xdr:colOff>
      <xdr:row>86</xdr:row>
      <xdr:rowOff>3683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8300" y="16716375"/>
          <a:ext cx="933450" cy="6990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82"/>
  <sheetViews>
    <sheetView tabSelected="1" topLeftCell="A48" workbookViewId="0">
      <selection activeCell="J40" sqref="J40"/>
    </sheetView>
  </sheetViews>
  <sheetFormatPr defaultRowHeight="15" x14ac:dyDescent="0.25"/>
  <cols>
    <col min="1" max="1" width="5.7109375" customWidth="1"/>
    <col min="2" max="2" width="5.42578125" customWidth="1"/>
    <col min="3" max="3" width="54" customWidth="1"/>
    <col min="4" max="6" width="13" customWidth="1"/>
    <col min="13" max="13" width="10.140625" bestFit="1" customWidth="1"/>
  </cols>
  <sheetData>
    <row r="1" spans="2:6" ht="15" customHeight="1" x14ac:dyDescent="0.25">
      <c r="B1" s="88" t="s">
        <v>161</v>
      </c>
      <c r="C1" s="89"/>
      <c r="D1" s="89"/>
      <c r="E1" s="89"/>
      <c r="F1" s="89"/>
    </row>
    <row r="2" spans="2:6" ht="15" customHeight="1" x14ac:dyDescent="0.25">
      <c r="B2" s="98" t="s">
        <v>0</v>
      </c>
      <c r="C2" s="89"/>
      <c r="D2" s="89"/>
      <c r="E2" s="89"/>
      <c r="F2" s="89"/>
    </row>
    <row r="3" spans="2:6" ht="15" customHeight="1" x14ac:dyDescent="0.25">
      <c r="B3" s="99" t="s">
        <v>1</v>
      </c>
      <c r="C3" s="100"/>
      <c r="D3" s="100"/>
      <c r="E3" s="100"/>
      <c r="F3" s="100"/>
    </row>
    <row r="4" spans="2:6" ht="15.95" customHeight="1" x14ac:dyDescent="0.25">
      <c r="B4" s="4" t="s">
        <v>2</v>
      </c>
      <c r="C4" s="5" t="s">
        <v>3</v>
      </c>
      <c r="D4" s="6" t="s">
        <v>4</v>
      </c>
      <c r="E4" s="7" t="s">
        <v>5</v>
      </c>
      <c r="F4" s="8" t="s">
        <v>6</v>
      </c>
    </row>
    <row r="5" spans="2:6" ht="23.1" customHeight="1" x14ac:dyDescent="0.25">
      <c r="B5" s="9" t="s">
        <v>159</v>
      </c>
      <c r="C5" s="10" t="s">
        <v>160</v>
      </c>
      <c r="D5" s="11" t="s">
        <v>7</v>
      </c>
      <c r="E5" s="12" t="s">
        <v>8</v>
      </c>
      <c r="F5" s="13" t="s">
        <v>9</v>
      </c>
    </row>
    <row r="6" spans="2:6" ht="12.95" customHeight="1" thickBot="1" x14ac:dyDescent="0.3">
      <c r="B6" s="2" t="s">
        <v>10</v>
      </c>
      <c r="C6" s="3" t="s">
        <v>11</v>
      </c>
      <c r="D6" s="14" t="s">
        <v>12</v>
      </c>
      <c r="E6" s="14" t="s">
        <v>13</v>
      </c>
      <c r="F6" s="15" t="s">
        <v>14</v>
      </c>
    </row>
    <row r="7" spans="2:6" ht="12.95" customHeight="1" thickBot="1" x14ac:dyDescent="0.3">
      <c r="B7" s="16">
        <v>1</v>
      </c>
      <c r="C7" s="69">
        <v>2</v>
      </c>
      <c r="D7" s="69">
        <v>3</v>
      </c>
      <c r="E7" s="69">
        <v>4</v>
      </c>
      <c r="F7" s="70">
        <v>5</v>
      </c>
    </row>
    <row r="8" spans="2:6" ht="12" customHeight="1" thickBot="1" x14ac:dyDescent="0.3">
      <c r="B8" s="91" t="s">
        <v>15</v>
      </c>
      <c r="C8" s="92" t="s">
        <v>16</v>
      </c>
      <c r="D8" s="50" t="s">
        <v>17</v>
      </c>
      <c r="E8" s="50" t="s">
        <v>18</v>
      </c>
      <c r="F8" s="51" t="s">
        <v>19</v>
      </c>
    </row>
    <row r="9" spans="2:6" ht="14.1" customHeight="1" x14ac:dyDescent="0.25">
      <c r="B9" s="35">
        <v>1.1000000000000001</v>
      </c>
      <c r="C9" s="41" t="s">
        <v>20</v>
      </c>
      <c r="D9" s="42">
        <v>0</v>
      </c>
      <c r="E9" s="75">
        <f>D9*0.19</f>
        <v>0</v>
      </c>
      <c r="F9" s="76">
        <f>D9+E9</f>
        <v>0</v>
      </c>
    </row>
    <row r="10" spans="2:6" ht="15" customHeight="1" x14ac:dyDescent="0.25">
      <c r="B10" s="17">
        <v>1.2</v>
      </c>
      <c r="C10" s="18" t="s">
        <v>21</v>
      </c>
      <c r="D10" s="19">
        <v>0</v>
      </c>
      <c r="E10" s="19">
        <f t="shared" ref="E10:E12" si="0">D10*0.19</f>
        <v>0</v>
      </c>
      <c r="F10" s="52">
        <f t="shared" ref="F10:F12" si="1">D10+E10</f>
        <v>0</v>
      </c>
    </row>
    <row r="11" spans="2:6" ht="15" customHeight="1" x14ac:dyDescent="0.25">
      <c r="B11" s="17">
        <v>1.3</v>
      </c>
      <c r="C11" s="18" t="s">
        <v>22</v>
      </c>
      <c r="D11" s="19">
        <v>0</v>
      </c>
      <c r="E11" s="19">
        <f t="shared" si="0"/>
        <v>0</v>
      </c>
      <c r="F11" s="52">
        <f t="shared" si="1"/>
        <v>0</v>
      </c>
    </row>
    <row r="12" spans="2:6" ht="15" customHeight="1" thickBot="1" x14ac:dyDescent="0.3">
      <c r="B12" s="53">
        <v>1.4</v>
      </c>
      <c r="C12" s="33" t="s">
        <v>23</v>
      </c>
      <c r="D12" s="34">
        <v>0</v>
      </c>
      <c r="E12" s="77">
        <f t="shared" si="0"/>
        <v>0</v>
      </c>
      <c r="F12" s="78">
        <f t="shared" si="1"/>
        <v>0</v>
      </c>
    </row>
    <row r="13" spans="2:6" ht="15" customHeight="1" thickBot="1" x14ac:dyDescent="0.3">
      <c r="B13" s="91" t="s">
        <v>24</v>
      </c>
      <c r="C13" s="93" t="s">
        <v>25</v>
      </c>
      <c r="D13" s="55">
        <f>SUM(D9:D12)</f>
        <v>0</v>
      </c>
      <c r="E13" s="55">
        <f t="shared" ref="E13:F13" si="2">SUM(E9:E12)</f>
        <v>0</v>
      </c>
      <c r="F13" s="55">
        <f t="shared" si="2"/>
        <v>0</v>
      </c>
    </row>
    <row r="14" spans="2:6" ht="12" customHeight="1" thickBot="1" x14ac:dyDescent="0.3">
      <c r="B14" s="91" t="s">
        <v>26</v>
      </c>
      <c r="C14" s="92" t="s">
        <v>27</v>
      </c>
      <c r="D14" s="50" t="s">
        <v>28</v>
      </c>
      <c r="E14" s="50" t="s">
        <v>29</v>
      </c>
      <c r="F14" s="51" t="s">
        <v>30</v>
      </c>
    </row>
    <row r="15" spans="2:6" ht="15" customHeight="1" x14ac:dyDescent="0.25">
      <c r="B15" s="35">
        <v>2.1</v>
      </c>
      <c r="C15" s="41" t="s">
        <v>31</v>
      </c>
      <c r="D15" s="42">
        <v>0</v>
      </c>
      <c r="E15" s="75">
        <f>D15*0.19</f>
        <v>0</v>
      </c>
      <c r="F15" s="76">
        <f>D15+E15</f>
        <v>0</v>
      </c>
    </row>
    <row r="16" spans="2:6" ht="15" customHeight="1" x14ac:dyDescent="0.25">
      <c r="B16" s="17">
        <v>2.2000000000000002</v>
      </c>
      <c r="C16" s="18" t="s">
        <v>32</v>
      </c>
      <c r="D16" s="19">
        <v>0</v>
      </c>
      <c r="E16" s="19">
        <f t="shared" ref="E16:E17" si="3">D16*0.19</f>
        <v>0</v>
      </c>
      <c r="F16" s="52">
        <f t="shared" ref="F16:F17" si="4">D16+E16</f>
        <v>0</v>
      </c>
    </row>
    <row r="17" spans="2:6" ht="15" customHeight="1" thickBot="1" x14ac:dyDescent="0.3">
      <c r="B17" s="53">
        <v>2.2999999999999998</v>
      </c>
      <c r="C17" s="33" t="s">
        <v>33</v>
      </c>
      <c r="D17" s="34">
        <v>0</v>
      </c>
      <c r="E17" s="77">
        <f t="shared" si="3"/>
        <v>0</v>
      </c>
      <c r="F17" s="78">
        <f t="shared" si="4"/>
        <v>0</v>
      </c>
    </row>
    <row r="18" spans="2:6" ht="12.95" customHeight="1" thickBot="1" x14ac:dyDescent="0.3">
      <c r="B18" s="91" t="s">
        <v>34</v>
      </c>
      <c r="C18" s="93" t="s">
        <v>35</v>
      </c>
      <c r="D18" s="55">
        <f>SUM(D15:D17)</f>
        <v>0</v>
      </c>
      <c r="E18" s="55">
        <f t="shared" ref="E18:F18" si="5">SUM(E15:E17)</f>
        <v>0</v>
      </c>
      <c r="F18" s="55">
        <f t="shared" si="5"/>
        <v>0</v>
      </c>
    </row>
    <row r="19" spans="2:6" ht="12" customHeight="1" thickBot="1" x14ac:dyDescent="0.3">
      <c r="B19" s="91" t="s">
        <v>36</v>
      </c>
      <c r="C19" s="92" t="s">
        <v>37</v>
      </c>
      <c r="D19" s="50" t="s">
        <v>38</v>
      </c>
      <c r="E19" s="50" t="s">
        <v>39</v>
      </c>
      <c r="F19" s="51" t="s">
        <v>40</v>
      </c>
    </row>
    <row r="20" spans="2:6" ht="15" customHeight="1" x14ac:dyDescent="0.25">
      <c r="B20" s="35">
        <v>3.1</v>
      </c>
      <c r="C20" s="36" t="s">
        <v>41</v>
      </c>
      <c r="D20" s="37">
        <f>SUM(D21:D23)</f>
        <v>1400</v>
      </c>
      <c r="E20" s="37">
        <f>SUM(E21:E23)</f>
        <v>266</v>
      </c>
      <c r="F20" s="79">
        <f>SUM(F21:F23)</f>
        <v>1666</v>
      </c>
    </row>
    <row r="21" spans="2:6" ht="15" customHeight="1" x14ac:dyDescent="0.25">
      <c r="B21" s="20" t="s">
        <v>42</v>
      </c>
      <c r="C21" s="18" t="s">
        <v>43</v>
      </c>
      <c r="D21" s="19">
        <v>1400</v>
      </c>
      <c r="E21" s="19">
        <f>D21*0.19</f>
        <v>266</v>
      </c>
      <c r="F21" s="52">
        <f>D21+E21</f>
        <v>1666</v>
      </c>
    </row>
    <row r="22" spans="2:6" ht="15" customHeight="1" x14ac:dyDescent="0.25">
      <c r="B22" s="20" t="s">
        <v>44</v>
      </c>
      <c r="C22" s="18" t="s">
        <v>45</v>
      </c>
      <c r="D22" s="19">
        <v>0</v>
      </c>
      <c r="E22" s="19">
        <f t="shared" ref="E22:E23" si="6">D22*0.19</f>
        <v>0</v>
      </c>
      <c r="F22" s="52">
        <f t="shared" ref="F22:F23" si="7">D22+E22</f>
        <v>0</v>
      </c>
    </row>
    <row r="23" spans="2:6" ht="15" customHeight="1" x14ac:dyDescent="0.25">
      <c r="B23" s="20" t="s">
        <v>46</v>
      </c>
      <c r="C23" s="18" t="s">
        <v>47</v>
      </c>
      <c r="D23" s="19">
        <v>0</v>
      </c>
      <c r="E23" s="19">
        <f t="shared" si="6"/>
        <v>0</v>
      </c>
      <c r="F23" s="52">
        <f t="shared" si="7"/>
        <v>0</v>
      </c>
    </row>
    <row r="24" spans="2:6" ht="29.1" customHeight="1" x14ac:dyDescent="0.25">
      <c r="B24" s="21">
        <v>3.2</v>
      </c>
      <c r="C24" s="22" t="s">
        <v>48</v>
      </c>
      <c r="D24" s="23">
        <v>4000</v>
      </c>
      <c r="E24" s="23">
        <f>D24*0.19</f>
        <v>760</v>
      </c>
      <c r="F24" s="56">
        <f>D24+E24</f>
        <v>4760</v>
      </c>
    </row>
    <row r="25" spans="2:6" ht="15" customHeight="1" x14ac:dyDescent="0.25">
      <c r="B25" s="17">
        <v>3.3</v>
      </c>
      <c r="C25" s="24" t="s">
        <v>49</v>
      </c>
      <c r="D25" s="25">
        <v>248250</v>
      </c>
      <c r="E25" s="23">
        <f t="shared" ref="E25:E27" si="8">D25*0.19</f>
        <v>47167.5</v>
      </c>
      <c r="F25" s="56">
        <f t="shared" ref="F25:F27" si="9">D25+E25</f>
        <v>295417.5</v>
      </c>
    </row>
    <row r="26" spans="2:6" ht="15" customHeight="1" x14ac:dyDescent="0.25">
      <c r="B26" s="17">
        <v>3.4</v>
      </c>
      <c r="C26" s="24" t="s">
        <v>50</v>
      </c>
      <c r="D26" s="25">
        <v>0</v>
      </c>
      <c r="E26" s="23">
        <f t="shared" si="8"/>
        <v>0</v>
      </c>
      <c r="F26" s="56">
        <f t="shared" si="9"/>
        <v>0</v>
      </c>
    </row>
    <row r="27" spans="2:6" ht="15" customHeight="1" x14ac:dyDescent="0.25">
      <c r="B27" s="17">
        <v>3.5</v>
      </c>
      <c r="C27" s="24" t="s">
        <v>51</v>
      </c>
      <c r="D27" s="25">
        <f>SUM(D28:D33)</f>
        <v>20000</v>
      </c>
      <c r="E27" s="23">
        <f t="shared" si="8"/>
        <v>3800</v>
      </c>
      <c r="F27" s="56">
        <f t="shared" si="9"/>
        <v>23800</v>
      </c>
    </row>
    <row r="28" spans="2:6" ht="15" customHeight="1" x14ac:dyDescent="0.25">
      <c r="B28" s="20" t="s">
        <v>52</v>
      </c>
      <c r="C28" s="18" t="s">
        <v>53</v>
      </c>
      <c r="D28" s="19">
        <v>0</v>
      </c>
      <c r="E28" s="19">
        <f>D28*0.19</f>
        <v>0</v>
      </c>
      <c r="F28" s="58">
        <f>D28+E28</f>
        <v>0</v>
      </c>
    </row>
    <row r="29" spans="2:6" ht="15" customHeight="1" x14ac:dyDescent="0.25">
      <c r="B29" s="20" t="s">
        <v>54</v>
      </c>
      <c r="C29" s="18" t="s">
        <v>55</v>
      </c>
      <c r="D29" s="19">
        <v>0</v>
      </c>
      <c r="E29" s="19">
        <f>D29*0.19</f>
        <v>0</v>
      </c>
      <c r="F29" s="58">
        <f t="shared" ref="F29:F33" si="10">D29+E29</f>
        <v>0</v>
      </c>
    </row>
    <row r="30" spans="2:6" ht="29.1" customHeight="1" x14ac:dyDescent="0.25">
      <c r="B30" s="26" t="s">
        <v>56</v>
      </c>
      <c r="C30" s="27" t="s">
        <v>57</v>
      </c>
      <c r="D30" s="28">
        <v>5000</v>
      </c>
      <c r="E30" s="28">
        <f>D30*0.19</f>
        <v>950</v>
      </c>
      <c r="F30" s="58">
        <f t="shared" si="10"/>
        <v>5950</v>
      </c>
    </row>
    <row r="31" spans="2:6" ht="29.1" customHeight="1" x14ac:dyDescent="0.25">
      <c r="B31" s="26" t="s">
        <v>58</v>
      </c>
      <c r="C31" s="27" t="s">
        <v>59</v>
      </c>
      <c r="D31" s="28">
        <v>5000</v>
      </c>
      <c r="E31" s="28">
        <f>D31*0.19</f>
        <v>950</v>
      </c>
      <c r="F31" s="58">
        <f t="shared" si="10"/>
        <v>5950</v>
      </c>
    </row>
    <row r="32" spans="2:6" ht="27" customHeight="1" x14ac:dyDescent="0.25">
      <c r="B32" s="26" t="s">
        <v>60</v>
      </c>
      <c r="C32" s="29" t="s">
        <v>61</v>
      </c>
      <c r="D32" s="28">
        <v>5000</v>
      </c>
      <c r="E32" s="28">
        <f t="shared" ref="E32:E33" si="11">D32*0.19</f>
        <v>950</v>
      </c>
      <c r="F32" s="58">
        <f t="shared" si="10"/>
        <v>5950</v>
      </c>
    </row>
    <row r="33" spans="2:13" ht="15" customHeight="1" x14ac:dyDescent="0.25">
      <c r="B33" s="20" t="s">
        <v>62</v>
      </c>
      <c r="C33" s="18" t="s">
        <v>63</v>
      </c>
      <c r="D33" s="19">
        <v>5000</v>
      </c>
      <c r="E33" s="28">
        <f t="shared" si="11"/>
        <v>950</v>
      </c>
      <c r="F33" s="58">
        <f t="shared" si="10"/>
        <v>5950</v>
      </c>
    </row>
    <row r="34" spans="2:13" ht="15" customHeight="1" x14ac:dyDescent="0.25">
      <c r="B34" s="17">
        <v>3.6</v>
      </c>
      <c r="C34" s="24" t="s">
        <v>64</v>
      </c>
      <c r="D34" s="25">
        <v>0</v>
      </c>
      <c r="E34" s="25">
        <f>D34*0.19</f>
        <v>0</v>
      </c>
      <c r="F34" s="57">
        <f>D34+E34</f>
        <v>0</v>
      </c>
    </row>
    <row r="35" spans="2:13" ht="15" customHeight="1" x14ac:dyDescent="0.25">
      <c r="B35" s="17">
        <v>3.7</v>
      </c>
      <c r="C35" s="24" t="s">
        <v>65</v>
      </c>
      <c r="D35" s="25">
        <f>SUM(D36:D37)</f>
        <v>0</v>
      </c>
      <c r="E35" s="25">
        <f>D35*0.19</f>
        <v>0</v>
      </c>
      <c r="F35" s="57">
        <f>D35+E35</f>
        <v>0</v>
      </c>
    </row>
    <row r="36" spans="2:13" ht="15" customHeight="1" x14ac:dyDescent="0.25">
      <c r="B36" s="20" t="s">
        <v>66</v>
      </c>
      <c r="C36" s="18" t="s">
        <v>67</v>
      </c>
      <c r="D36" s="19">
        <v>0</v>
      </c>
      <c r="E36" s="19">
        <f>D36*0.19</f>
        <v>0</v>
      </c>
      <c r="F36" s="52">
        <f>D36+E36</f>
        <v>0</v>
      </c>
    </row>
    <row r="37" spans="2:13" ht="15" customHeight="1" x14ac:dyDescent="0.25">
      <c r="B37" s="20" t="s">
        <v>68</v>
      </c>
      <c r="C37" s="18" t="s">
        <v>69</v>
      </c>
      <c r="D37" s="19">
        <v>0</v>
      </c>
      <c r="E37" s="19">
        <f>D37*0.19</f>
        <v>0</v>
      </c>
      <c r="F37" s="52">
        <f>D37+E37</f>
        <v>0</v>
      </c>
    </row>
    <row r="38" spans="2:13" ht="15" customHeight="1" x14ac:dyDescent="0.25">
      <c r="B38" s="17">
        <v>3.8</v>
      </c>
      <c r="C38" s="24" t="s">
        <v>70</v>
      </c>
      <c r="D38" s="25">
        <f>D39+D42+D43</f>
        <v>12500</v>
      </c>
      <c r="E38" s="25">
        <f>E39+E42+E43</f>
        <v>2375</v>
      </c>
      <c r="F38" s="57">
        <f>F39+F42+F43</f>
        <v>14875</v>
      </c>
    </row>
    <row r="39" spans="2:13" ht="15" customHeight="1" x14ac:dyDescent="0.25">
      <c r="B39" s="20" t="s">
        <v>71</v>
      </c>
      <c r="C39" s="18" t="s">
        <v>72</v>
      </c>
      <c r="D39" s="19">
        <f>SUM(D40:D41)</f>
        <v>5000</v>
      </c>
      <c r="E39" s="19">
        <f t="shared" ref="E39:F39" si="12">SUM(E40:E41)</f>
        <v>950</v>
      </c>
      <c r="F39" s="52">
        <f t="shared" si="12"/>
        <v>5950</v>
      </c>
    </row>
    <row r="40" spans="2:13" ht="15" customHeight="1" x14ac:dyDescent="0.25">
      <c r="B40" s="20" t="s">
        <v>73</v>
      </c>
      <c r="C40" s="18" t="s">
        <v>74</v>
      </c>
      <c r="D40" s="30">
        <v>5000</v>
      </c>
      <c r="E40" s="30">
        <f>D40*0.19</f>
        <v>950</v>
      </c>
      <c r="F40" s="59">
        <f>D40+E40</f>
        <v>5950</v>
      </c>
    </row>
    <row r="41" spans="2:13" ht="29.1" customHeight="1" x14ac:dyDescent="0.25">
      <c r="B41" s="26" t="s">
        <v>75</v>
      </c>
      <c r="C41" s="27" t="s">
        <v>76</v>
      </c>
      <c r="D41" s="31">
        <v>0</v>
      </c>
      <c r="E41" s="31">
        <f>D41*0.19</f>
        <v>0</v>
      </c>
      <c r="F41" s="60">
        <f>D41+E41</f>
        <v>0</v>
      </c>
    </row>
    <row r="42" spans="2:13" ht="15" customHeight="1" x14ac:dyDescent="0.25">
      <c r="B42" s="20" t="s">
        <v>77</v>
      </c>
      <c r="C42" s="18" t="s">
        <v>78</v>
      </c>
      <c r="D42" s="19">
        <v>7500</v>
      </c>
      <c r="E42" s="19">
        <f>D42*0.19</f>
        <v>1425</v>
      </c>
      <c r="F42" s="52">
        <f>D42+E42</f>
        <v>8925</v>
      </c>
    </row>
    <row r="43" spans="2:13" ht="15" customHeight="1" thickBot="1" x14ac:dyDescent="0.3">
      <c r="B43" s="32" t="s">
        <v>79</v>
      </c>
      <c r="C43" s="33" t="s">
        <v>80</v>
      </c>
      <c r="D43" s="34">
        <v>0</v>
      </c>
      <c r="E43" s="34">
        <f>D43*0.19</f>
        <v>0</v>
      </c>
      <c r="F43" s="54">
        <f>D43+E43</f>
        <v>0</v>
      </c>
    </row>
    <row r="44" spans="2:13" ht="12.95" customHeight="1" thickBot="1" x14ac:dyDescent="0.3">
      <c r="B44" s="91" t="s">
        <v>81</v>
      </c>
      <c r="C44" s="93" t="s">
        <v>82</v>
      </c>
      <c r="D44" s="55">
        <f>D20+D24+D25+D26+D27+D34+D35+D38</f>
        <v>286150</v>
      </c>
      <c r="E44" s="55">
        <f t="shared" ref="E44:F44" si="13">E20+E24+E25+E26+E27+E34+E35+E38</f>
        <v>54368.5</v>
      </c>
      <c r="F44" s="55">
        <f t="shared" si="13"/>
        <v>340518.5</v>
      </c>
      <c r="M44" s="71"/>
    </row>
    <row r="45" spans="2:13" ht="12" customHeight="1" thickBot="1" x14ac:dyDescent="0.3">
      <c r="B45" s="91" t="s">
        <v>83</v>
      </c>
      <c r="C45" s="92" t="s">
        <v>84</v>
      </c>
      <c r="D45" s="50" t="s">
        <v>85</v>
      </c>
      <c r="E45" s="50" t="s">
        <v>86</v>
      </c>
      <c r="F45" s="51" t="s">
        <v>87</v>
      </c>
      <c r="M45" s="71"/>
    </row>
    <row r="46" spans="2:13" ht="15" customHeight="1" x14ac:dyDescent="0.25">
      <c r="B46" s="35">
        <v>4.0999999999999996</v>
      </c>
      <c r="C46" s="41" t="s">
        <v>88</v>
      </c>
      <c r="D46" s="42">
        <v>480720.12</v>
      </c>
      <c r="E46" s="75">
        <f>D46*0.19</f>
        <v>91336.822799999994</v>
      </c>
      <c r="F46" s="76">
        <f>D46+E46</f>
        <v>572056.94279999996</v>
      </c>
      <c r="M46" s="71"/>
    </row>
    <row r="47" spans="2:13" ht="15" customHeight="1" x14ac:dyDescent="0.25">
      <c r="B47" s="17">
        <v>4.2</v>
      </c>
      <c r="C47" s="18" t="s">
        <v>89</v>
      </c>
      <c r="D47" s="19">
        <v>0</v>
      </c>
      <c r="E47" s="28">
        <f t="shared" ref="E47:E51" si="14">D47*0.19</f>
        <v>0</v>
      </c>
      <c r="F47" s="58">
        <f t="shared" ref="F47:F51" si="15">D47+E47</f>
        <v>0</v>
      </c>
    </row>
    <row r="48" spans="2:13" ht="17.100000000000001" customHeight="1" x14ac:dyDescent="0.25">
      <c r="B48" s="17">
        <v>4.3</v>
      </c>
      <c r="C48" s="18" t="s">
        <v>90</v>
      </c>
      <c r="D48" s="19">
        <v>0</v>
      </c>
      <c r="E48" s="28">
        <f t="shared" si="14"/>
        <v>0</v>
      </c>
      <c r="F48" s="58">
        <f t="shared" si="15"/>
        <v>0</v>
      </c>
    </row>
    <row r="49" spans="2:13" ht="29.1" customHeight="1" x14ac:dyDescent="0.25">
      <c r="B49" s="21">
        <v>4.4000000000000004</v>
      </c>
      <c r="C49" s="27" t="s">
        <v>91</v>
      </c>
      <c r="D49" s="28">
        <v>0</v>
      </c>
      <c r="E49" s="28">
        <f t="shared" si="14"/>
        <v>0</v>
      </c>
      <c r="F49" s="58">
        <f t="shared" si="15"/>
        <v>0</v>
      </c>
    </row>
    <row r="50" spans="2:13" ht="15" customHeight="1" x14ac:dyDescent="0.25">
      <c r="B50" s="17">
        <v>4.5</v>
      </c>
      <c r="C50" s="18" t="s">
        <v>92</v>
      </c>
      <c r="D50" s="19">
        <v>7500</v>
      </c>
      <c r="E50" s="28">
        <f t="shared" si="14"/>
        <v>1425</v>
      </c>
      <c r="F50" s="58">
        <f t="shared" si="15"/>
        <v>8925</v>
      </c>
    </row>
    <row r="51" spans="2:13" ht="15" customHeight="1" thickBot="1" x14ac:dyDescent="0.3">
      <c r="B51" s="53">
        <v>4.5999999999999996</v>
      </c>
      <c r="C51" s="33" t="s">
        <v>93</v>
      </c>
      <c r="D51" s="34">
        <v>0</v>
      </c>
      <c r="E51" s="80">
        <f t="shared" si="14"/>
        <v>0</v>
      </c>
      <c r="F51" s="81">
        <f t="shared" si="15"/>
        <v>0</v>
      </c>
    </row>
    <row r="52" spans="2:13" ht="12.95" customHeight="1" thickBot="1" x14ac:dyDescent="0.3">
      <c r="B52" s="91" t="s">
        <v>94</v>
      </c>
      <c r="C52" s="93" t="s">
        <v>95</v>
      </c>
      <c r="D52" s="55">
        <f>SUM(D46:D51)</f>
        <v>488220.12</v>
      </c>
      <c r="E52" s="55">
        <f t="shared" ref="E52:F52" si="16">SUM(E46:E51)</f>
        <v>92761.822799999994</v>
      </c>
      <c r="F52" s="55">
        <f t="shared" si="16"/>
        <v>580981.94279999996</v>
      </c>
    </row>
    <row r="53" spans="2:13" ht="12" customHeight="1" thickBot="1" x14ac:dyDescent="0.3">
      <c r="B53" s="91" t="s">
        <v>96</v>
      </c>
      <c r="C53" s="92" t="s">
        <v>97</v>
      </c>
      <c r="D53" s="50" t="s">
        <v>98</v>
      </c>
      <c r="E53" s="50" t="s">
        <v>99</v>
      </c>
      <c r="F53" s="51" t="s">
        <v>100</v>
      </c>
    </row>
    <row r="54" spans="2:13" ht="15" customHeight="1" x14ac:dyDescent="0.25">
      <c r="B54" s="35">
        <v>5.0999999999999996</v>
      </c>
      <c r="C54" s="36" t="s">
        <v>101</v>
      </c>
      <c r="D54" s="37">
        <f>SUM(D55:D56)</f>
        <v>0</v>
      </c>
      <c r="E54" s="37">
        <f t="shared" ref="E54:F54" si="17">SUM(E55:E56)</f>
        <v>0</v>
      </c>
      <c r="F54" s="79">
        <f t="shared" si="17"/>
        <v>0</v>
      </c>
    </row>
    <row r="55" spans="2:13" ht="15" customHeight="1" x14ac:dyDescent="0.25">
      <c r="B55" s="20" t="s">
        <v>102</v>
      </c>
      <c r="C55" s="18" t="s">
        <v>103</v>
      </c>
      <c r="D55" s="19">
        <v>0</v>
      </c>
      <c r="E55" s="19">
        <f>D55*0.19</f>
        <v>0</v>
      </c>
      <c r="F55" s="52">
        <f>D55+E55</f>
        <v>0</v>
      </c>
    </row>
    <row r="56" spans="2:13" ht="15" customHeight="1" thickBot="1" x14ac:dyDescent="0.3">
      <c r="B56" s="32" t="s">
        <v>104</v>
      </c>
      <c r="C56" s="33" t="s">
        <v>105</v>
      </c>
      <c r="D56" s="34">
        <v>0</v>
      </c>
      <c r="E56" s="34">
        <f>D56*0.19</f>
        <v>0</v>
      </c>
      <c r="F56" s="54">
        <f>D56+E56</f>
        <v>0</v>
      </c>
    </row>
    <row r="57" spans="2:13" ht="15" customHeight="1" x14ac:dyDescent="0.25">
      <c r="B57" s="35">
        <v>5.2</v>
      </c>
      <c r="C57" s="36" t="s">
        <v>106</v>
      </c>
      <c r="D57" s="37">
        <f>SUM(D58:D62)</f>
        <v>5387.9213200000004</v>
      </c>
      <c r="E57" s="37">
        <f t="shared" ref="E57:F57" si="18">SUM(E58:E62)</f>
        <v>0</v>
      </c>
      <c r="F57" s="37">
        <f t="shared" si="18"/>
        <v>5387.9213200000004</v>
      </c>
      <c r="M57" s="73"/>
    </row>
    <row r="58" spans="2:13" ht="15" customHeight="1" x14ac:dyDescent="0.25">
      <c r="B58" s="20" t="s">
        <v>107</v>
      </c>
      <c r="C58" s="18" t="s">
        <v>108</v>
      </c>
      <c r="D58" s="19">
        <v>0</v>
      </c>
      <c r="E58" s="19">
        <v>0</v>
      </c>
      <c r="F58" s="58">
        <f>D58+E58</f>
        <v>0</v>
      </c>
    </row>
    <row r="59" spans="2:13" ht="15" customHeight="1" x14ac:dyDescent="0.25">
      <c r="B59" s="20" t="s">
        <v>109</v>
      </c>
      <c r="C59" s="18" t="s">
        <v>110</v>
      </c>
      <c r="D59" s="19">
        <f>0.5%*D75</f>
        <v>2403.6006000000002</v>
      </c>
      <c r="E59" s="19">
        <v>0</v>
      </c>
      <c r="F59" s="58">
        <f t="shared" ref="F59:F62" si="19">D59+E59</f>
        <v>2403.6006000000002</v>
      </c>
    </row>
    <row r="60" spans="2:13" ht="27.75" customHeight="1" x14ac:dyDescent="0.25">
      <c r="B60" s="26" t="s">
        <v>111</v>
      </c>
      <c r="C60" s="27" t="s">
        <v>112</v>
      </c>
      <c r="D60" s="28">
        <f>0.1%*D75</f>
        <v>480.72012000000001</v>
      </c>
      <c r="E60" s="28">
        <v>0</v>
      </c>
      <c r="F60" s="58">
        <f t="shared" si="19"/>
        <v>480.72012000000001</v>
      </c>
    </row>
    <row r="61" spans="2:13" ht="15" customHeight="1" x14ac:dyDescent="0.25">
      <c r="B61" s="20" t="s">
        <v>113</v>
      </c>
      <c r="C61" s="18" t="s">
        <v>114</v>
      </c>
      <c r="D61" s="19">
        <f>0.5%*D75</f>
        <v>2403.6006000000002</v>
      </c>
      <c r="E61" s="19">
        <v>0</v>
      </c>
      <c r="F61" s="58">
        <f t="shared" si="19"/>
        <v>2403.6006000000002</v>
      </c>
    </row>
    <row r="62" spans="2:13" ht="15" customHeight="1" thickBot="1" x14ac:dyDescent="0.3">
      <c r="B62" s="32" t="s">
        <v>115</v>
      </c>
      <c r="C62" s="33" t="s">
        <v>116</v>
      </c>
      <c r="D62" s="34">
        <v>100</v>
      </c>
      <c r="E62" s="34">
        <v>0</v>
      </c>
      <c r="F62" s="58">
        <f t="shared" si="19"/>
        <v>100</v>
      </c>
    </row>
    <row r="63" spans="2:13" ht="15" customHeight="1" thickBot="1" x14ac:dyDescent="0.3">
      <c r="B63" s="38">
        <v>5.3</v>
      </c>
      <c r="C63" s="39" t="s">
        <v>117</v>
      </c>
      <c r="D63" s="40">
        <f>D52*1%</f>
        <v>4882.2012000000004</v>
      </c>
      <c r="E63" s="40">
        <f>D63*0.19</f>
        <v>927.61822800000004</v>
      </c>
      <c r="F63" s="61">
        <f>D63+E63</f>
        <v>5809.8194280000007</v>
      </c>
      <c r="M63" s="74"/>
    </row>
    <row r="64" spans="2:13" ht="15" customHeight="1" thickBot="1" x14ac:dyDescent="0.3">
      <c r="B64" s="38">
        <v>5.4</v>
      </c>
      <c r="C64" s="39" t="s">
        <v>118</v>
      </c>
      <c r="D64" s="40">
        <v>0</v>
      </c>
      <c r="E64" s="40">
        <f>D64*0.19</f>
        <v>0</v>
      </c>
      <c r="F64" s="61">
        <f>D64+E64</f>
        <v>0</v>
      </c>
    </row>
    <row r="65" spans="2:13" ht="15" customHeight="1" thickBot="1" x14ac:dyDescent="0.3">
      <c r="B65" s="91" t="s">
        <v>119</v>
      </c>
      <c r="C65" s="93" t="s">
        <v>120</v>
      </c>
      <c r="D65" s="55">
        <f>D54+D57+D63+D64</f>
        <v>10270.122520000001</v>
      </c>
      <c r="E65" s="55">
        <f t="shared" ref="E65:F65" si="20">E54+E57+E63+E64</f>
        <v>927.61822800000004</v>
      </c>
      <c r="F65" s="55">
        <f t="shared" si="20"/>
        <v>11197.740748</v>
      </c>
      <c r="M65" s="71"/>
    </row>
    <row r="66" spans="2:13" ht="12" customHeight="1" thickBot="1" x14ac:dyDescent="0.3">
      <c r="B66" s="91" t="s">
        <v>121</v>
      </c>
      <c r="C66" s="92" t="s">
        <v>122</v>
      </c>
      <c r="D66" s="50" t="s">
        <v>123</v>
      </c>
      <c r="E66" s="50" t="s">
        <v>124</v>
      </c>
      <c r="F66" s="51" t="s">
        <v>125</v>
      </c>
      <c r="M66" s="71"/>
    </row>
    <row r="67" spans="2:13" ht="15" customHeight="1" thickBot="1" x14ac:dyDescent="0.3">
      <c r="B67" s="38">
        <v>6.1</v>
      </c>
      <c r="C67" s="39" t="s">
        <v>126</v>
      </c>
      <c r="D67" s="67">
        <v>0</v>
      </c>
      <c r="E67" s="67">
        <f>D67*0.19</f>
        <v>0</v>
      </c>
      <c r="F67" s="68">
        <f>D67+E67</f>
        <v>0</v>
      </c>
      <c r="M67" s="71"/>
    </row>
    <row r="68" spans="2:13" ht="15" customHeight="1" thickBot="1" x14ac:dyDescent="0.3">
      <c r="B68" s="38">
        <v>6.2</v>
      </c>
      <c r="C68" s="39" t="s">
        <v>127</v>
      </c>
      <c r="D68" s="67">
        <v>0</v>
      </c>
      <c r="E68" s="67">
        <f>D68*0.19</f>
        <v>0</v>
      </c>
      <c r="F68" s="68">
        <f>D68+E68</f>
        <v>0</v>
      </c>
    </row>
    <row r="69" spans="2:13" ht="15" customHeight="1" thickBot="1" x14ac:dyDescent="0.3">
      <c r="B69" s="91" t="s">
        <v>128</v>
      </c>
      <c r="C69" s="93" t="s">
        <v>129</v>
      </c>
      <c r="D69" s="55">
        <f>SUM(D67:D68)</f>
        <v>0</v>
      </c>
      <c r="E69" s="55">
        <f t="shared" ref="E69:F69" si="21">SUM(E67:E68)</f>
        <v>0</v>
      </c>
      <c r="F69" s="82">
        <f t="shared" si="21"/>
        <v>0</v>
      </c>
    </row>
    <row r="70" spans="2:13" ht="12" customHeight="1" thickBot="1" x14ac:dyDescent="0.3">
      <c r="B70" s="91" t="s">
        <v>130</v>
      </c>
      <c r="C70" s="92" t="s">
        <v>131</v>
      </c>
      <c r="D70" s="92" t="s">
        <v>132</v>
      </c>
      <c r="E70" s="92" t="s">
        <v>133</v>
      </c>
      <c r="F70" s="51" t="s">
        <v>134</v>
      </c>
    </row>
    <row r="71" spans="2:13" ht="29.1" customHeight="1" thickBot="1" x14ac:dyDescent="0.3">
      <c r="B71" s="63">
        <v>7.1</v>
      </c>
      <c r="C71" s="64" t="s">
        <v>135</v>
      </c>
      <c r="D71" s="65">
        <v>0</v>
      </c>
      <c r="E71" s="65">
        <f>D71*0.19</f>
        <v>0</v>
      </c>
      <c r="F71" s="66">
        <f>D71+E71</f>
        <v>0</v>
      </c>
    </row>
    <row r="72" spans="2:13" ht="15" customHeight="1" thickBot="1" x14ac:dyDescent="0.3">
      <c r="B72" s="38">
        <v>7.2</v>
      </c>
      <c r="C72" s="39" t="s">
        <v>136</v>
      </c>
      <c r="D72" s="67">
        <v>0</v>
      </c>
      <c r="E72" s="65">
        <f>D72*0.19</f>
        <v>0</v>
      </c>
      <c r="F72" s="66">
        <f>D72+E72</f>
        <v>0</v>
      </c>
    </row>
    <row r="73" spans="2:13" ht="15" customHeight="1" thickBot="1" x14ac:dyDescent="0.3">
      <c r="B73" s="91" t="s">
        <v>137</v>
      </c>
      <c r="C73" s="93" t="s">
        <v>138</v>
      </c>
      <c r="D73" s="55">
        <f>SUM(D71:D72)</f>
        <v>0</v>
      </c>
      <c r="E73" s="55">
        <f t="shared" ref="E73:F73" si="22">SUM(E71:E72)</f>
        <v>0</v>
      </c>
      <c r="F73" s="82">
        <f t="shared" si="22"/>
        <v>0</v>
      </c>
    </row>
    <row r="74" spans="2:13" ht="15" customHeight="1" x14ac:dyDescent="0.25">
      <c r="B74" s="94" t="s">
        <v>139</v>
      </c>
      <c r="C74" s="95" t="s">
        <v>140</v>
      </c>
      <c r="D74" s="62">
        <f>D13+D18+D44+D52+D65+D69+D73</f>
        <v>784640.24251999997</v>
      </c>
      <c r="E74" s="62">
        <f t="shared" ref="E74:F74" si="23">E13+E18+E44+E52+E65+E69+E73</f>
        <v>148057.941028</v>
      </c>
      <c r="F74" s="83">
        <f t="shared" si="23"/>
        <v>932698.18354799994</v>
      </c>
      <c r="M74" s="71"/>
    </row>
    <row r="75" spans="2:13" ht="12.95" customHeight="1" thickBot="1" x14ac:dyDescent="0.3">
      <c r="B75" s="96" t="s">
        <v>141</v>
      </c>
      <c r="C75" s="97" t="s">
        <v>142</v>
      </c>
      <c r="D75" s="43">
        <f>D10+D11+D12+D18+D46+D47+D55</f>
        <v>480720.12</v>
      </c>
      <c r="E75" s="43">
        <f t="shared" ref="E75:F75" si="24">E10+E11+E12+E18+E46+E47+E55</f>
        <v>91336.822799999994</v>
      </c>
      <c r="F75" s="84">
        <f t="shared" si="24"/>
        <v>572056.94279999996</v>
      </c>
      <c r="M75" s="71"/>
    </row>
    <row r="76" spans="2:13" ht="20.100000000000001" customHeight="1" x14ac:dyDescent="0.25">
      <c r="B76" s="44"/>
      <c r="C76" s="45" t="s">
        <v>144</v>
      </c>
      <c r="D76" s="45" t="s">
        <v>145</v>
      </c>
      <c r="E76" s="46" t="s">
        <v>146</v>
      </c>
      <c r="F76" s="1" t="s">
        <v>147</v>
      </c>
      <c r="M76" s="71"/>
    </row>
    <row r="77" spans="2:13" ht="20.100000000000001" customHeight="1" x14ac:dyDescent="0.25">
      <c r="B77" s="86" t="s">
        <v>143</v>
      </c>
      <c r="C77" s="86"/>
      <c r="D77" s="72"/>
      <c r="E77" s="1"/>
      <c r="F77" s="1"/>
      <c r="M77" s="71"/>
    </row>
    <row r="78" spans="2:13" ht="12.95" customHeight="1" x14ac:dyDescent="0.25">
      <c r="B78" s="85" t="s">
        <v>158</v>
      </c>
      <c r="C78" s="85"/>
      <c r="D78" s="47" t="s">
        <v>148</v>
      </c>
      <c r="E78" s="1" t="s">
        <v>149</v>
      </c>
      <c r="F78" s="1" t="s">
        <v>150</v>
      </c>
    </row>
    <row r="79" spans="2:13" ht="12.95" customHeight="1" x14ac:dyDescent="0.25">
      <c r="B79" s="86" t="s">
        <v>151</v>
      </c>
      <c r="C79" s="86"/>
      <c r="D79" s="90" t="s">
        <v>155</v>
      </c>
      <c r="E79" s="90"/>
      <c r="F79" s="90"/>
    </row>
    <row r="80" spans="2:13" ht="14.25" customHeight="1" x14ac:dyDescent="0.25">
      <c r="B80" s="87" t="s">
        <v>152</v>
      </c>
      <c r="C80" s="87"/>
      <c r="D80" s="90" t="s">
        <v>156</v>
      </c>
      <c r="E80" s="90"/>
      <c r="F80" s="90"/>
    </row>
    <row r="81" spans="2:6" ht="15" customHeight="1" x14ac:dyDescent="0.25">
      <c r="B81" s="49"/>
      <c r="C81" s="48"/>
      <c r="D81" s="90" t="s">
        <v>157</v>
      </c>
      <c r="E81" s="90"/>
      <c r="F81" s="90"/>
    </row>
    <row r="82" spans="2:6" ht="12" customHeight="1" x14ac:dyDescent="0.25">
      <c r="B82" s="1" t="s">
        <v>153</v>
      </c>
      <c r="C82" s="1" t="s">
        <v>154</v>
      </c>
      <c r="D82" s="1"/>
      <c r="E82" s="88"/>
      <c r="F82" s="89"/>
    </row>
  </sheetData>
  <mergeCells count="27">
    <mergeCell ref="B1:F1"/>
    <mergeCell ref="B2:F2"/>
    <mergeCell ref="B3:F3"/>
    <mergeCell ref="B8:C8"/>
    <mergeCell ref="B13:C13"/>
    <mergeCell ref="B14:C14"/>
    <mergeCell ref="B18:C18"/>
    <mergeCell ref="B19:C19"/>
    <mergeCell ref="B44:C44"/>
    <mergeCell ref="B45:C45"/>
    <mergeCell ref="B52:C52"/>
    <mergeCell ref="B53:C53"/>
    <mergeCell ref="B65:C65"/>
    <mergeCell ref="B66:C66"/>
    <mergeCell ref="B69:C69"/>
    <mergeCell ref="B70:E70"/>
    <mergeCell ref="B73:C73"/>
    <mergeCell ref="B74:C74"/>
    <mergeCell ref="B75:C75"/>
    <mergeCell ref="B77:C77"/>
    <mergeCell ref="B78:C78"/>
    <mergeCell ref="B79:C79"/>
    <mergeCell ref="B80:C80"/>
    <mergeCell ref="E82:F82"/>
    <mergeCell ref="D79:F79"/>
    <mergeCell ref="D80:F80"/>
    <mergeCell ref="D81:F81"/>
  </mergeCells>
  <pageMargins left="0.75" right="0.75" top="1" bottom="1" header="0.5" footer="0.5"/>
  <pageSetup paperSize="9" scale="50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 Pty Ltd</dc:creator>
  <cp:lastModifiedBy>Statia 3</cp:lastModifiedBy>
  <cp:lastPrinted>2024-12-18T12:32:30Z</cp:lastPrinted>
  <dcterms:created xsi:type="dcterms:W3CDTF">2024-12-16T14:49:01Z</dcterms:created>
  <dcterms:modified xsi:type="dcterms:W3CDTF">2024-12-19T08:09:14Z</dcterms:modified>
</cp:coreProperties>
</file>