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3"/>
  </bookViews>
  <sheets>
    <sheet name="VENITURI 02" sheetId="1" r:id="rId1"/>
    <sheet name="CHELTUIELI 02" sheetId="2" r:id="rId2"/>
    <sheet name="VENITURI 10" sheetId="3" r:id="rId3"/>
    <sheet name="CHELTUIELI 10" sheetId="4" r:id="rId4"/>
  </sheets>
  <definedNames>
    <definedName name="_xlnm.Print_Area" localSheetId="1">'CHELTUIELI 02'!$A$1:$G$159</definedName>
    <definedName name="_xlnm.Print_Area" localSheetId="3">'CHELTUIELI 10'!$A$1:$G$66</definedName>
    <definedName name="_xlnm.Print_Area" localSheetId="0">'VENITURI 02'!$A$1:$H$177</definedName>
    <definedName name="_xlnm.Print_Area" localSheetId="2">'VENITURI 10'!$A$1:$G$76</definedName>
  </definedNames>
  <calcPr calcId="152511"/>
</workbook>
</file>

<file path=xl/calcChain.xml><?xml version="1.0" encoding="utf-8"?>
<calcChain xmlns="http://schemas.openxmlformats.org/spreadsheetml/2006/main">
  <c r="F42" i="4" l="1"/>
  <c r="E42" i="4"/>
  <c r="D42" i="4"/>
  <c r="F26" i="4"/>
  <c r="F22" i="4"/>
  <c r="E22" i="4"/>
  <c r="D22" i="4"/>
  <c r="E67" i="3"/>
  <c r="F67" i="3"/>
  <c r="D67" i="3"/>
  <c r="D71" i="3"/>
  <c r="E71" i="3"/>
  <c r="F71" i="3"/>
  <c r="G30" i="3"/>
  <c r="G63" i="3"/>
  <c r="E63" i="3"/>
  <c r="F63" i="3"/>
  <c r="D63" i="3"/>
  <c r="G70" i="3"/>
  <c r="G69" i="3"/>
  <c r="F69" i="3"/>
  <c r="D69" i="3"/>
  <c r="E33" i="3"/>
  <c r="F33" i="3"/>
  <c r="D33" i="3"/>
  <c r="F31" i="3"/>
  <c r="G31" i="3" s="1"/>
  <c r="G32" i="3"/>
  <c r="D31" i="3"/>
  <c r="E21" i="3" l="1"/>
  <c r="F21" i="3"/>
  <c r="D21" i="3"/>
  <c r="F145" i="2"/>
  <c r="F111" i="2"/>
  <c r="E111" i="2"/>
  <c r="D111" i="2"/>
  <c r="D85" i="2"/>
  <c r="F53" i="2"/>
  <c r="G14" i="1" l="1"/>
  <c r="G15" i="1"/>
  <c r="G16" i="1"/>
  <c r="G17" i="1"/>
  <c r="G10" i="1"/>
  <c r="G12" i="1"/>
  <c r="G21" i="1"/>
  <c r="G23" i="1"/>
  <c r="G24" i="1"/>
  <c r="G25" i="1"/>
  <c r="G26" i="1"/>
  <c r="G27" i="1"/>
  <c r="G29" i="1"/>
  <c r="G28" i="1" s="1"/>
  <c r="G31" i="1"/>
  <c r="G33" i="1"/>
  <c r="G34" i="1"/>
  <c r="G37" i="1"/>
  <c r="G38" i="1"/>
  <c r="G39" i="1"/>
  <c r="G42" i="1"/>
  <c r="G43" i="1"/>
  <c r="G45" i="1"/>
  <c r="G47" i="1"/>
  <c r="G48" i="1"/>
  <c r="G117" i="1" l="1"/>
  <c r="G116" i="1"/>
  <c r="G115" i="1"/>
  <c r="G110" i="1"/>
  <c r="G109" i="1"/>
  <c r="E53" i="4" l="1"/>
  <c r="D53" i="4"/>
  <c r="G54" i="4"/>
  <c r="E10" i="4"/>
  <c r="D10" i="4"/>
  <c r="G14" i="4"/>
  <c r="G65" i="3"/>
  <c r="G23" i="3"/>
  <c r="G55" i="3"/>
  <c r="G53" i="3"/>
  <c r="F52" i="3"/>
  <c r="E52" i="3"/>
  <c r="D52" i="3"/>
  <c r="G51" i="3"/>
  <c r="G48" i="3"/>
  <c r="G46" i="3"/>
  <c r="G45" i="3"/>
  <c r="G44" i="3"/>
  <c r="G43" i="3"/>
  <c r="G42" i="3"/>
  <c r="G41" i="3"/>
  <c r="G26" i="3"/>
  <c r="F25" i="3"/>
  <c r="E25" i="3"/>
  <c r="D25" i="3"/>
  <c r="G19" i="3"/>
  <c r="G16" i="3"/>
  <c r="G14" i="3"/>
  <c r="G13" i="3"/>
  <c r="G12" i="3"/>
  <c r="G11" i="3"/>
  <c r="G10" i="3"/>
  <c r="G9" i="3"/>
  <c r="G33" i="3" l="1"/>
  <c r="G52" i="3"/>
  <c r="G25" i="3"/>
  <c r="E145" i="2" l="1"/>
  <c r="D145" i="2"/>
  <c r="D129" i="2"/>
  <c r="E129" i="2"/>
  <c r="G67" i="2" l="1"/>
  <c r="E53" i="2"/>
  <c r="D53" i="2"/>
  <c r="G99" i="1" l="1"/>
  <c r="E77" i="1"/>
  <c r="F77" i="1"/>
  <c r="D77" i="1"/>
  <c r="D70" i="1"/>
  <c r="E70" i="1"/>
  <c r="F70" i="1"/>
  <c r="G69" i="1"/>
  <c r="F93" i="1"/>
  <c r="F32" i="1"/>
  <c r="E32" i="1"/>
  <c r="D32" i="1"/>
  <c r="F20" i="1"/>
  <c r="E20" i="1"/>
  <c r="D20" i="1"/>
  <c r="G32" i="1" l="1"/>
  <c r="G20" i="1"/>
  <c r="D31" i="4" l="1"/>
  <c r="E31" i="4"/>
  <c r="F31" i="4"/>
  <c r="D80" i="2" l="1"/>
  <c r="D134" i="2"/>
  <c r="E96" i="1"/>
  <c r="F96" i="1"/>
  <c r="D96" i="1"/>
  <c r="D93" i="1"/>
  <c r="E93" i="1"/>
  <c r="G77" i="1"/>
  <c r="G9" i="1"/>
  <c r="E28" i="1"/>
  <c r="F28" i="1"/>
  <c r="D28" i="1"/>
  <c r="F50" i="1"/>
  <c r="F41" i="1"/>
  <c r="D41" i="1"/>
  <c r="E41" i="1"/>
  <c r="G41" i="1" l="1"/>
  <c r="G93" i="1"/>
  <c r="E134" i="2"/>
  <c r="G131" i="2"/>
  <c r="G136" i="2"/>
  <c r="G137" i="2"/>
  <c r="G138" i="2"/>
  <c r="G142" i="2"/>
  <c r="G147" i="2"/>
  <c r="G148" i="2"/>
  <c r="G153" i="2"/>
  <c r="G76" i="2"/>
  <c r="G77" i="2"/>
  <c r="G78" i="2"/>
  <c r="G81" i="2"/>
  <c r="G82" i="2"/>
  <c r="G86" i="2"/>
  <c r="G87" i="2"/>
  <c r="G90" i="2"/>
  <c r="G91" i="2"/>
  <c r="G92" i="2"/>
  <c r="G95" i="2"/>
  <c r="G96" i="2"/>
  <c r="G100" i="2"/>
  <c r="G101" i="2"/>
  <c r="G102" i="2"/>
  <c r="G103" i="2"/>
  <c r="G106" i="2"/>
  <c r="G107" i="2"/>
  <c r="G108" i="2"/>
  <c r="G112" i="2"/>
  <c r="G113" i="2"/>
  <c r="G117" i="2"/>
  <c r="G118" i="2"/>
  <c r="G120" i="2"/>
  <c r="E85" i="2"/>
  <c r="F85" i="2"/>
  <c r="D25" i="2"/>
  <c r="F25" i="2"/>
  <c r="E25" i="2"/>
  <c r="G9" i="2"/>
  <c r="G10" i="2"/>
  <c r="G12" i="2"/>
  <c r="G13" i="2"/>
  <c r="G16" i="2"/>
  <c r="G17" i="2"/>
  <c r="G21" i="2"/>
  <c r="G22" i="2"/>
  <c r="G26" i="2"/>
  <c r="G27" i="2"/>
  <c r="G28" i="2"/>
  <c r="G31" i="2"/>
  <c r="G32" i="2"/>
  <c r="G34" i="2"/>
  <c r="G35" i="2"/>
  <c r="G36" i="2"/>
  <c r="G38" i="2"/>
  <c r="G41" i="2"/>
  <c r="G42" i="2"/>
  <c r="G43" i="2"/>
  <c r="G44" i="2"/>
  <c r="G48" i="2"/>
  <c r="G49" i="2"/>
  <c r="G50" i="2"/>
  <c r="G54" i="2"/>
  <c r="G55" i="2"/>
  <c r="G57" i="2"/>
  <c r="G58" i="2"/>
  <c r="G62" i="2"/>
  <c r="G63" i="2"/>
  <c r="G66" i="2"/>
  <c r="G85" i="2" l="1"/>
  <c r="G55" i="4"/>
  <c r="G32" i="4"/>
  <c r="G34" i="4"/>
  <c r="G35" i="4"/>
  <c r="G36" i="4"/>
  <c r="G39" i="4"/>
  <c r="G40" i="4"/>
  <c r="G43" i="4"/>
  <c r="G44" i="4"/>
  <c r="G95" i="1"/>
  <c r="G68" i="1"/>
  <c r="G71" i="1"/>
  <c r="G72" i="1"/>
  <c r="G73" i="1"/>
  <c r="G74" i="1"/>
  <c r="G80" i="1"/>
  <c r="G81" i="1"/>
  <c r="G82" i="1"/>
  <c r="G83" i="1"/>
  <c r="G84" i="1"/>
  <c r="G87" i="1"/>
  <c r="G89" i="1"/>
  <c r="G91" i="1"/>
  <c r="G92" i="1"/>
  <c r="G97" i="1"/>
  <c r="G98" i="1"/>
  <c r="G67" i="1"/>
  <c r="G96" i="1" l="1"/>
  <c r="E50" i="1"/>
  <c r="E22" i="1" l="1"/>
  <c r="F22" i="1"/>
  <c r="D22" i="1"/>
  <c r="G22" i="1" l="1"/>
  <c r="G9" i="4"/>
  <c r="G11" i="4"/>
  <c r="G12" i="4"/>
  <c r="G13" i="4"/>
  <c r="G18" i="4"/>
  <c r="G19" i="4"/>
  <c r="G23" i="4"/>
  <c r="G24" i="4"/>
  <c r="G53" i="2" l="1"/>
  <c r="E90" i="1"/>
  <c r="E118" i="1" l="1"/>
  <c r="F118" i="1"/>
  <c r="D118" i="1"/>
  <c r="E60" i="2" l="1"/>
  <c r="F60" i="2"/>
  <c r="F150" i="2"/>
  <c r="E150" i="2"/>
  <c r="D150" i="2"/>
  <c r="D60" i="2"/>
  <c r="E47" i="2"/>
  <c r="F47" i="2"/>
  <c r="D47" i="2"/>
  <c r="E108" i="1"/>
  <c r="G47" i="2" l="1"/>
  <c r="G60" i="2"/>
  <c r="F56" i="4" l="1"/>
  <c r="E56" i="4"/>
  <c r="D56" i="4"/>
  <c r="E38" i="4"/>
  <c r="F38" i="4"/>
  <c r="D38" i="4"/>
  <c r="G38" i="4" l="1"/>
  <c r="E152" i="2"/>
  <c r="F152" i="2"/>
  <c r="D152" i="2"/>
  <c r="F134" i="2"/>
  <c r="F129" i="2"/>
  <c r="F115" i="2"/>
  <c r="E115" i="2"/>
  <c r="D115" i="2"/>
  <c r="F94" i="2"/>
  <c r="E94" i="2"/>
  <c r="D94" i="2"/>
  <c r="G129" i="2" l="1"/>
  <c r="G94" i="2"/>
  <c r="G152" i="2"/>
  <c r="G145" i="2"/>
  <c r="G134" i="2"/>
  <c r="G115" i="2"/>
  <c r="E33" i="2"/>
  <c r="F33" i="2"/>
  <c r="D33" i="2"/>
  <c r="G33" i="2" l="1"/>
  <c r="G25" i="2"/>
  <c r="E20" i="2"/>
  <c r="F20" i="2"/>
  <c r="D20" i="2"/>
  <c r="G20" i="2" l="1"/>
  <c r="D112" i="1"/>
  <c r="F112" i="1"/>
  <c r="E112" i="1"/>
  <c r="E122" i="1" s="1"/>
  <c r="E85" i="1"/>
  <c r="F85" i="1"/>
  <c r="D85" i="1"/>
  <c r="G112" i="1" l="1"/>
  <c r="G85" i="1"/>
  <c r="D15" i="2" l="1"/>
  <c r="E15" i="2"/>
  <c r="F15" i="2"/>
  <c r="E8" i="2"/>
  <c r="F8" i="2"/>
  <c r="D8" i="2"/>
  <c r="G8" i="2" l="1"/>
  <c r="G15" i="2"/>
  <c r="E56" i="3"/>
  <c r="D56" i="3"/>
  <c r="D139" i="2"/>
  <c r="D75" i="2"/>
  <c r="F56" i="3" l="1"/>
  <c r="G56" i="3" s="1"/>
  <c r="F65" i="2" l="1"/>
  <c r="E65" i="2"/>
  <c r="D65" i="2"/>
  <c r="F13" i="1"/>
  <c r="D50" i="1"/>
  <c r="G65" i="2" l="1"/>
  <c r="G111" i="2" l="1"/>
  <c r="E33" i="4" l="1"/>
  <c r="F33" i="4"/>
  <c r="G33" i="4" s="1"/>
  <c r="D33" i="4"/>
  <c r="G42" i="4"/>
  <c r="G31" i="4"/>
  <c r="D46" i="4" l="1"/>
  <c r="E119" i="2"/>
  <c r="F119" i="2"/>
  <c r="D119" i="2"/>
  <c r="F90" i="1"/>
  <c r="D90" i="1"/>
  <c r="F79" i="1"/>
  <c r="E79" i="1"/>
  <c r="E101" i="1" s="1"/>
  <c r="D79" i="1"/>
  <c r="D101" i="1" l="1"/>
  <c r="F101" i="1"/>
  <c r="G119" i="2"/>
  <c r="G90" i="1"/>
  <c r="G79" i="1"/>
  <c r="G70" i="1"/>
  <c r="E46" i="4"/>
  <c r="F8" i="4"/>
  <c r="E8" i="4"/>
  <c r="D8" i="4"/>
  <c r="F10" i="4"/>
  <c r="E143" i="2"/>
  <c r="F143" i="2"/>
  <c r="D143" i="2"/>
  <c r="E139" i="2"/>
  <c r="F139" i="2"/>
  <c r="F132" i="2"/>
  <c r="E132" i="2"/>
  <c r="D132" i="2"/>
  <c r="E105" i="2"/>
  <c r="F105" i="2"/>
  <c r="D105" i="2"/>
  <c r="E99" i="2"/>
  <c r="F99" i="2"/>
  <c r="D99" i="2"/>
  <c r="E89" i="2"/>
  <c r="F89" i="2"/>
  <c r="D89" i="2"/>
  <c r="E75" i="2"/>
  <c r="F75" i="2"/>
  <c r="F80" i="2"/>
  <c r="E80" i="2"/>
  <c r="E40" i="2"/>
  <c r="F40" i="2"/>
  <c r="F68" i="2" s="1"/>
  <c r="D40" i="2"/>
  <c r="D68" i="2" s="1"/>
  <c r="D122" i="2" l="1"/>
  <c r="D155" i="2"/>
  <c r="F122" i="2"/>
  <c r="E155" i="2"/>
  <c r="G89" i="2"/>
  <c r="G80" i="2"/>
  <c r="G75" i="2"/>
  <c r="G139" i="2"/>
  <c r="G105" i="2"/>
  <c r="G99" i="2"/>
  <c r="G40" i="2"/>
  <c r="G101" i="1"/>
  <c r="G10" i="4"/>
  <c r="G8" i="4"/>
  <c r="F155" i="2"/>
  <c r="F46" i="4"/>
  <c r="E122" i="2"/>
  <c r="G155" i="2" l="1"/>
  <c r="G122" i="2"/>
  <c r="G46" i="4"/>
  <c r="F17" i="4"/>
  <c r="E17" i="4"/>
  <c r="D17" i="4"/>
  <c r="D26" i="4" l="1"/>
  <c r="G17" i="4"/>
  <c r="G22" i="4"/>
  <c r="E26" i="4"/>
  <c r="F108" i="1"/>
  <c r="D108" i="1"/>
  <c r="D122" i="1" s="1"/>
  <c r="G108" i="1" l="1"/>
  <c r="F122" i="1"/>
  <c r="G122" i="1"/>
  <c r="G26" i="4"/>
  <c r="E68" i="2"/>
  <c r="G68" i="2" l="1"/>
  <c r="E58" i="4"/>
  <c r="F53" i="4"/>
  <c r="G53" i="4" s="1"/>
  <c r="F58" i="4" l="1"/>
  <c r="G58" i="4" s="1"/>
  <c r="D58" i="4"/>
  <c r="E35" i="1"/>
  <c r="D35" i="1"/>
  <c r="E13" i="1"/>
  <c r="G13" i="1" s="1"/>
  <c r="D13" i="1"/>
  <c r="D54" i="1" l="1"/>
  <c r="E54" i="1"/>
  <c r="F35" i="1"/>
  <c r="F54" i="1" s="1"/>
  <c r="G54" i="1" l="1"/>
</calcChain>
</file>

<file path=xl/sharedStrings.xml><?xml version="1.0" encoding="utf-8"?>
<sst xmlns="http://schemas.openxmlformats.org/spreadsheetml/2006/main" count="768" uniqueCount="238">
  <si>
    <t>U.A.T ORAȘ TÂRGU CĂRBUNEȘTI</t>
  </si>
  <si>
    <t>JUDETUL GORJ</t>
  </si>
  <si>
    <t>CUI : 4898681</t>
  </si>
  <si>
    <t>lei</t>
  </si>
  <si>
    <t>Nr. Crt</t>
  </si>
  <si>
    <t>Denumire indicator</t>
  </si>
  <si>
    <t>Cod indicator</t>
  </si>
  <si>
    <t>Impozit pe venit.din transfer drepturi imobiliare</t>
  </si>
  <si>
    <t>03.02.18.</t>
  </si>
  <si>
    <t>Cote defalcate din impozitul pe venit</t>
  </si>
  <si>
    <t>04.02.01.</t>
  </si>
  <si>
    <t>Cote si sume defalcate din impozitul pe venit pentru echilibrarea bugetelor locale</t>
  </si>
  <si>
    <t>04.02.04.</t>
  </si>
  <si>
    <t>Sume repartizate din Fondul la dispoziția Consiliului Județean</t>
  </si>
  <si>
    <t>04.02.05.</t>
  </si>
  <si>
    <t>Impozite si taxe pe proprietate</t>
  </si>
  <si>
    <t>07.02.</t>
  </si>
  <si>
    <t xml:space="preserve">Impozit si taxa pe cladiri    </t>
  </si>
  <si>
    <t>07.02.01.</t>
  </si>
  <si>
    <t xml:space="preserve">Impozit si taxa pe teren </t>
  </si>
  <si>
    <t>07.02.02.</t>
  </si>
  <si>
    <t>Taxa judiciara de timbru si alte tx</t>
  </si>
  <si>
    <t>07.02.03.</t>
  </si>
  <si>
    <t>Sume defalcate din TVA</t>
  </si>
  <si>
    <t>11.02.02.</t>
  </si>
  <si>
    <t>Sume defalcate din TVA pt. drumuri-Consiliul</t>
  </si>
  <si>
    <t>11.02.05.</t>
  </si>
  <si>
    <t>Sume defalcate din TVA pt.echilibrare</t>
  </si>
  <si>
    <t>11.02.06.</t>
  </si>
  <si>
    <t>Taxe pe servicii specifice</t>
  </si>
  <si>
    <t>15.02.</t>
  </si>
  <si>
    <t>Taxe pe utilizarea bunurilor sau pe activitati</t>
  </si>
  <si>
    <t>16.02.</t>
  </si>
  <si>
    <t>Impozit pe mijloace de transport</t>
  </si>
  <si>
    <t>16.02.02</t>
  </si>
  <si>
    <t>Taxe și tarife pt eliberarea de licențe și autorizații de funcționare</t>
  </si>
  <si>
    <t>16.02.03</t>
  </si>
  <si>
    <t xml:space="preserve">Alte taxe pt utilizarea bunurilor,autorizarea utiliării bunurilor sau pe desfășurarea de activități </t>
  </si>
  <si>
    <t>16.02.50</t>
  </si>
  <si>
    <t>Alte impozite si taxe fiscale</t>
  </si>
  <si>
    <t>18.02.50.</t>
  </si>
  <si>
    <t>Venituri din proprietate(chirii, concesiuni teren,spațiu)</t>
  </si>
  <si>
    <t>30.02.05.</t>
  </si>
  <si>
    <t>Venituri din prestări servicii și alte activități</t>
  </si>
  <si>
    <t>33.02.</t>
  </si>
  <si>
    <t>Venit.din prest.serv.si activitati - DSP</t>
  </si>
  <si>
    <t>33.02.08.</t>
  </si>
  <si>
    <t>Alte venituri din prestari servicii -c.c</t>
  </si>
  <si>
    <t>33.02.50</t>
  </si>
  <si>
    <t>Venit.din taxe administrative si eliberari de permise</t>
  </si>
  <si>
    <t>34.02.02.</t>
  </si>
  <si>
    <t>Amenzi,penalitati si confiscari</t>
  </si>
  <si>
    <t>35.02.01.02.</t>
  </si>
  <si>
    <t>Diverse venituri</t>
  </si>
  <si>
    <t>36.02.</t>
  </si>
  <si>
    <t>Diverse venituri-taxa speciala salubrizare</t>
  </si>
  <si>
    <t>36.02.06.</t>
  </si>
  <si>
    <t>36.02.50.</t>
  </si>
  <si>
    <t>Transferuri voluntare,  altele decat subventiile</t>
  </si>
  <si>
    <t>37.02.</t>
  </si>
  <si>
    <t>Donații și sponsorizări</t>
  </si>
  <si>
    <t>37.02.01.</t>
  </si>
  <si>
    <t>Vărsăminte din secţiunea de funcţionare pentru finanţarea secţiunii de dezvoltare a bugetului local (cu semnul minus)</t>
  </si>
  <si>
    <t>37.02.03.</t>
  </si>
  <si>
    <t>Vărsăminte din secţiunea de funcţionare</t>
  </si>
  <si>
    <t>37.02.04.</t>
  </si>
  <si>
    <t>Venit.din valorif.unor bunuri ale unit.administrativ teritoriale</t>
  </si>
  <si>
    <t>39.02.07</t>
  </si>
  <si>
    <t>Subventii de la bugetul de stat , din care :</t>
  </si>
  <si>
    <t>Sprijin acordare ajutor incalzire OG 70</t>
  </si>
  <si>
    <t>42.02.34.</t>
  </si>
  <si>
    <t xml:space="preserve">Subventii de la bug.de stat pt.finantarea sanatatii -mediatoare,asit.med.comunitari </t>
  </si>
  <si>
    <t>42.02.41.</t>
  </si>
  <si>
    <t>Finanţarea Programului Naţional de Dezvoltare Locală</t>
  </si>
  <si>
    <t>42.02.65.</t>
  </si>
  <si>
    <t xml:space="preserve">Subvenții de la bugetul de stat către bugetele locale necesare susținerii derulării proiectelor finanțate din fonduri externe nerambursabile(FEN)posaderare aferente perioadei 2014-2020 </t>
  </si>
  <si>
    <t>42.02.69</t>
  </si>
  <si>
    <t>Sume primite de UE/alți donatori în contul plăților efectuate și prefinanțări aferente cadrului financiar 2014-2020</t>
  </si>
  <si>
    <t>Sume primite în contul plăților efectuate în anul curent(FEDR)</t>
  </si>
  <si>
    <t>48.02.01.01</t>
  </si>
  <si>
    <t xml:space="preserve">TOTAL </t>
  </si>
  <si>
    <t xml:space="preserve"> </t>
  </si>
  <si>
    <t>AUTORIT. PUBLICE SI ACTIUNI EXTERNE</t>
  </si>
  <si>
    <t>Cheltuieli de personal</t>
  </si>
  <si>
    <t>Titlul 10</t>
  </si>
  <si>
    <t>Bunuri și servicii</t>
  </si>
  <si>
    <t>Titlul 20</t>
  </si>
  <si>
    <t>Alte cheltuieli</t>
  </si>
  <si>
    <t>Titlul 59</t>
  </si>
  <si>
    <t>Plăți efectuate în anii precedenți și recup în anul curent secț funcționare</t>
  </si>
  <si>
    <t>Titlul 85</t>
  </si>
  <si>
    <t>ALTE SERVICII PUBLICE GENERALE</t>
  </si>
  <si>
    <t>ORDINE PUBLICA SI SIGURANTA NATIONALA</t>
  </si>
  <si>
    <t xml:space="preserve">Cheltuieli de capital </t>
  </si>
  <si>
    <t>ÎNVĂȚĂMÂNT</t>
  </si>
  <si>
    <t>Asistența socială</t>
  </si>
  <si>
    <t>Titlul 57</t>
  </si>
  <si>
    <t>Cheltuileli de capital</t>
  </si>
  <si>
    <t>Titlul 71 :</t>
  </si>
  <si>
    <t>SĂNĂTATE</t>
  </si>
  <si>
    <t>Transferuri între unități ale administratiei publice</t>
  </si>
  <si>
    <t>Titlul 51</t>
  </si>
  <si>
    <t>Proiecte cu finanțare din fonduri externe nerambursabile cadrului financiar 2014-2020</t>
  </si>
  <si>
    <t>Titlul 58</t>
  </si>
  <si>
    <t>Cheltuieli de capital</t>
  </si>
  <si>
    <t>CULTURĂ ,RECREERE, RELIGIE</t>
  </si>
  <si>
    <t>Titlul 59:</t>
  </si>
  <si>
    <t>ASISTENȚĂ ȘI ASIGURĂRI SOCIALE</t>
  </si>
  <si>
    <t xml:space="preserve">LOCUINTE,SERV SI DEZVOLTARE </t>
  </si>
  <si>
    <t>Titlul 20:</t>
  </si>
  <si>
    <t>PROTCȚIA MEDIULUI</t>
  </si>
  <si>
    <t>TRANSPORTURI</t>
  </si>
  <si>
    <t>TOTAL CHELTUIELI</t>
  </si>
  <si>
    <t xml:space="preserve">  </t>
  </si>
  <si>
    <t>30.10.05.</t>
  </si>
  <si>
    <t>Venituri din prestari servicii - spital</t>
  </si>
  <si>
    <t>33.10.08.</t>
  </si>
  <si>
    <t>Contr. elev. pentru internate si cantine</t>
  </si>
  <si>
    <t>33.10.14</t>
  </si>
  <si>
    <t>Venit din contracte incheiate cu Casa de Sanatate</t>
  </si>
  <si>
    <t>33.10.21.</t>
  </si>
  <si>
    <t>Venituri din contr incheiate cu DSP din sume alocate de la bug. de stat</t>
  </si>
  <si>
    <t>33.10.30.</t>
  </si>
  <si>
    <t xml:space="preserve">Alte venituri din prest.serv. si alte activitati </t>
  </si>
  <si>
    <t>33.10.50</t>
  </si>
  <si>
    <t>Administrația Pieții</t>
  </si>
  <si>
    <t>37.10.01</t>
  </si>
  <si>
    <t>37.10.03.</t>
  </si>
  <si>
    <t>37.10.04</t>
  </si>
  <si>
    <t>Sume utilizate de administrațiile locale din excedentul anul precedent pentru secțiunea de funcționare</t>
  </si>
  <si>
    <t>40.10.15.01</t>
  </si>
  <si>
    <t>Sume utilizate de administrațiile locale din excedentul anul precedent pentru secțiunea de dezvoltare</t>
  </si>
  <si>
    <t>40.10.15.02</t>
  </si>
  <si>
    <t>Subventii de la alte administratii</t>
  </si>
  <si>
    <t>43.10.</t>
  </si>
  <si>
    <t>Subventii de la alte administratii Club Sportiv</t>
  </si>
  <si>
    <t>43.10.09.</t>
  </si>
  <si>
    <t xml:space="preserve">Subvenţii din bug locale pentru finanţarea cheltuielilor curente din domeniul sănătăţii </t>
  </si>
  <si>
    <t>43.10.10.</t>
  </si>
  <si>
    <t>Subv.de la bug.locale pt finant.chelt.de capital din domeniul sănătății</t>
  </si>
  <si>
    <t>43.10.14.</t>
  </si>
  <si>
    <t>Subvenții din bug.Fondului național unic de asigurări sociale de sănătate pt. acoperirea creșterilor salariale</t>
  </si>
  <si>
    <t>43.10.33.</t>
  </si>
  <si>
    <t>TOTAL GENERAL</t>
  </si>
  <si>
    <t>65.10.11.03</t>
  </si>
  <si>
    <t>Spitalul orasenesc Tg Carbunesti</t>
  </si>
  <si>
    <t>66.10.06.01.</t>
  </si>
  <si>
    <t>Sport Club Sportiv "Gilortul " Tg Cărbunești</t>
  </si>
  <si>
    <t>67.10.05.01</t>
  </si>
  <si>
    <t>70.10.04.</t>
  </si>
  <si>
    <t xml:space="preserve">TOTAL CHELTUIELI </t>
  </si>
  <si>
    <t xml:space="preserve">Titlul 71 </t>
  </si>
  <si>
    <t>Titlul 71</t>
  </si>
  <si>
    <t>Titlul 71:</t>
  </si>
  <si>
    <t>Sume primite în contul plăților efectuate în anii anteriori (FEDR)</t>
  </si>
  <si>
    <t>48.02.01.02</t>
  </si>
  <si>
    <t>Titlul 5004</t>
  </si>
  <si>
    <t>Fond de rezervă bugetară la dispoziția autorităților executive</t>
  </si>
  <si>
    <t>Proiecte cu finanțare din fonduri ext neramburs cadrului financiar 2014-2020</t>
  </si>
  <si>
    <t>Învățământ</t>
  </si>
  <si>
    <t>Venituri din concesiuni și închirieri</t>
  </si>
  <si>
    <t xml:space="preserve">VENITURI </t>
  </si>
  <si>
    <t xml:space="preserve">Transferuri interne  </t>
  </si>
  <si>
    <t>43.10.16.</t>
  </si>
  <si>
    <t>Sume de la bugetul de stat catre bugetele locale pentru finantarea aparaturii medicale si echipamentelor de comunicatii in urgenta in sanatate</t>
  </si>
  <si>
    <t xml:space="preserve">Subventii ptr acord ajut ptr incalzirea locuintei </t>
  </si>
  <si>
    <t>Titlul 55</t>
  </si>
  <si>
    <t>33.10.05.</t>
  </si>
  <si>
    <t xml:space="preserve">Subventii din bugetul de stat </t>
  </si>
  <si>
    <t>42.02.66.</t>
  </si>
  <si>
    <t>Alocari sume prin PNRR aferente asistentei financiare nerambursabile</t>
  </si>
  <si>
    <t>Alocari de sume din PNRR aferentei componentei imprumuturi</t>
  </si>
  <si>
    <t>42.02.88.</t>
  </si>
  <si>
    <t>42.02.89.</t>
  </si>
  <si>
    <t>42.02.66</t>
  </si>
  <si>
    <t>Proiecte cu finantaredin sume aferente componentei de imprumut a PNRR</t>
  </si>
  <si>
    <t>Titlul 61</t>
  </si>
  <si>
    <t>Titlul 60</t>
  </si>
  <si>
    <t>Proiecte cu finantare din sumele reprezentand asistenta financiara nerambursabila PNRR</t>
  </si>
  <si>
    <t xml:space="preserve">Transferuri </t>
  </si>
  <si>
    <t>Proiecte cu finantare din sume aferentei componenteide imprumut PNRR</t>
  </si>
  <si>
    <t>36.10.50</t>
  </si>
  <si>
    <t>Alte venituri</t>
  </si>
  <si>
    <t>30.10.05.30</t>
  </si>
  <si>
    <t>Subvenții de la alte administrații</t>
  </si>
  <si>
    <t>48.02.01.03</t>
  </si>
  <si>
    <t>Prefinanțare</t>
  </si>
  <si>
    <t xml:space="preserve">                                                                                    Anexa nr. 1 </t>
  </si>
  <si>
    <t>67.10.05.01.</t>
  </si>
  <si>
    <t>Proiecte cu finanțare din sumele reprezentand asistenta financiara nerambursabila pnrr</t>
  </si>
  <si>
    <t xml:space="preserve">Prevedere bugetară  anuala </t>
  </si>
  <si>
    <t>Plăți efectuate în anii precedenți și recup în anul curent secț dezvoltare</t>
  </si>
  <si>
    <t>Impozit pe spectacole</t>
  </si>
  <si>
    <t>15.02.01.</t>
  </si>
  <si>
    <t>43.02.34.</t>
  </si>
  <si>
    <t>43.02.47.</t>
  </si>
  <si>
    <t>Proiecte cu finanțare din fonduri ext neramburs cadrului financiar 2014-2020 si din fondul de modernizare</t>
  </si>
  <si>
    <t xml:space="preserve">Plăți efectuate în anii precedenți și recup în anul curent </t>
  </si>
  <si>
    <t xml:space="preserve">Taxe si alte venituri in invatamant </t>
  </si>
  <si>
    <t>Subventii de la bugetul de stat</t>
  </si>
  <si>
    <t>42.10.</t>
  </si>
  <si>
    <t xml:space="preserve">Alocari de sume din PNRR aferente asistentei financiare nerambursabile Fonduri europene nerambursabile </t>
  </si>
  <si>
    <t>42.10.88.01</t>
  </si>
  <si>
    <t>Sume aferente TVA</t>
  </si>
  <si>
    <t>42.10.88.03</t>
  </si>
  <si>
    <t xml:space="preserve">   </t>
  </si>
  <si>
    <t xml:space="preserve">                                                         Anexa nr. 4 la HCL nr.</t>
  </si>
  <si>
    <t>Contul de execuție  al Bugetului de venituri și cheltuieli al instituțiilor publice și activităților finanțate integral sau parțial din venituri proprii   -CHELTUIELI -30.06.2025</t>
  </si>
  <si>
    <t>Prevedere bugetară trimestriala 30.06.2025</t>
  </si>
  <si>
    <t>Plăți efectuate la 30.06.2025</t>
  </si>
  <si>
    <t>Contul de execuție  al Bugetului de venituri și cheltuieli al instituțiilor publice și activităților finanțate integral sau parțial din venituri proprii   -CHELTUIELI - SECȚIUNEA DE FUNCȚIONARE - 30.06.2025</t>
  </si>
  <si>
    <t>Contul de execuție  al Bugetului de venituri și cheltuieli al instituțiilor publice și activităților finanțate integral sau parțial din venituri proprii   -CHELTUIELI -                                           -SECȚIUNEA DE DEZVOLTARE - 30.06.2025</t>
  </si>
  <si>
    <t xml:space="preserve">                                                                           Anexa nr. 3 la HCL nr.</t>
  </si>
  <si>
    <t xml:space="preserve">        Contul de execuție al Bugetului de venituri și cheltuieli al instituțiilor publice și activităților finanțate integral sau parțial din venituri proprii - VENITURI - 30.06.2025</t>
  </si>
  <si>
    <t>Încasări realizate la 30.06.2025</t>
  </si>
  <si>
    <t xml:space="preserve">        Contul de execuție al Bugetului de venituri și cheltuieli al instituțiilor publice și activităților finanțate integral sau parțial din venituri proprii - VENITURI - SECȚIUNEA DE FUNCȚIONARE- 30.06.2025</t>
  </si>
  <si>
    <t xml:space="preserve">        Contul de execuție al Bugetului de venituri și cheltuieli al instituțiilor publice și activităților finanțate integral sau parțial din venituri proprii  - VENITURI - SECȚIUNEA DE DEZVOLTARE - 30.06.2025</t>
  </si>
  <si>
    <t xml:space="preserve">                                                                              Anexa nr. 2 la HCL nr.</t>
  </si>
  <si>
    <t>Contul de execuție al bugetului local  - CHELTUIELI -30.06.2025</t>
  </si>
  <si>
    <t>Contul de execuție al bugetului local  - CHELTUIELI -30.06.2025                                                                          - SECȚIUNEA DE FUNCȚIONARE -</t>
  </si>
  <si>
    <t xml:space="preserve">Contul de execuție al bugetului local  - CHELTUIELI -30.06.2025                                                              -SECȚIUNEA DE DEZVOLTARE - </t>
  </si>
  <si>
    <t>Anexa nr.1 la HCL nr.</t>
  </si>
  <si>
    <t>Contul de execuție al bugetului local - VENITURI - 30.06.2025</t>
  </si>
  <si>
    <t>Contul de execuție al bugetului local - VENITURI-30.06.2025                                                                                                                                              SECȚIUNEA DE FUNCȚIONARE</t>
  </si>
  <si>
    <t>Contul de execuție al bugetului local - VENITURI - 30.06.2025                                                                                        SECȚIUNEA DE DEZVOLTARE</t>
  </si>
  <si>
    <t>Incasari din rambursarea imprumuturilor acordate</t>
  </si>
  <si>
    <t>Subventii de la bugetul de stat catre institutiile publice finantate partial sau integral din venituri proprii necesare sustinerii derularii proiectelor finantate din fonduri externe nerambursabile (FEN) postaderare aferente perioadei de programare 2014-2020</t>
  </si>
  <si>
    <t>42.10.70</t>
  </si>
  <si>
    <t>Alte sume primite de la UE</t>
  </si>
  <si>
    <t>46.10.</t>
  </si>
  <si>
    <t>Alte sume primite din fonduri de la Uniunea Europeana pentru programele operationale finantate din cadrul financiar 2014-2020</t>
  </si>
  <si>
    <t>46.10.04</t>
  </si>
  <si>
    <t>Subventii de la bugetul de stat catre instititiile publice finantate partial sau integral din venituri proprii necesare sustinerii derularii proiectelor finantate din fonduri externe nerambursabile (FEN) posaderare, aferente perioadei de programare 2014-2020.</t>
  </si>
  <si>
    <t xml:space="preserve">Primar, </t>
  </si>
  <si>
    <t xml:space="preserve">                                                                    Șef serviciu,</t>
  </si>
  <si>
    <t xml:space="preserve">BIRĂU  DĂNUȚ </t>
  </si>
  <si>
    <t xml:space="preserve">  BORCAN ALIN- PAUL</t>
  </si>
  <si>
    <t>Grad de realizare% trim II</t>
  </si>
</sst>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1"/>
      <color theme="1"/>
      <name val="Calibri"/>
      <family val="2"/>
      <scheme val="minor"/>
    </font>
    <font>
      <b/>
      <sz val="11"/>
      <color rgb="FFFA7D00"/>
      <name val="Calibri"/>
      <family val="2"/>
      <scheme val="minor"/>
    </font>
    <font>
      <b/>
      <sz val="12"/>
      <name val="Times New Roman"/>
      <family val="1"/>
    </font>
    <font>
      <b/>
      <sz val="14"/>
      <color theme="1"/>
      <name val="Times New Roman"/>
      <family val="1"/>
    </font>
    <font>
      <b/>
      <sz val="8"/>
      <name val="Times New Roman"/>
      <family val="1"/>
    </font>
    <font>
      <b/>
      <sz val="11"/>
      <name val="Times New Roman"/>
      <family val="1"/>
    </font>
    <font>
      <b/>
      <i/>
      <sz val="10"/>
      <color indexed="8"/>
      <name val="Times New Roman"/>
      <family val="1"/>
      <charset val="238"/>
    </font>
    <font>
      <sz val="10"/>
      <color theme="1"/>
      <name val="Calibri"/>
      <family val="2"/>
      <scheme val="minor"/>
    </font>
    <font>
      <b/>
      <i/>
      <sz val="11"/>
      <name val="Times New Roman"/>
      <family val="1"/>
    </font>
    <font>
      <sz val="10"/>
      <name val="Tahoma"/>
      <family val="2"/>
    </font>
    <font>
      <sz val="11"/>
      <name val="Times New Roman"/>
      <family val="1"/>
    </font>
    <font>
      <b/>
      <sz val="11"/>
      <color theme="1"/>
      <name val="Times New Roman"/>
      <family val="1"/>
    </font>
    <font>
      <b/>
      <sz val="9"/>
      <name val="Times New Roman"/>
      <family val="1"/>
    </font>
    <font>
      <b/>
      <sz val="10"/>
      <name val="Times New Roman"/>
      <family val="1"/>
    </font>
    <font>
      <sz val="10"/>
      <name val="Times New Roman"/>
      <family val="1"/>
    </font>
    <font>
      <sz val="9"/>
      <name val="Times New Roman"/>
      <family val="1"/>
    </font>
    <font>
      <sz val="11"/>
      <color theme="1"/>
      <name val="Times New Roman"/>
      <family val="1"/>
    </font>
    <font>
      <b/>
      <sz val="14"/>
      <name val="Times New Roman"/>
      <family val="1"/>
    </font>
    <font>
      <sz val="14"/>
      <name val="Times New Roman"/>
      <family val="1"/>
    </font>
    <font>
      <sz val="11"/>
      <name val="Times New Roman"/>
      <family val="1"/>
      <charset val="238"/>
    </font>
    <font>
      <b/>
      <sz val="10.5"/>
      <name val="Times New Roman"/>
      <family val="1"/>
    </font>
    <font>
      <b/>
      <i/>
      <sz val="10.5"/>
      <name val="Times New Roman"/>
      <family val="1"/>
    </font>
    <font>
      <sz val="10.5"/>
      <name val="Times New Roman"/>
      <family val="1"/>
    </font>
    <font>
      <sz val="11.5"/>
      <name val="Times New Roman"/>
      <family val="1"/>
    </font>
    <font>
      <b/>
      <sz val="10.5"/>
      <color indexed="8"/>
      <name val="Times New Roman"/>
      <family val="1"/>
    </font>
    <font>
      <sz val="10.5"/>
      <color indexed="8"/>
      <name val="Times New Roman"/>
      <family val="1"/>
    </font>
    <font>
      <sz val="10"/>
      <name val="Arial"/>
      <family val="2"/>
    </font>
    <font>
      <sz val="10.5"/>
      <color theme="1"/>
      <name val="Times New Roman"/>
      <family val="1"/>
    </font>
    <font>
      <b/>
      <sz val="10.5"/>
      <color theme="1"/>
      <name val="Times New Roman"/>
      <family val="1"/>
    </font>
    <font>
      <b/>
      <sz val="10"/>
      <color theme="1"/>
      <name val="Times New Roman"/>
      <family val="1"/>
    </font>
    <font>
      <sz val="11.5"/>
      <color theme="1"/>
      <name val="Calibri"/>
      <family val="2"/>
      <scheme val="minor"/>
    </font>
    <font>
      <sz val="11.5"/>
      <color theme="1"/>
      <name val="Times New Roman"/>
      <family val="1"/>
      <charset val="238"/>
    </font>
    <font>
      <b/>
      <sz val="11.5"/>
      <name val="Times New Roman"/>
      <family val="1"/>
    </font>
    <font>
      <b/>
      <sz val="11.5"/>
      <name val="Times New Roman"/>
      <family val="1"/>
      <charset val="238"/>
    </font>
    <font>
      <b/>
      <sz val="11.5"/>
      <color theme="1"/>
      <name val="Times New Roman"/>
      <family val="1"/>
    </font>
    <font>
      <sz val="11.5"/>
      <color theme="1"/>
      <name val="Times New Roman"/>
      <family val="1"/>
    </font>
    <font>
      <b/>
      <sz val="10"/>
      <name val="Times New Roman"/>
      <family val="1"/>
      <charset val="238"/>
    </font>
    <font>
      <sz val="10"/>
      <color theme="1"/>
      <name val="Times New Roman"/>
      <family val="1"/>
    </font>
    <font>
      <sz val="12"/>
      <color theme="1"/>
      <name val="Times New Roman"/>
      <family val="1"/>
    </font>
    <font>
      <b/>
      <sz val="11"/>
      <color theme="1"/>
      <name val="Calibri"/>
      <family val="2"/>
      <scheme val="minor"/>
    </font>
    <font>
      <b/>
      <i/>
      <sz val="9"/>
      <color indexed="8"/>
      <name val="Times New Roman"/>
      <family val="1"/>
      <charset val="238"/>
    </font>
    <font>
      <sz val="9"/>
      <color theme="1"/>
      <name val="Calibri"/>
      <family val="2"/>
      <scheme val="minor"/>
    </font>
    <font>
      <sz val="9"/>
      <color theme="1"/>
      <name val="Times New Roman"/>
      <family val="1"/>
    </font>
    <font>
      <b/>
      <sz val="9"/>
      <color theme="1"/>
      <name val="Times New Roman"/>
      <family val="1"/>
    </font>
  </fonts>
  <fills count="6">
    <fill>
      <patternFill patternType="none"/>
    </fill>
    <fill>
      <patternFill patternType="gray125"/>
    </fill>
    <fill>
      <patternFill patternType="solid">
        <fgColor rgb="FFF2F2F2"/>
      </patternFill>
    </fill>
    <fill>
      <patternFill patternType="solid">
        <fgColor indexed="9"/>
        <bgColor indexed="64"/>
      </patternFill>
    </fill>
    <fill>
      <patternFill patternType="solid">
        <fgColor theme="0"/>
        <bgColor indexed="64"/>
      </patternFill>
    </fill>
    <fill>
      <patternFill patternType="solid">
        <fgColor theme="2"/>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bottom style="thin">
        <color rgb="FF7F7F7F"/>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4">
    <xf numFmtId="0" fontId="0" fillId="0" borderId="0"/>
    <xf numFmtId="0" fontId="1" fillId="2" borderId="1" applyNumberFormat="0" applyAlignment="0" applyProtection="0"/>
    <xf numFmtId="0" fontId="9" fillId="0" borderId="0"/>
    <xf numFmtId="0" fontId="26" fillId="0" borderId="0"/>
  </cellStyleXfs>
  <cellXfs count="285">
    <xf numFmtId="0" fontId="0" fillId="0" borderId="0" xfId="0"/>
    <xf numFmtId="0" fontId="2" fillId="0" borderId="0" xfId="0" applyFont="1"/>
    <xf numFmtId="0" fontId="5" fillId="0" borderId="5" xfId="0" applyFont="1" applyBorder="1" applyAlignment="1">
      <alignment vertical="center"/>
    </xf>
    <xf numFmtId="0" fontId="5" fillId="0" borderId="0" xfId="0" applyFont="1" applyBorder="1" applyAlignment="1">
      <alignment vertical="center" wrapText="1"/>
    </xf>
    <xf numFmtId="0" fontId="5" fillId="0" borderId="3" xfId="0" applyFont="1" applyBorder="1" applyAlignment="1">
      <alignment vertical="center"/>
    </xf>
    <xf numFmtId="0" fontId="0" fillId="0" borderId="0" xfId="0" applyAlignment="1">
      <alignment vertical="center"/>
    </xf>
    <xf numFmtId="0" fontId="5" fillId="0" borderId="2" xfId="0" applyFont="1" applyBorder="1" applyAlignment="1">
      <alignment vertical="center"/>
    </xf>
    <xf numFmtId="0" fontId="5" fillId="0" borderId="6"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vertical="center" wrapText="1"/>
    </xf>
    <xf numFmtId="0" fontId="5" fillId="0" borderId="8" xfId="0" applyFont="1" applyBorder="1" applyAlignment="1">
      <alignment vertical="center"/>
    </xf>
    <xf numFmtId="0" fontId="8" fillId="3" borderId="3" xfId="0" applyFont="1" applyFill="1" applyBorder="1" applyAlignment="1">
      <alignment vertical="center"/>
    </xf>
    <xf numFmtId="0" fontId="8" fillId="3" borderId="9" xfId="0" applyFont="1" applyFill="1" applyBorder="1" applyAlignment="1">
      <alignment vertical="center"/>
    </xf>
    <xf numFmtId="14" fontId="10" fillId="3" borderId="3" xfId="2" applyNumberFormat="1" applyFont="1" applyFill="1" applyBorder="1" applyAlignment="1">
      <alignment vertical="center"/>
    </xf>
    <xf numFmtId="0" fontId="10" fillId="3" borderId="3" xfId="2" applyFont="1" applyFill="1" applyBorder="1" applyAlignment="1">
      <alignment vertical="center"/>
    </xf>
    <xf numFmtId="0" fontId="8" fillId="0" borderId="3" xfId="0" applyFont="1" applyBorder="1" applyAlignment="1">
      <alignment vertical="center"/>
    </xf>
    <xf numFmtId="0" fontId="8" fillId="0" borderId="8" xfId="0" applyFont="1" applyBorder="1" applyAlignment="1">
      <alignment vertical="center" wrapText="1"/>
    </xf>
    <xf numFmtId="0" fontId="10" fillId="0" borderId="8" xfId="0" applyFont="1" applyBorder="1" applyAlignment="1">
      <alignment vertical="center"/>
    </xf>
    <xf numFmtId="0" fontId="5" fillId="0" borderId="11" xfId="0" applyFont="1" applyBorder="1" applyAlignment="1">
      <alignment vertical="center"/>
    </xf>
    <xf numFmtId="14" fontId="5" fillId="0" borderId="11" xfId="0" applyNumberFormat="1" applyFont="1" applyBorder="1" applyAlignment="1">
      <alignment vertical="center"/>
    </xf>
    <xf numFmtId="0" fontId="5" fillId="0" borderId="11"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0" xfId="0" applyFont="1" applyFill="1" applyBorder="1" applyAlignment="1">
      <alignment vertical="center" wrapText="1"/>
    </xf>
    <xf numFmtId="0" fontId="5" fillId="0" borderId="6" xfId="0" applyFont="1" applyBorder="1" applyAlignment="1">
      <alignment vertical="center"/>
    </xf>
    <xf numFmtId="0" fontId="10" fillId="0" borderId="3" xfId="0" applyNumberFormat="1" applyFont="1" applyFill="1" applyBorder="1" applyAlignment="1">
      <alignment vertical="center" wrapText="1"/>
    </xf>
    <xf numFmtId="0" fontId="10" fillId="0" borderId="6" xfId="0" applyFont="1" applyFill="1" applyBorder="1" applyAlignment="1">
      <alignment vertical="center" wrapText="1"/>
    </xf>
    <xf numFmtId="0" fontId="5" fillId="0" borderId="11" xfId="0" applyFont="1" applyFill="1" applyBorder="1" applyAlignment="1">
      <alignment vertical="center" wrapText="1"/>
    </xf>
    <xf numFmtId="0" fontId="5" fillId="0" borderId="4" xfId="0" applyFont="1" applyBorder="1" applyAlignment="1">
      <alignment vertical="center"/>
    </xf>
    <xf numFmtId="0" fontId="5" fillId="0" borderId="6" xfId="0" applyFont="1" applyFill="1" applyBorder="1" applyAlignment="1">
      <alignment vertical="center" wrapText="1"/>
    </xf>
    <xf numFmtId="0" fontId="10" fillId="0" borderId="4" xfId="0" applyFont="1" applyBorder="1" applyAlignment="1">
      <alignment vertical="center"/>
    </xf>
    <xf numFmtId="0" fontId="12" fillId="0" borderId="7" xfId="0" applyFont="1" applyFill="1" applyBorder="1" applyAlignment="1">
      <alignment vertical="center" wrapText="1"/>
    </xf>
    <xf numFmtId="0" fontId="13" fillId="0" borderId="6" xfId="0" applyFont="1" applyFill="1" applyBorder="1" applyAlignment="1">
      <alignment vertical="center" wrapText="1"/>
    </xf>
    <xf numFmtId="0" fontId="14" fillId="0" borderId="6" xfId="0" applyFont="1" applyFill="1" applyBorder="1" applyAlignment="1">
      <alignment vertical="center" wrapText="1"/>
    </xf>
    <xf numFmtId="0" fontId="15" fillId="0" borderId="3" xfId="0" applyFont="1" applyBorder="1" applyAlignment="1">
      <alignment vertical="center"/>
    </xf>
    <xf numFmtId="0" fontId="12" fillId="0" borderId="6" xfId="0" applyFont="1" applyFill="1" applyBorder="1" applyAlignment="1">
      <alignment vertical="center" wrapText="1"/>
    </xf>
    <xf numFmtId="0" fontId="5" fillId="0" borderId="3" xfId="0" applyFont="1" applyBorder="1" applyAlignment="1">
      <alignment horizontal="left" vertical="center"/>
    </xf>
    <xf numFmtId="3" fontId="5" fillId="0" borderId="3" xfId="0" applyNumberFormat="1" applyFont="1" applyBorder="1" applyAlignment="1">
      <alignment vertical="center"/>
    </xf>
    <xf numFmtId="0" fontId="10" fillId="0" borderId="0" xfId="0" applyFont="1" applyBorder="1" applyAlignment="1">
      <alignment vertical="center"/>
    </xf>
    <xf numFmtId="0" fontId="5" fillId="0" borderId="0" xfId="0" applyFont="1" applyBorder="1" applyAlignment="1">
      <alignment vertical="center"/>
    </xf>
    <xf numFmtId="3" fontId="5" fillId="0" borderId="0" xfId="0" applyNumberFormat="1" applyFont="1" applyBorder="1" applyAlignment="1">
      <alignment vertical="center"/>
    </xf>
    <xf numFmtId="0" fontId="16" fillId="0" borderId="0" xfId="0" applyFont="1"/>
    <xf numFmtId="0" fontId="10" fillId="0" borderId="0" xfId="0" applyFont="1"/>
    <xf numFmtId="0" fontId="17" fillId="0" borderId="0" xfId="0" applyFont="1"/>
    <xf numFmtId="0" fontId="18" fillId="0" borderId="0" xfId="0" applyFont="1"/>
    <xf numFmtId="0" fontId="13" fillId="0" borderId="3" xfId="0" applyFont="1" applyBorder="1"/>
    <xf numFmtId="0" fontId="5" fillId="0" borderId="3" xfId="0" applyFont="1" applyBorder="1"/>
    <xf numFmtId="0" fontId="13" fillId="0" borderId="3" xfId="0" applyFont="1" applyBorder="1" applyAlignment="1">
      <alignment vertical="center"/>
    </xf>
    <xf numFmtId="0" fontId="5" fillId="0" borderId="6" xfId="0" applyFont="1" applyBorder="1"/>
    <xf numFmtId="0" fontId="10" fillId="0" borderId="3" xfId="0" applyFont="1" applyBorder="1"/>
    <xf numFmtId="0" fontId="10" fillId="0" borderId="6" xfId="0" applyFont="1" applyFill="1" applyBorder="1" applyAlignment="1">
      <alignment wrapText="1"/>
    </xf>
    <xf numFmtId="0" fontId="14" fillId="0" borderId="3" xfId="0" applyFont="1" applyBorder="1"/>
    <xf numFmtId="0" fontId="10" fillId="0" borderId="4" xfId="0" applyFont="1" applyBorder="1"/>
    <xf numFmtId="0" fontId="5" fillId="0" borderId="4" xfId="0" applyFont="1" applyBorder="1"/>
    <xf numFmtId="0" fontId="5" fillId="0" borderId="6" xfId="0" applyFont="1" applyFill="1" applyBorder="1" applyAlignment="1">
      <alignment wrapText="1"/>
    </xf>
    <xf numFmtId="0" fontId="14" fillId="0" borderId="3" xfId="0" applyFont="1" applyBorder="1" applyAlignment="1">
      <alignment vertical="center"/>
    </xf>
    <xf numFmtId="0" fontId="13" fillId="0" borderId="6" xfId="0" applyFont="1" applyFill="1" applyBorder="1" applyAlignment="1">
      <alignment wrapText="1"/>
    </xf>
    <xf numFmtId="0" fontId="12" fillId="0" borderId="3" xfId="0" applyFont="1" applyBorder="1"/>
    <xf numFmtId="0" fontId="15" fillId="0" borderId="6" xfId="0" applyFont="1" applyFill="1" applyBorder="1" applyAlignment="1">
      <alignment wrapText="1"/>
    </xf>
    <xf numFmtId="3" fontId="5" fillId="0" borderId="3" xfId="0" applyNumberFormat="1" applyFont="1" applyBorder="1"/>
    <xf numFmtId="0" fontId="12" fillId="0" borderId="7" xfId="0" applyFont="1" applyFill="1" applyBorder="1" applyAlignment="1">
      <alignment wrapText="1"/>
    </xf>
    <xf numFmtId="0" fontId="16" fillId="0" borderId="0" xfId="0" applyFont="1" applyAlignment="1">
      <alignment horizontal="right"/>
    </xf>
    <xf numFmtId="0" fontId="20" fillId="0" borderId="3" xfId="0" applyFont="1" applyBorder="1" applyAlignment="1">
      <alignment horizontal="right" vertical="center"/>
    </xf>
    <xf numFmtId="0" fontId="20" fillId="0" borderId="3" xfId="0" applyFont="1" applyBorder="1" applyAlignment="1">
      <alignment vertical="center" wrapText="1"/>
    </xf>
    <xf numFmtId="0" fontId="20" fillId="0" borderId="3" xfId="0" applyFont="1" applyBorder="1" applyAlignment="1">
      <alignment vertical="center"/>
    </xf>
    <xf numFmtId="0" fontId="22" fillId="4" borderId="3" xfId="0" applyFont="1" applyFill="1" applyBorder="1" applyAlignment="1">
      <alignment horizontal="center" vertical="center"/>
    </xf>
    <xf numFmtId="0" fontId="22" fillId="4" borderId="3" xfId="0" applyFont="1" applyFill="1" applyBorder="1" applyAlignment="1">
      <alignment vertical="center"/>
    </xf>
    <xf numFmtId="0" fontId="14" fillId="0" borderId="3" xfId="0" applyFont="1" applyBorder="1" applyAlignment="1">
      <alignment vertical="center" wrapText="1"/>
    </xf>
    <xf numFmtId="0" fontId="23" fillId="0" borderId="3" xfId="0" applyFont="1" applyBorder="1" applyAlignment="1">
      <alignment vertical="center"/>
    </xf>
    <xf numFmtId="0" fontId="20" fillId="4" borderId="3" xfId="0" applyFont="1" applyFill="1" applyBorder="1" applyAlignment="1">
      <alignment horizontal="center" vertical="center"/>
    </xf>
    <xf numFmtId="0" fontId="22" fillId="4" borderId="3" xfId="0" applyFont="1" applyFill="1" applyBorder="1" applyAlignment="1">
      <alignment vertical="center" wrapText="1"/>
    </xf>
    <xf numFmtId="0" fontId="21" fillId="4" borderId="3" xfId="0" applyFont="1" applyFill="1" applyBorder="1" applyAlignment="1">
      <alignment horizontal="center" vertical="center"/>
    </xf>
    <xf numFmtId="0" fontId="20" fillId="0" borderId="3" xfId="0" applyFont="1" applyBorder="1" applyAlignment="1">
      <alignment horizontal="center" vertical="center"/>
    </xf>
    <xf numFmtId="49" fontId="20" fillId="0" borderId="3" xfId="3" applyNumberFormat="1" applyFont="1" applyFill="1" applyBorder="1" applyAlignment="1">
      <alignment horizontal="left" vertical="center" wrapText="1"/>
    </xf>
    <xf numFmtId="0" fontId="20" fillId="0" borderId="3" xfId="0" applyFont="1" applyFill="1" applyBorder="1" applyAlignment="1">
      <alignment horizontal="center" vertical="center"/>
    </xf>
    <xf numFmtId="3" fontId="20" fillId="0" borderId="3" xfId="0" applyNumberFormat="1" applyFont="1" applyBorder="1" applyAlignment="1">
      <alignment vertical="center"/>
    </xf>
    <xf numFmtId="0" fontId="20" fillId="0" borderId="0" xfId="0" applyFont="1" applyBorder="1" applyAlignment="1">
      <alignment vertical="center"/>
    </xf>
    <xf numFmtId="0" fontId="29" fillId="0" borderId="4" xfId="0" applyFont="1" applyBorder="1" applyAlignment="1">
      <alignment horizontal="center" vertical="center" wrapText="1"/>
    </xf>
    <xf numFmtId="0" fontId="23" fillId="0" borderId="0" xfId="0" applyFont="1"/>
    <xf numFmtId="0" fontId="30" fillId="0" borderId="0" xfId="0" applyFont="1"/>
    <xf numFmtId="0" fontId="31" fillId="0" borderId="0" xfId="0" applyFont="1"/>
    <xf numFmtId="0" fontId="33" fillId="0" borderId="0" xfId="0" applyFont="1"/>
    <xf numFmtId="0" fontId="32" fillId="0" borderId="3" xfId="0" applyFont="1" applyBorder="1" applyAlignment="1"/>
    <xf numFmtId="0" fontId="32" fillId="0" borderId="3" xfId="0" applyFont="1" applyBorder="1" applyAlignment="1">
      <alignment wrapText="1"/>
    </xf>
    <xf numFmtId="0" fontId="32" fillId="0" borderId="6" xfId="0" applyFont="1" applyBorder="1" applyAlignment="1">
      <alignment wrapText="1"/>
    </xf>
    <xf numFmtId="0" fontId="32" fillId="0" borderId="2" xfId="0" applyFont="1" applyBorder="1" applyAlignment="1"/>
    <xf numFmtId="0" fontId="32" fillId="0" borderId="3" xfId="0" applyFont="1" applyBorder="1" applyAlignment="1">
      <alignment vertical="center"/>
    </xf>
    <xf numFmtId="0" fontId="36" fillId="0" borderId="3" xfId="0" applyFont="1" applyBorder="1" applyAlignment="1">
      <alignment wrapText="1"/>
    </xf>
    <xf numFmtId="0" fontId="23" fillId="0" borderId="3" xfId="0" applyFont="1" applyBorder="1" applyAlignment="1"/>
    <xf numFmtId="0" fontId="13" fillId="0" borderId="3" xfId="0" applyFont="1" applyBorder="1" applyAlignment="1"/>
    <xf numFmtId="0" fontId="33" fillId="0" borderId="3" xfId="0" applyFont="1" applyBorder="1" applyAlignment="1">
      <alignment wrapText="1"/>
    </xf>
    <xf numFmtId="0" fontId="14" fillId="0" borderId="3" xfId="0" applyFont="1" applyBorder="1" applyAlignment="1">
      <alignment wrapText="1"/>
    </xf>
    <xf numFmtId="0" fontId="14" fillId="0" borderId="3" xfId="0" applyFont="1" applyBorder="1" applyAlignment="1"/>
    <xf numFmtId="1" fontId="23" fillId="0" borderId="3" xfId="0" applyNumberFormat="1" applyFont="1" applyBorder="1" applyAlignment="1">
      <alignment horizontal="center"/>
    </xf>
    <xf numFmtId="0" fontId="32" fillId="3" borderId="3" xfId="0" applyFont="1" applyFill="1" applyBorder="1" applyAlignment="1"/>
    <xf numFmtId="0" fontId="32" fillId="3" borderId="0" xfId="0" applyFont="1" applyFill="1" applyBorder="1" applyAlignment="1">
      <alignment vertical="center"/>
    </xf>
    <xf numFmtId="2" fontId="32" fillId="3" borderId="0" xfId="0" applyNumberFormat="1" applyFont="1" applyFill="1" applyBorder="1" applyAlignment="1">
      <alignment horizontal="center" vertical="center"/>
    </xf>
    <xf numFmtId="0" fontId="12" fillId="0" borderId="3" xfId="0" applyFont="1" applyBorder="1" applyAlignment="1"/>
    <xf numFmtId="0" fontId="32" fillId="0" borderId="6" xfId="0" applyFont="1" applyBorder="1" applyAlignment="1"/>
    <xf numFmtId="1" fontId="32" fillId="0" borderId="15" xfId="0" applyNumberFormat="1" applyFont="1" applyBorder="1" applyAlignment="1">
      <alignment horizontal="center"/>
    </xf>
    <xf numFmtId="0" fontId="32" fillId="0" borderId="11" xfId="0" applyFont="1" applyBorder="1" applyAlignment="1">
      <alignment wrapText="1"/>
    </xf>
    <xf numFmtId="0" fontId="12" fillId="0" borderId="6" xfId="0" applyFont="1" applyBorder="1" applyAlignment="1">
      <alignment vertical="center"/>
    </xf>
    <xf numFmtId="0" fontId="32" fillId="0" borderId="11" xfId="0" applyFont="1" applyBorder="1" applyAlignment="1"/>
    <xf numFmtId="0" fontId="12" fillId="0" borderId="6" xfId="0" applyFont="1" applyBorder="1" applyAlignment="1"/>
    <xf numFmtId="0" fontId="15" fillId="0" borderId="3" xfId="0" applyFont="1" applyBorder="1" applyAlignment="1"/>
    <xf numFmtId="0" fontId="21" fillId="5" borderId="4" xfId="0" applyFont="1" applyFill="1" applyBorder="1" applyAlignment="1">
      <alignment horizontal="center" vertical="center"/>
    </xf>
    <xf numFmtId="0" fontId="0" fillId="0" borderId="0" xfId="0" applyBorder="1" applyAlignment="1">
      <alignment vertical="center" wrapText="1"/>
    </xf>
    <xf numFmtId="0" fontId="7" fillId="0" borderId="0" xfId="0" applyFont="1" applyBorder="1" applyAlignment="1">
      <alignment horizontal="center" vertical="center" wrapText="1"/>
    </xf>
    <xf numFmtId="0" fontId="0" fillId="0" borderId="0" xfId="0" applyBorder="1" applyAlignment="1">
      <alignment horizontal="center" vertical="center" wrapText="1"/>
    </xf>
    <xf numFmtId="0" fontId="36" fillId="0" borderId="6" xfId="0" applyFont="1" applyBorder="1" applyAlignment="1">
      <alignment wrapText="1"/>
    </xf>
    <xf numFmtId="3" fontId="20" fillId="0" borderId="0" xfId="0" applyNumberFormat="1" applyFont="1" applyBorder="1" applyAlignment="1">
      <alignment vertical="center"/>
    </xf>
    <xf numFmtId="1" fontId="28" fillId="0" borderId="0" xfId="0" applyNumberFormat="1" applyFont="1" applyBorder="1" applyAlignment="1">
      <alignment horizontal="center" vertical="center"/>
    </xf>
    <xf numFmtId="0" fontId="38" fillId="0" borderId="0" xfId="0" applyFont="1" applyBorder="1" applyAlignment="1">
      <alignment horizontal="left" vertical="center"/>
    </xf>
    <xf numFmtId="0" fontId="38" fillId="0" borderId="0" xfId="0" applyFont="1" applyAlignment="1">
      <alignment horizontal="left" vertical="center"/>
    </xf>
    <xf numFmtId="4"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0" xfId="0" applyNumberFormat="1" applyFont="1" applyBorder="1" applyAlignment="1">
      <alignment horizontal="center" vertical="center" wrapText="1"/>
    </xf>
    <xf numFmtId="4" fontId="5" fillId="0" borderId="6" xfId="0" applyNumberFormat="1" applyFont="1" applyBorder="1" applyAlignment="1">
      <alignment horizontal="center" vertical="center"/>
    </xf>
    <xf numFmtId="4" fontId="5" fillId="0" borderId="3" xfId="0" applyNumberFormat="1" applyFont="1" applyBorder="1" applyAlignment="1">
      <alignment horizontal="center" vertical="center"/>
    </xf>
    <xf numFmtId="4" fontId="5" fillId="0" borderId="7" xfId="0" applyNumberFormat="1" applyFont="1" applyBorder="1" applyAlignment="1">
      <alignment horizontal="center" vertical="center"/>
    </xf>
    <xf numFmtId="4" fontId="10" fillId="3" borderId="3" xfId="2" quotePrefix="1" applyNumberFormat="1" applyFont="1" applyFill="1" applyBorder="1" applyAlignment="1">
      <alignment horizontal="center" vertical="center"/>
    </xf>
    <xf numFmtId="4" fontId="10" fillId="0" borderId="3" xfId="0" applyNumberFormat="1" applyFont="1" applyBorder="1" applyAlignment="1">
      <alignment horizontal="center" vertical="center" wrapText="1"/>
    </xf>
    <xf numFmtId="4" fontId="10" fillId="3" borderId="3"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4" fontId="10" fillId="0" borderId="3" xfId="0" applyNumberFormat="1" applyFont="1" applyBorder="1" applyAlignment="1">
      <alignment horizontal="center" vertical="center"/>
    </xf>
    <xf numFmtId="4" fontId="11" fillId="0" borderId="0" xfId="0" applyNumberFormat="1" applyFont="1" applyAlignment="1">
      <alignment horizontal="center" vertical="center"/>
    </xf>
    <xf numFmtId="4" fontId="11" fillId="0" borderId="3" xfId="0" applyNumberFormat="1" applyFont="1" applyBorder="1" applyAlignment="1">
      <alignment horizontal="center" vertical="center"/>
    </xf>
    <xf numFmtId="4" fontId="10" fillId="0" borderId="4" xfId="0" applyNumberFormat="1" applyFont="1" applyBorder="1" applyAlignment="1">
      <alignment horizontal="center" vertical="center"/>
    </xf>
    <xf numFmtId="4" fontId="5" fillId="0" borderId="0" xfId="0" applyNumberFormat="1" applyFont="1" applyAlignment="1">
      <alignment horizontal="center" vertical="center"/>
    </xf>
    <xf numFmtId="4" fontId="5" fillId="0" borderId="4" xfId="0" applyNumberFormat="1" applyFont="1" applyBorder="1" applyAlignment="1">
      <alignment horizontal="center" vertical="center"/>
    </xf>
    <xf numFmtId="4" fontId="10" fillId="0" borderId="7" xfId="0" applyNumberFormat="1" applyFont="1" applyBorder="1" applyAlignment="1">
      <alignment horizontal="center" vertical="center"/>
    </xf>
    <xf numFmtId="4" fontId="10" fillId="0" borderId="6" xfId="0" applyNumberFormat="1" applyFont="1" applyBorder="1" applyAlignment="1">
      <alignment horizontal="center" vertical="center"/>
    </xf>
    <xf numFmtId="0" fontId="37" fillId="0" borderId="0" xfId="0" applyFont="1"/>
    <xf numFmtId="0" fontId="7" fillId="0" borderId="0" xfId="0" applyFont="1"/>
    <xf numFmtId="4" fontId="22" fillId="4" borderId="3" xfId="0" applyNumberFormat="1" applyFont="1" applyFill="1" applyBorder="1" applyAlignment="1">
      <alignment horizontal="center" vertical="center"/>
    </xf>
    <xf numFmtId="4" fontId="20" fillId="0" borderId="3" xfId="0" applyNumberFormat="1" applyFont="1" applyBorder="1" applyAlignment="1">
      <alignment horizontal="center" vertical="center"/>
    </xf>
    <xf numFmtId="4" fontId="25" fillId="4" borderId="3" xfId="0" applyNumberFormat="1" applyFont="1" applyFill="1" applyBorder="1" applyAlignment="1">
      <alignment horizontal="center" vertical="center"/>
    </xf>
    <xf numFmtId="4" fontId="24" fillId="0" borderId="3" xfId="0" applyNumberFormat="1" applyFont="1" applyBorder="1" applyAlignment="1">
      <alignment horizontal="center" vertical="center"/>
    </xf>
    <xf numFmtId="4" fontId="28" fillId="0" borderId="3" xfId="0" applyNumberFormat="1" applyFont="1" applyBorder="1" applyAlignment="1">
      <alignment horizontal="center" vertical="center"/>
    </xf>
    <xf numFmtId="4" fontId="22" fillId="0" borderId="3" xfId="0" applyNumberFormat="1" applyFont="1" applyFill="1" applyBorder="1" applyAlignment="1">
      <alignment horizontal="center" vertical="center"/>
    </xf>
    <xf numFmtId="4" fontId="27" fillId="0" borderId="3" xfId="0" applyNumberFormat="1" applyFont="1" applyFill="1" applyBorder="1" applyAlignment="1">
      <alignment horizontal="center" vertical="center"/>
    </xf>
    <xf numFmtId="4" fontId="27" fillId="4" borderId="3" xfId="0" applyNumberFormat="1" applyFont="1" applyFill="1" applyBorder="1" applyAlignment="1">
      <alignment horizontal="center" vertical="center"/>
    </xf>
    <xf numFmtId="4" fontId="5" fillId="0" borderId="3" xfId="0" applyNumberFormat="1" applyFont="1" applyBorder="1" applyAlignment="1">
      <alignment horizontal="center"/>
    </xf>
    <xf numFmtId="4" fontId="15" fillId="0" borderId="6" xfId="0" applyNumberFormat="1" applyFont="1" applyBorder="1" applyAlignment="1">
      <alignment horizontal="center" vertical="center"/>
    </xf>
    <xf numFmtId="4" fontId="11" fillId="0" borderId="6" xfId="0" applyNumberFormat="1" applyFont="1" applyBorder="1" applyAlignment="1">
      <alignment horizontal="center"/>
    </xf>
    <xf numFmtId="4" fontId="5" fillId="0" borderId="6" xfId="0" applyNumberFormat="1" applyFont="1" applyBorder="1" applyAlignment="1">
      <alignment horizontal="center"/>
    </xf>
    <xf numFmtId="4" fontId="19" fillId="0" borderId="3" xfId="0" applyNumberFormat="1" applyFont="1" applyBorder="1" applyAlignment="1">
      <alignment horizontal="center" vertical="center"/>
    </xf>
    <xf numFmtId="4" fontId="29" fillId="0" borderId="3" xfId="0" applyNumberFormat="1" applyFont="1" applyBorder="1" applyAlignment="1">
      <alignment horizontal="center" vertical="center" wrapText="1"/>
    </xf>
    <xf numFmtId="4" fontId="13" fillId="0" borderId="12" xfId="0" applyNumberFormat="1" applyFont="1" applyBorder="1" applyAlignment="1">
      <alignment horizontal="center" vertical="center"/>
    </xf>
    <xf numFmtId="4" fontId="13" fillId="0" borderId="2" xfId="0" applyNumberFormat="1" applyFont="1" applyBorder="1" applyAlignment="1">
      <alignment horizontal="center" vertical="center"/>
    </xf>
    <xf numFmtId="4" fontId="29" fillId="0" borderId="3" xfId="0" applyNumberFormat="1" applyFont="1" applyBorder="1" applyAlignment="1">
      <alignment horizontal="center" vertical="center"/>
    </xf>
    <xf numFmtId="4" fontId="32" fillId="0" borderId="12" xfId="0" applyNumberFormat="1" applyFont="1" applyBorder="1" applyAlignment="1">
      <alignment horizontal="center"/>
    </xf>
    <xf numFmtId="4" fontId="32" fillId="0" borderId="3" xfId="0" applyNumberFormat="1" applyFont="1" applyBorder="1" applyAlignment="1">
      <alignment horizontal="center"/>
    </xf>
    <xf numFmtId="4" fontId="34" fillId="0" borderId="3" xfId="0" applyNumberFormat="1" applyFont="1" applyBorder="1" applyAlignment="1">
      <alignment horizontal="center"/>
    </xf>
    <xf numFmtId="4" fontId="33" fillId="0" borderId="2" xfId="0" applyNumberFormat="1" applyFont="1" applyBorder="1" applyAlignment="1">
      <alignment horizontal="center"/>
    </xf>
    <xf numFmtId="4" fontId="11" fillId="2" borderId="13" xfId="1" applyNumberFormat="1" applyFont="1" applyBorder="1" applyAlignment="1">
      <alignment horizontal="center"/>
    </xf>
    <xf numFmtId="4" fontId="14" fillId="0" borderId="3" xfId="0" applyNumberFormat="1" applyFont="1" applyBorder="1" applyAlignment="1">
      <alignment horizontal="center"/>
    </xf>
    <xf numFmtId="4" fontId="37" fillId="0" borderId="3" xfId="0" applyNumberFormat="1" applyFont="1" applyBorder="1" applyAlignment="1">
      <alignment horizontal="center"/>
    </xf>
    <xf numFmtId="4" fontId="32" fillId="3" borderId="3" xfId="0" applyNumberFormat="1" applyFont="1" applyFill="1" applyBorder="1" applyAlignment="1">
      <alignment horizontal="center"/>
    </xf>
    <xf numFmtId="4" fontId="34" fillId="0" borderId="3" xfId="0" applyNumberFormat="1" applyFont="1" applyBorder="1" applyAlignment="1">
      <alignment horizontal="center" vertical="center"/>
    </xf>
    <xf numFmtId="4" fontId="23" fillId="0" borderId="3" xfId="0" applyNumberFormat="1" applyFont="1" applyBorder="1" applyAlignment="1">
      <alignment horizontal="center"/>
    </xf>
    <xf numFmtId="4" fontId="32" fillId="0" borderId="12" xfId="0" applyNumberFormat="1" applyFont="1" applyBorder="1" applyAlignment="1">
      <alignment horizontal="center" vertical="center"/>
    </xf>
    <xf numFmtId="4" fontId="32" fillId="0" borderId="3" xfId="0" applyNumberFormat="1" applyFont="1" applyBorder="1" applyAlignment="1">
      <alignment horizontal="center" vertical="center"/>
    </xf>
    <xf numFmtId="4" fontId="32" fillId="0" borderId="7" xfId="0" applyNumberFormat="1" applyFont="1" applyBorder="1" applyAlignment="1">
      <alignment horizontal="center"/>
    </xf>
    <xf numFmtId="4" fontId="23" fillId="0" borderId="14" xfId="0" applyNumberFormat="1" applyFont="1" applyBorder="1" applyAlignment="1">
      <alignment horizontal="center"/>
    </xf>
    <xf numFmtId="4" fontId="32" fillId="0" borderId="15" xfId="0" applyNumberFormat="1" applyFont="1" applyBorder="1" applyAlignment="1">
      <alignment horizontal="center"/>
    </xf>
    <xf numFmtId="4" fontId="23" fillId="0" borderId="7" xfId="0" applyNumberFormat="1" applyFont="1" applyBorder="1" applyAlignment="1">
      <alignment horizontal="center"/>
    </xf>
    <xf numFmtId="4" fontId="33" fillId="0" borderId="3" xfId="0" applyNumberFormat="1" applyFont="1" applyBorder="1" applyAlignment="1">
      <alignment horizontal="center" vertical="center"/>
    </xf>
    <xf numFmtId="4" fontId="34" fillId="0" borderId="2" xfId="0" applyNumberFormat="1" applyFont="1" applyBorder="1" applyAlignment="1">
      <alignment horizontal="center"/>
    </xf>
    <xf numFmtId="14" fontId="32" fillId="0" borderId="2" xfId="0" applyNumberFormat="1" applyFont="1" applyBorder="1" applyAlignment="1">
      <alignment wrapText="1"/>
    </xf>
    <xf numFmtId="4" fontId="5" fillId="0" borderId="0" xfId="0" applyNumberFormat="1" applyFont="1" applyBorder="1" applyAlignment="1">
      <alignment horizontal="center" vertical="center"/>
    </xf>
    <xf numFmtId="0" fontId="22" fillId="0" borderId="4" xfId="0" applyFont="1" applyBorder="1" applyAlignment="1">
      <alignment horizontal="right" vertical="center"/>
    </xf>
    <xf numFmtId="0" fontId="22" fillId="0" borderId="3" xfId="0" applyFont="1" applyBorder="1" applyAlignment="1">
      <alignment vertical="center" wrapText="1"/>
    </xf>
    <xf numFmtId="0" fontId="22" fillId="0" borderId="3" xfId="0" applyFont="1" applyBorder="1" applyAlignment="1">
      <alignment vertical="center"/>
    </xf>
    <xf numFmtId="4" fontId="22" fillId="0" borderId="3" xfId="0" applyNumberFormat="1" applyFont="1" applyBorder="1" applyAlignment="1">
      <alignment horizontal="center" vertical="center"/>
    </xf>
    <xf numFmtId="49" fontId="22" fillId="0" borderId="3" xfId="3" applyNumberFormat="1" applyFont="1" applyFill="1" applyBorder="1" applyAlignment="1">
      <alignment horizontal="left" vertical="center" wrapText="1"/>
    </xf>
    <xf numFmtId="4" fontId="23" fillId="0" borderId="2" xfId="0" applyNumberFormat="1" applyFont="1" applyBorder="1" applyAlignment="1">
      <alignment horizontal="center" vertical="center"/>
    </xf>
    <xf numFmtId="4" fontId="35" fillId="0" borderId="3" xfId="0" applyNumberFormat="1" applyFont="1" applyBorder="1" applyAlignment="1">
      <alignment horizontal="center" vertical="center"/>
    </xf>
    <xf numFmtId="0" fontId="39" fillId="0" borderId="0" xfId="0" applyFont="1" applyAlignment="1">
      <alignment vertical="center"/>
    </xf>
    <xf numFmtId="4" fontId="28" fillId="0" borderId="0" xfId="0" applyNumberFormat="1" applyFont="1" applyBorder="1" applyAlignment="1">
      <alignment horizontal="center" vertical="center"/>
    </xf>
    <xf numFmtId="4" fontId="0" fillId="0" borderId="0" xfId="0" applyNumberFormat="1"/>
    <xf numFmtId="4" fontId="20" fillId="4" borderId="3" xfId="0" applyNumberFormat="1" applyFont="1" applyFill="1" applyBorder="1" applyAlignment="1">
      <alignment horizontal="center" vertical="center"/>
    </xf>
    <xf numFmtId="4" fontId="5" fillId="0" borderId="7" xfId="0" applyNumberFormat="1" applyFont="1" applyBorder="1" applyAlignment="1">
      <alignment horizontal="center" vertical="center" wrapText="1"/>
    </xf>
    <xf numFmtId="4" fontId="10" fillId="0" borderId="7" xfId="0" applyNumberFormat="1" applyFont="1" applyBorder="1" applyAlignment="1">
      <alignment horizontal="center" vertical="center" wrapText="1"/>
    </xf>
    <xf numFmtId="1" fontId="22" fillId="4" borderId="0" xfId="0" applyNumberFormat="1" applyFont="1" applyFill="1" applyBorder="1" applyAlignment="1">
      <alignment horizontal="center" vertical="center"/>
    </xf>
    <xf numFmtId="0" fontId="22" fillId="4" borderId="0" xfId="0" applyFont="1" applyFill="1" applyBorder="1" applyAlignment="1">
      <alignment vertical="center"/>
    </xf>
    <xf numFmtId="0" fontId="15" fillId="4" borderId="3" xfId="0" applyFont="1" applyFill="1" applyBorder="1" applyAlignment="1">
      <alignment vertical="center" wrapText="1"/>
    </xf>
    <xf numFmtId="0" fontId="0" fillId="4" borderId="0" xfId="0" applyFill="1"/>
    <xf numFmtId="0" fontId="16" fillId="4" borderId="0" xfId="0" applyFont="1" applyFill="1"/>
    <xf numFmtId="0" fontId="0" fillId="4" borderId="0" xfId="0" applyFill="1" applyBorder="1" applyAlignment="1">
      <alignment vertical="center" wrapText="1"/>
    </xf>
    <xf numFmtId="0" fontId="14" fillId="0" borderId="0" xfId="0" applyFont="1" applyFill="1" applyBorder="1" applyAlignment="1">
      <alignment wrapText="1"/>
    </xf>
    <xf numFmtId="4" fontId="14" fillId="0" borderId="0" xfId="0" applyNumberFormat="1" applyFont="1" applyFill="1" applyBorder="1" applyAlignment="1">
      <alignment horizontal="center"/>
    </xf>
    <xf numFmtId="0" fontId="23" fillId="0" borderId="0" xfId="0" applyFont="1" applyBorder="1" applyAlignment="1"/>
    <xf numFmtId="0" fontId="32" fillId="0" borderId="0" xfId="0" applyFont="1" applyBorder="1" applyAlignment="1">
      <alignment wrapText="1"/>
    </xf>
    <xf numFmtId="0" fontId="15" fillId="0" borderId="0" xfId="0" applyFont="1" applyBorder="1" applyAlignment="1"/>
    <xf numFmtId="4" fontId="32" fillId="0" borderId="0" xfId="0" applyNumberFormat="1" applyFont="1" applyBorder="1" applyAlignment="1">
      <alignment horizontal="center"/>
    </xf>
    <xf numFmtId="4" fontId="0" fillId="0" borderId="0" xfId="0" applyNumberFormat="1" applyBorder="1"/>
    <xf numFmtId="0" fontId="0" fillId="0" borderId="12" xfId="0" applyBorder="1"/>
    <xf numFmtId="0" fontId="0" fillId="0" borderId="0" xfId="0" applyBorder="1"/>
    <xf numFmtId="0" fontId="14" fillId="0" borderId="16" xfId="0" applyFont="1" applyFill="1" applyBorder="1" applyAlignment="1">
      <alignment wrapText="1"/>
    </xf>
    <xf numFmtId="0" fontId="10" fillId="0" borderId="0" xfId="0" applyFont="1" applyBorder="1"/>
    <xf numFmtId="0" fontId="5" fillId="0" borderId="0" xfId="0" applyFont="1" applyBorder="1"/>
    <xf numFmtId="3" fontId="5" fillId="0" borderId="0" xfId="0" applyNumberFormat="1" applyFont="1" applyBorder="1"/>
    <xf numFmtId="4" fontId="5" fillId="0" borderId="0" xfId="0" applyNumberFormat="1" applyFont="1" applyBorder="1" applyAlignment="1">
      <alignment horizontal="center"/>
    </xf>
    <xf numFmtId="4" fontId="0" fillId="4" borderId="0" xfId="0" applyNumberFormat="1" applyFill="1"/>
    <xf numFmtId="0" fontId="42" fillId="0" borderId="0" xfId="0" applyFont="1"/>
    <xf numFmtId="4" fontId="42" fillId="0" borderId="3" xfId="0" applyNumberFormat="1" applyFont="1" applyBorder="1" applyAlignment="1">
      <alignment vertical="center"/>
    </xf>
    <xf numFmtId="0" fontId="42" fillId="0" borderId="0" xfId="0" applyFont="1" applyAlignment="1">
      <alignment vertical="center"/>
    </xf>
    <xf numFmtId="0" fontId="15" fillId="0" borderId="0" xfId="0" applyFont="1"/>
    <xf numFmtId="4" fontId="42" fillId="0" borderId="3" xfId="0" applyNumberFormat="1" applyFont="1" applyBorder="1" applyAlignment="1"/>
    <xf numFmtId="4" fontId="43" fillId="0" borderId="0" xfId="0" applyNumberFormat="1" applyFont="1" applyBorder="1" applyAlignment="1"/>
    <xf numFmtId="4" fontId="42" fillId="0" borderId="3" xfId="0" applyNumberFormat="1" applyFont="1" applyBorder="1"/>
    <xf numFmtId="4" fontId="37" fillId="0" borderId="3" xfId="0" applyNumberFormat="1" applyFont="1" applyBorder="1"/>
    <xf numFmtId="4" fontId="42" fillId="0" borderId="0" xfId="0" applyNumberFormat="1" applyFont="1" applyBorder="1"/>
    <xf numFmtId="0" fontId="37" fillId="0" borderId="12" xfId="0" applyFont="1" applyBorder="1"/>
    <xf numFmtId="0" fontId="37" fillId="0" borderId="3" xfId="0" applyFont="1" applyBorder="1"/>
    <xf numFmtId="0" fontId="14" fillId="4" borderId="0" xfId="0" applyFont="1" applyFill="1" applyBorder="1"/>
    <xf numFmtId="0" fontId="14" fillId="4" borderId="0" xfId="0" applyFont="1" applyFill="1"/>
    <xf numFmtId="4" fontId="14" fillId="4" borderId="3" xfId="0" applyNumberFormat="1" applyFont="1" applyFill="1" applyBorder="1"/>
    <xf numFmtId="4" fontId="34" fillId="0" borderId="2" xfId="0" applyNumberFormat="1" applyFont="1" applyBorder="1" applyAlignment="1">
      <alignment horizontal="center" vertical="center"/>
    </xf>
    <xf numFmtId="4" fontId="35" fillId="0" borderId="2" xfId="0" applyNumberFormat="1" applyFont="1" applyBorder="1" applyAlignment="1">
      <alignment horizontal="center" vertical="center"/>
    </xf>
    <xf numFmtId="4" fontId="29" fillId="0" borderId="12" xfId="0" applyNumberFormat="1" applyFont="1" applyBorder="1" applyAlignment="1">
      <alignment horizontal="center" vertical="center"/>
    </xf>
    <xf numFmtId="4" fontId="29" fillId="0" borderId="2" xfId="0" applyNumberFormat="1" applyFont="1" applyBorder="1" applyAlignment="1">
      <alignment horizontal="center" vertical="center"/>
    </xf>
    <xf numFmtId="4" fontId="34" fillId="0" borderId="12" xfId="0" applyNumberFormat="1" applyFont="1" applyBorder="1" applyAlignment="1">
      <alignment horizontal="center" vertical="center"/>
    </xf>
    <xf numFmtId="0" fontId="32" fillId="0" borderId="3" xfId="0" applyFont="1" applyBorder="1" applyAlignment="1">
      <alignment vertical="top" wrapText="1"/>
    </xf>
    <xf numFmtId="4" fontId="34" fillId="0" borderId="3" xfId="0" applyNumberFormat="1" applyFont="1" applyBorder="1" applyAlignment="1">
      <alignment horizontal="center" wrapText="1"/>
    </xf>
    <xf numFmtId="3" fontId="32" fillId="0" borderId="15" xfId="0" applyNumberFormat="1" applyFont="1" applyBorder="1" applyAlignment="1">
      <alignment horizontal="center"/>
    </xf>
    <xf numFmtId="3" fontId="32" fillId="0" borderId="3" xfId="0" applyNumberFormat="1" applyFont="1" applyBorder="1" applyAlignment="1">
      <alignment horizontal="center"/>
    </xf>
    <xf numFmtId="0" fontId="10" fillId="0" borderId="11" xfId="0" applyFont="1" applyBorder="1" applyAlignment="1">
      <alignment vertical="center"/>
    </xf>
    <xf numFmtId="14" fontId="10" fillId="0" borderId="11" xfId="0" applyNumberFormat="1" applyFont="1" applyBorder="1" applyAlignment="1">
      <alignment vertical="center"/>
    </xf>
    <xf numFmtId="4" fontId="14" fillId="0" borderId="7" xfId="0" applyNumberFormat="1" applyFont="1" applyBorder="1" applyAlignment="1">
      <alignment horizontal="right" vertical="center" wrapText="1"/>
    </xf>
    <xf numFmtId="0" fontId="0" fillId="0" borderId="4" xfId="0" applyBorder="1" applyAlignment="1">
      <alignment vertical="center" wrapText="1"/>
    </xf>
    <xf numFmtId="0" fontId="14" fillId="4" borderId="3" xfId="0" applyFont="1" applyFill="1" applyBorder="1" applyAlignment="1">
      <alignment vertical="center" wrapText="1"/>
    </xf>
    <xf numFmtId="4" fontId="14" fillId="4" borderId="3" xfId="0" applyNumberFormat="1" applyFont="1" applyFill="1" applyBorder="1" applyAlignment="1">
      <alignment vertical="center"/>
    </xf>
    <xf numFmtId="0" fontId="5" fillId="0" borderId="6" xfId="0" applyFont="1" applyFill="1" applyBorder="1" applyAlignment="1">
      <alignment vertical="top" wrapText="1"/>
    </xf>
    <xf numFmtId="0" fontId="10" fillId="0" borderId="6" xfId="0" applyFont="1" applyFill="1" applyBorder="1" applyAlignment="1">
      <alignment vertical="top" wrapText="1"/>
    </xf>
    <xf numFmtId="4" fontId="35" fillId="0" borderId="12" xfId="0" applyNumberFormat="1" applyFont="1" applyBorder="1" applyAlignment="1">
      <alignment horizontal="center" vertical="center"/>
    </xf>
    <xf numFmtId="4" fontId="37" fillId="0" borderId="3" xfId="0" applyNumberFormat="1" applyFont="1" applyBorder="1" applyAlignment="1">
      <alignment vertical="center"/>
    </xf>
    <xf numFmtId="49" fontId="14" fillId="0" borderId="3" xfId="3" applyNumberFormat="1" applyFont="1" applyFill="1" applyBorder="1" applyAlignment="1">
      <alignment horizontal="left" vertical="center" wrapText="1"/>
    </xf>
    <xf numFmtId="0" fontId="23" fillId="0" borderId="0" xfId="0" applyFont="1" applyBorder="1"/>
    <xf numFmtId="0" fontId="16" fillId="0" borderId="0" xfId="0" applyFont="1" applyBorder="1"/>
    <xf numFmtId="0" fontId="42" fillId="0" borderId="0" xfId="0" applyFont="1" applyBorder="1"/>
    <xf numFmtId="0" fontId="32" fillId="3" borderId="14" xfId="0" applyFont="1" applyFill="1" applyBorder="1" applyAlignment="1">
      <alignment vertical="center"/>
    </xf>
    <xf numFmtId="2" fontId="32" fillId="3" borderId="14" xfId="0" applyNumberFormat="1" applyFont="1" applyFill="1" applyBorder="1" applyAlignment="1">
      <alignment horizontal="center" vertical="center"/>
    </xf>
    <xf numFmtId="0" fontId="42" fillId="0" borderId="14" xfId="0" applyFont="1" applyBorder="1"/>
    <xf numFmtId="3" fontId="32" fillId="0" borderId="0" xfId="0" applyNumberFormat="1" applyFont="1" applyBorder="1" applyAlignment="1">
      <alignment horizontal="center"/>
    </xf>
    <xf numFmtId="0" fontId="16" fillId="0" borderId="3" xfId="0" applyFont="1" applyBorder="1" applyAlignment="1">
      <alignment vertical="center"/>
    </xf>
    <xf numFmtId="0" fontId="5" fillId="4" borderId="3" xfId="0" applyFont="1" applyFill="1" applyBorder="1" applyAlignment="1">
      <alignment vertical="center"/>
    </xf>
    <xf numFmtId="4" fontId="5" fillId="4" borderId="6" xfId="0" applyNumberFormat="1" applyFont="1" applyFill="1" applyBorder="1" applyAlignment="1">
      <alignment horizontal="center" vertical="center"/>
    </xf>
    <xf numFmtId="4" fontId="5" fillId="4" borderId="3" xfId="0" applyNumberFormat="1" applyFont="1" applyFill="1" applyBorder="1" applyAlignment="1">
      <alignment horizontal="center" vertical="center"/>
    </xf>
    <xf numFmtId="4" fontId="5" fillId="4" borderId="7" xfId="0" applyNumberFormat="1" applyFont="1" applyFill="1" applyBorder="1" applyAlignment="1">
      <alignment horizontal="center" vertical="center" wrapText="1"/>
    </xf>
    <xf numFmtId="4" fontId="5" fillId="4" borderId="3" xfId="0" applyNumberFormat="1" applyFont="1" applyFill="1" applyBorder="1" applyAlignment="1">
      <alignment horizontal="center" vertical="center" wrapText="1"/>
    </xf>
    <xf numFmtId="4" fontId="42" fillId="4" borderId="3" xfId="0" applyNumberFormat="1" applyFont="1" applyFill="1" applyBorder="1"/>
    <xf numFmtId="0" fontId="38" fillId="0" borderId="0" xfId="0" applyFont="1" applyBorder="1" applyAlignment="1">
      <alignment horizontal="left" vertical="center" wrapText="1"/>
    </xf>
    <xf numFmtId="0" fontId="16" fillId="0" borderId="0" xfId="0" applyFont="1" applyAlignment="1">
      <alignment horizontal="center"/>
    </xf>
    <xf numFmtId="0" fontId="0" fillId="0" borderId="0" xfId="0" applyFont="1"/>
    <xf numFmtId="0" fontId="17" fillId="0" borderId="0" xfId="0" applyFont="1" applyAlignment="1">
      <alignment horizontal="center" vertical="center" wrapText="1"/>
    </xf>
    <xf numFmtId="0" fontId="0" fillId="0" borderId="0" xfId="0" applyAlignment="1">
      <alignment horizontal="center" vertical="center" wrapText="1"/>
    </xf>
    <xf numFmtId="0" fontId="4" fillId="0" borderId="2" xfId="0" applyFont="1" applyBorder="1" applyAlignment="1">
      <alignment vertical="center" wrapText="1"/>
    </xf>
    <xf numFmtId="0" fontId="0" fillId="0" borderId="4" xfId="0" applyBorder="1" applyAlignment="1">
      <alignment vertical="center" wrapText="1"/>
    </xf>
    <xf numFmtId="0" fontId="5" fillId="0" borderId="2" xfId="0" applyFont="1" applyBorder="1" applyAlignment="1">
      <alignment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6" fillId="0" borderId="2" xfId="0" applyFont="1" applyBorder="1" applyAlignment="1">
      <alignment horizontal="center" vertical="center" wrapText="1"/>
    </xf>
    <xf numFmtId="0" fontId="0" fillId="0" borderId="4" xfId="0" applyBorder="1" applyAlignment="1">
      <alignment horizontal="center" vertical="center" wrapText="1"/>
    </xf>
    <xf numFmtId="0" fontId="38" fillId="0" borderId="0" xfId="0" applyFont="1" applyBorder="1" applyAlignment="1">
      <alignment horizontal="left" vertical="center" wrapText="1"/>
    </xf>
    <xf numFmtId="0" fontId="38" fillId="0" borderId="0" xfId="0" applyFont="1" applyAlignment="1">
      <alignment horizontal="left" vertical="center" wrapText="1"/>
    </xf>
    <xf numFmtId="0" fontId="3" fillId="0" borderId="0" xfId="0" applyFont="1" applyAlignment="1">
      <alignment horizontal="center" vertical="center" wrapText="1"/>
    </xf>
    <xf numFmtId="0" fontId="40"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14" fillId="4" borderId="3" xfId="0" applyFont="1" applyFill="1" applyBorder="1" applyAlignment="1">
      <alignment vertical="top" wrapText="1"/>
    </xf>
    <xf numFmtId="0" fontId="3" fillId="0" borderId="0" xfId="0" applyFont="1" applyAlignment="1">
      <alignment horizontal="center" wrapText="1"/>
    </xf>
    <xf numFmtId="0" fontId="13" fillId="0" borderId="2" xfId="0" applyFont="1" applyBorder="1" applyAlignment="1">
      <alignment vertical="center" wrapText="1"/>
    </xf>
    <xf numFmtId="0" fontId="7" fillId="0" borderId="4" xfId="0" applyFont="1" applyBorder="1" applyAlignment="1">
      <alignment vertical="center" wrapText="1"/>
    </xf>
    <xf numFmtId="0" fontId="32" fillId="0" borderId="2" xfId="0" applyFont="1" applyBorder="1" applyAlignment="1">
      <alignment vertical="center" wrapText="1"/>
    </xf>
    <xf numFmtId="2" fontId="32" fillId="0" borderId="0" xfId="0" applyNumberFormat="1" applyFont="1" applyAlignment="1">
      <alignment horizontal="center" vertical="center" wrapText="1"/>
    </xf>
    <xf numFmtId="0" fontId="32" fillId="0" borderId="0" xfId="0" applyNumberFormat="1" applyFont="1" applyAlignment="1">
      <alignment horizontal="center" vertical="center" wrapText="1"/>
    </xf>
    <xf numFmtId="0" fontId="17" fillId="0" borderId="14" xfId="0" applyFont="1" applyBorder="1" applyAlignment="1">
      <alignment horizontal="center" vertical="center" wrapText="1"/>
    </xf>
    <xf numFmtId="0" fontId="32" fillId="0" borderId="4" xfId="0" applyFont="1" applyBorder="1" applyAlignment="1">
      <alignment vertical="center" wrapText="1"/>
    </xf>
    <xf numFmtId="0" fontId="5" fillId="0" borderId="3" xfId="0" applyFont="1" applyBorder="1" applyAlignment="1">
      <alignment wrapText="1"/>
    </xf>
    <xf numFmtId="0" fontId="5" fillId="0" borderId="3" xfId="0" applyFont="1" applyBorder="1" applyAlignment="1"/>
    <xf numFmtId="4" fontId="13" fillId="0" borderId="3" xfId="0" applyNumberFormat="1" applyFont="1" applyBorder="1" applyAlignment="1">
      <alignment horizontal="center"/>
    </xf>
    <xf numFmtId="4" fontId="34" fillId="3" borderId="3" xfId="0" applyNumberFormat="1" applyFont="1" applyFill="1" applyBorder="1" applyAlignment="1">
      <alignment horizontal="center"/>
    </xf>
    <xf numFmtId="0" fontId="14" fillId="0" borderId="6" xfId="0" applyFont="1" applyFill="1" applyBorder="1" applyAlignment="1">
      <alignment vertical="top" wrapText="1"/>
    </xf>
    <xf numFmtId="0" fontId="0" fillId="0" borderId="0" xfId="0"/>
  </cellXfs>
  <cellStyles count="4">
    <cellStyle name="Calculation" xfId="1" builtinId="22"/>
    <cellStyle name="Normal" xfId="0" builtinId="0"/>
    <cellStyle name="Normal_Anexa F 140 146 10.07" xfId="3"/>
    <cellStyle name="Normal_Machete buget 99"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0"/>
  <sheetViews>
    <sheetView view="pageBreakPreview" topLeftCell="A26" zoomScale="98" zoomScaleNormal="100" zoomScaleSheetLayoutView="98" workbookViewId="0">
      <selection activeCell="K120" sqref="K120"/>
    </sheetView>
  </sheetViews>
  <sheetFormatPr defaultRowHeight="15" x14ac:dyDescent="0.25"/>
  <cols>
    <col min="1" max="1" width="6.140625" customWidth="1"/>
    <col min="2" max="2" width="45.42578125" customWidth="1"/>
    <col min="3" max="3" width="13.140625" customWidth="1"/>
    <col min="4" max="4" width="16.7109375" customWidth="1"/>
    <col min="5" max="5" width="17" customWidth="1"/>
    <col min="6" max="6" width="15.85546875" customWidth="1"/>
    <col min="7" max="7" width="9.140625" style="205"/>
  </cols>
  <sheetData>
    <row r="1" spans="1:7" ht="15.75" hidden="1" customHeight="1" x14ac:dyDescent="0.25">
      <c r="A1" s="1" t="s">
        <v>0</v>
      </c>
      <c r="B1" s="1"/>
      <c r="C1" s="41" t="s">
        <v>187</v>
      </c>
    </row>
    <row r="2" spans="1:7" ht="15.75" x14ac:dyDescent="0.25">
      <c r="A2" s="1" t="s">
        <v>1</v>
      </c>
      <c r="B2" s="1"/>
      <c r="F2" s="132" t="s">
        <v>221</v>
      </c>
    </row>
    <row r="3" spans="1:7" ht="15.75" x14ac:dyDescent="0.25">
      <c r="A3" s="1" t="s">
        <v>2</v>
      </c>
      <c r="B3" s="1"/>
      <c r="C3" t="s">
        <v>205</v>
      </c>
    </row>
    <row r="4" spans="1:7" x14ac:dyDescent="0.25">
      <c r="E4" t="s">
        <v>81</v>
      </c>
    </row>
    <row r="5" spans="1:7" ht="18.75" x14ac:dyDescent="0.25">
      <c r="A5" s="267" t="s">
        <v>222</v>
      </c>
      <c r="B5" s="267"/>
      <c r="C5" s="267"/>
      <c r="D5" s="267"/>
      <c r="E5" s="267"/>
      <c r="F5" s="267"/>
    </row>
    <row r="6" spans="1:7" x14ac:dyDescent="0.25">
      <c r="G6" s="205" t="s">
        <v>3</v>
      </c>
    </row>
    <row r="7" spans="1:7" ht="30.75" customHeight="1" x14ac:dyDescent="0.25">
      <c r="A7" s="258" t="s">
        <v>4</v>
      </c>
      <c r="B7" s="260" t="s">
        <v>5</v>
      </c>
      <c r="C7" s="260" t="s">
        <v>6</v>
      </c>
      <c r="D7" s="268" t="s">
        <v>190</v>
      </c>
      <c r="E7" s="263" t="s">
        <v>208</v>
      </c>
      <c r="F7" s="261" t="s">
        <v>214</v>
      </c>
      <c r="G7" s="270" t="s">
        <v>237</v>
      </c>
    </row>
    <row r="8" spans="1:7" ht="27.75" customHeight="1" x14ac:dyDescent="0.25">
      <c r="A8" s="259"/>
      <c r="B8" s="259"/>
      <c r="C8" s="259"/>
      <c r="D8" s="269"/>
      <c r="E8" s="264"/>
      <c r="F8" s="262"/>
      <c r="G8" s="270"/>
    </row>
    <row r="9" spans="1:7" s="5" customFormat="1" ht="28.5" x14ac:dyDescent="0.25">
      <c r="A9" s="2">
        <v>1</v>
      </c>
      <c r="B9" s="3" t="s">
        <v>7</v>
      </c>
      <c r="C9" s="4" t="s">
        <v>8</v>
      </c>
      <c r="D9" s="114">
        <v>151190</v>
      </c>
      <c r="E9" s="115">
        <v>101190</v>
      </c>
      <c r="F9" s="115">
        <v>14525</v>
      </c>
      <c r="G9" s="206">
        <f>F9/E9*100</f>
        <v>14.354185196165629</v>
      </c>
    </row>
    <row r="10" spans="1:7" s="5" customFormat="1" x14ac:dyDescent="0.25">
      <c r="A10" s="6">
        <v>2</v>
      </c>
      <c r="B10" s="7" t="s">
        <v>9</v>
      </c>
      <c r="C10" s="2" t="s">
        <v>10</v>
      </c>
      <c r="D10" s="116">
        <v>9062000</v>
      </c>
      <c r="E10" s="115">
        <v>4531000</v>
      </c>
      <c r="F10" s="115">
        <v>4315464</v>
      </c>
      <c r="G10" s="206">
        <f>F10/E10*100</f>
        <v>95.243080997572278</v>
      </c>
    </row>
    <row r="11" spans="1:7" s="5" customFormat="1" ht="28.5" x14ac:dyDescent="0.25">
      <c r="A11" s="4">
        <v>3</v>
      </c>
      <c r="B11" s="7" t="s">
        <v>11</v>
      </c>
      <c r="C11" s="4" t="s">
        <v>12</v>
      </c>
      <c r="D11" s="117">
        <v>0</v>
      </c>
      <c r="E11" s="118">
        <v>0</v>
      </c>
      <c r="F11" s="182">
        <v>0</v>
      </c>
      <c r="G11" s="206">
        <v>0</v>
      </c>
    </row>
    <row r="12" spans="1:7" s="5" customFormat="1" ht="37.5" customHeight="1" x14ac:dyDescent="0.25">
      <c r="A12" s="4">
        <v>4</v>
      </c>
      <c r="B12" s="8" t="s">
        <v>13</v>
      </c>
      <c r="C12" s="4" t="s">
        <v>14</v>
      </c>
      <c r="D12" s="119">
        <v>1000000</v>
      </c>
      <c r="E12" s="118">
        <v>525000</v>
      </c>
      <c r="F12" s="182">
        <v>503460</v>
      </c>
      <c r="G12" s="206">
        <f>F12/E12*100</f>
        <v>95.897142857142853</v>
      </c>
    </row>
    <row r="13" spans="1:7" s="5" customFormat="1" x14ac:dyDescent="0.25">
      <c r="A13" s="2">
        <v>5</v>
      </c>
      <c r="B13" s="9" t="s">
        <v>15</v>
      </c>
      <c r="C13" s="10" t="s">
        <v>16</v>
      </c>
      <c r="D13" s="118">
        <f>D14+D15+D16</f>
        <v>1749450</v>
      </c>
      <c r="E13" s="118">
        <f t="shared" ref="E13" si="0">E14+E15+E16</f>
        <v>1308050</v>
      </c>
      <c r="F13" s="119">
        <f>F14+F15+F16</f>
        <v>1441975</v>
      </c>
      <c r="G13" s="206">
        <f t="shared" ref="G13:G17" si="1">F13/E13*100</f>
        <v>110.23852299224035</v>
      </c>
    </row>
    <row r="14" spans="1:7" s="5" customFormat="1" x14ac:dyDescent="0.25">
      <c r="A14" s="11"/>
      <c r="B14" s="12" t="s">
        <v>17</v>
      </c>
      <c r="C14" s="13" t="s">
        <v>18</v>
      </c>
      <c r="D14" s="120">
        <v>931080</v>
      </c>
      <c r="E14" s="120">
        <v>708380</v>
      </c>
      <c r="F14" s="183">
        <v>785324</v>
      </c>
      <c r="G14" s="206">
        <f t="shared" si="1"/>
        <v>110.86196674101471</v>
      </c>
    </row>
    <row r="15" spans="1:7" s="5" customFormat="1" x14ac:dyDescent="0.25">
      <c r="A15" s="11"/>
      <c r="B15" s="12" t="s">
        <v>19</v>
      </c>
      <c r="C15" s="14" t="s">
        <v>20</v>
      </c>
      <c r="D15" s="122">
        <v>707770</v>
      </c>
      <c r="E15" s="122">
        <v>524070</v>
      </c>
      <c r="F15" s="183">
        <v>582544</v>
      </c>
      <c r="G15" s="206">
        <f t="shared" si="1"/>
        <v>111.15766977693819</v>
      </c>
    </row>
    <row r="16" spans="1:7" s="5" customFormat="1" x14ac:dyDescent="0.25">
      <c r="A16" s="15"/>
      <c r="B16" s="16" t="s">
        <v>21</v>
      </c>
      <c r="C16" s="17" t="s">
        <v>22</v>
      </c>
      <c r="D16" s="123">
        <v>110600</v>
      </c>
      <c r="E16" s="124">
        <v>75600</v>
      </c>
      <c r="F16" s="183">
        <v>74107</v>
      </c>
      <c r="G16" s="206">
        <f t="shared" si="1"/>
        <v>98.025132275132279</v>
      </c>
    </row>
    <row r="17" spans="1:12" s="5" customFormat="1" x14ac:dyDescent="0.25">
      <c r="A17" s="4">
        <v>6</v>
      </c>
      <c r="B17" s="18" t="s">
        <v>23</v>
      </c>
      <c r="C17" s="19" t="s">
        <v>24</v>
      </c>
      <c r="D17" s="117">
        <v>4717600</v>
      </c>
      <c r="E17" s="118">
        <v>2395000</v>
      </c>
      <c r="F17" s="182">
        <v>2247920</v>
      </c>
      <c r="G17" s="206">
        <f t="shared" si="1"/>
        <v>93.85887265135699</v>
      </c>
      <c r="L17" s="5" t="s">
        <v>81</v>
      </c>
    </row>
    <row r="18" spans="1:12" s="5" customFormat="1" x14ac:dyDescent="0.25">
      <c r="A18" s="2">
        <v>7</v>
      </c>
      <c r="B18" s="20" t="s">
        <v>25</v>
      </c>
      <c r="C18" s="10" t="s">
        <v>26</v>
      </c>
      <c r="D18" s="125">
        <v>0</v>
      </c>
      <c r="E18" s="126">
        <v>0</v>
      </c>
      <c r="F18" s="182">
        <v>0</v>
      </c>
      <c r="G18" s="206">
        <v>0</v>
      </c>
    </row>
    <row r="19" spans="1:12" s="5" customFormat="1" x14ac:dyDescent="0.25">
      <c r="A19" s="4">
        <v>8</v>
      </c>
      <c r="B19" s="20" t="s">
        <v>27</v>
      </c>
      <c r="C19" s="19" t="s">
        <v>28</v>
      </c>
      <c r="D19" s="117">
        <v>0</v>
      </c>
      <c r="E19" s="118">
        <v>0</v>
      </c>
      <c r="F19" s="182">
        <v>0</v>
      </c>
      <c r="G19" s="206">
        <v>0</v>
      </c>
    </row>
    <row r="20" spans="1:12" s="5" customFormat="1" x14ac:dyDescent="0.25">
      <c r="A20" s="4">
        <v>9</v>
      </c>
      <c r="B20" s="18" t="s">
        <v>29</v>
      </c>
      <c r="C20" s="18" t="s">
        <v>30</v>
      </c>
      <c r="D20" s="117">
        <f>D21</f>
        <v>200</v>
      </c>
      <c r="E20" s="118">
        <f>E21</f>
        <v>200</v>
      </c>
      <c r="F20" s="182">
        <f>F21</f>
        <v>320</v>
      </c>
      <c r="G20" s="206">
        <f>F20/E20*100</f>
        <v>160</v>
      </c>
    </row>
    <row r="21" spans="1:12" s="5" customFormat="1" x14ac:dyDescent="0.25">
      <c r="A21" s="4"/>
      <c r="B21" s="228" t="s">
        <v>192</v>
      </c>
      <c r="C21" s="229" t="s">
        <v>193</v>
      </c>
      <c r="D21" s="131">
        <v>200</v>
      </c>
      <c r="E21" s="124">
        <v>200</v>
      </c>
      <c r="F21" s="183">
        <v>320</v>
      </c>
      <c r="G21" s="206">
        <f>F21/E21*100</f>
        <v>160</v>
      </c>
    </row>
    <row r="22" spans="1:12" s="5" customFormat="1" x14ac:dyDescent="0.25">
      <c r="A22" s="4">
        <v>10</v>
      </c>
      <c r="B22" s="20" t="s">
        <v>31</v>
      </c>
      <c r="C22" s="18" t="s">
        <v>32</v>
      </c>
      <c r="D22" s="117">
        <f>D23+D24+D25</f>
        <v>866760</v>
      </c>
      <c r="E22" s="118">
        <f t="shared" ref="E22:F22" si="2">E23+E24+E25</f>
        <v>666560</v>
      </c>
      <c r="F22" s="118">
        <f t="shared" si="2"/>
        <v>677642</v>
      </c>
      <c r="G22" s="206">
        <f t="shared" ref="G22:G54" si="3">F22/E22*100</f>
        <v>101.66256601056169</v>
      </c>
    </row>
    <row r="23" spans="1:12" s="5" customFormat="1" x14ac:dyDescent="0.25">
      <c r="A23" s="21"/>
      <c r="B23" s="22" t="s">
        <v>33</v>
      </c>
      <c r="C23" s="21" t="s">
        <v>34</v>
      </c>
      <c r="D23" s="124">
        <v>845410</v>
      </c>
      <c r="E23" s="127">
        <v>650410</v>
      </c>
      <c r="F23" s="183">
        <v>664691</v>
      </c>
      <c r="G23" s="206">
        <f t="shared" si="3"/>
        <v>102.19569194815578</v>
      </c>
    </row>
    <row r="24" spans="1:12" s="5" customFormat="1" ht="15" customHeight="1" x14ac:dyDescent="0.25">
      <c r="A24" s="21"/>
      <c r="B24" s="22" t="s">
        <v>35</v>
      </c>
      <c r="C24" s="21" t="s">
        <v>36</v>
      </c>
      <c r="D24" s="124">
        <v>20410</v>
      </c>
      <c r="E24" s="127">
        <v>15410</v>
      </c>
      <c r="F24" s="183">
        <v>12803</v>
      </c>
      <c r="G24" s="206">
        <f t="shared" si="3"/>
        <v>83.082414016872164</v>
      </c>
    </row>
    <row r="25" spans="1:12" s="5" customFormat="1" ht="30" x14ac:dyDescent="0.25">
      <c r="A25" s="21"/>
      <c r="B25" s="22" t="s">
        <v>37</v>
      </c>
      <c r="C25" s="21" t="s">
        <v>38</v>
      </c>
      <c r="D25" s="124">
        <v>940</v>
      </c>
      <c r="E25" s="127">
        <v>740</v>
      </c>
      <c r="F25" s="183">
        <v>148</v>
      </c>
      <c r="G25" s="206">
        <f t="shared" si="3"/>
        <v>20</v>
      </c>
    </row>
    <row r="26" spans="1:12" s="5" customFormat="1" x14ac:dyDescent="0.25">
      <c r="A26" s="2">
        <v>11</v>
      </c>
      <c r="B26" s="23" t="s">
        <v>39</v>
      </c>
      <c r="C26" s="2" t="s">
        <v>40</v>
      </c>
      <c r="D26" s="128">
        <v>12240</v>
      </c>
      <c r="E26" s="129">
        <v>7240</v>
      </c>
      <c r="F26" s="182">
        <v>10240</v>
      </c>
      <c r="G26" s="206">
        <f t="shared" si="3"/>
        <v>141.43646408839777</v>
      </c>
    </row>
    <row r="27" spans="1:12" s="5" customFormat="1" ht="29.25" customHeight="1" x14ac:dyDescent="0.25">
      <c r="A27" s="4">
        <v>12</v>
      </c>
      <c r="B27" s="7" t="s">
        <v>41</v>
      </c>
      <c r="C27" s="4" t="s">
        <v>42</v>
      </c>
      <c r="D27" s="117">
        <v>504720</v>
      </c>
      <c r="E27" s="118">
        <v>304720</v>
      </c>
      <c r="F27" s="182">
        <v>72192</v>
      </c>
      <c r="G27" s="206">
        <f t="shared" si="3"/>
        <v>23.691257547912841</v>
      </c>
    </row>
    <row r="28" spans="1:12" s="5" customFormat="1" x14ac:dyDescent="0.25">
      <c r="A28" s="4"/>
      <c r="B28" s="24" t="s">
        <v>43</v>
      </c>
      <c r="C28" s="4" t="s">
        <v>44</v>
      </c>
      <c r="D28" s="117">
        <f>D29</f>
        <v>250010</v>
      </c>
      <c r="E28" s="117">
        <f t="shared" ref="E28:G28" si="4">E29</f>
        <v>230010</v>
      </c>
      <c r="F28" s="117">
        <f t="shared" si="4"/>
        <v>206582</v>
      </c>
      <c r="G28" s="117">
        <f t="shared" si="4"/>
        <v>89.814355897569669</v>
      </c>
    </row>
    <row r="29" spans="1:12" s="5" customFormat="1" x14ac:dyDescent="0.25">
      <c r="A29" s="21"/>
      <c r="B29" s="26" t="s">
        <v>47</v>
      </c>
      <c r="C29" s="21" t="s">
        <v>48</v>
      </c>
      <c r="D29" s="131">
        <v>250010</v>
      </c>
      <c r="E29" s="124">
        <v>230010</v>
      </c>
      <c r="F29" s="183">
        <v>206582</v>
      </c>
      <c r="G29" s="206">
        <f t="shared" si="3"/>
        <v>89.814355897569669</v>
      </c>
    </row>
    <row r="30" spans="1:12" s="5" customFormat="1" ht="27" customHeight="1" x14ac:dyDescent="0.25">
      <c r="A30" s="4">
        <v>13</v>
      </c>
      <c r="B30" s="7" t="s">
        <v>49</v>
      </c>
      <c r="C30" s="4" t="s">
        <v>50</v>
      </c>
      <c r="D30" s="117">
        <v>0</v>
      </c>
      <c r="E30" s="118">
        <v>0</v>
      </c>
      <c r="F30" s="182">
        <v>0</v>
      </c>
      <c r="G30" s="206">
        <v>0</v>
      </c>
    </row>
    <row r="31" spans="1:12" s="5" customFormat="1" x14ac:dyDescent="0.25">
      <c r="A31" s="4">
        <v>14</v>
      </c>
      <c r="B31" s="27" t="s">
        <v>51</v>
      </c>
      <c r="C31" s="4" t="s">
        <v>52</v>
      </c>
      <c r="D31" s="119">
        <v>440300</v>
      </c>
      <c r="E31" s="118">
        <v>270300</v>
      </c>
      <c r="F31" s="182">
        <v>312357</v>
      </c>
      <c r="G31" s="206">
        <f t="shared" si="3"/>
        <v>115.55937846836848</v>
      </c>
    </row>
    <row r="32" spans="1:12" s="5" customFormat="1" x14ac:dyDescent="0.25">
      <c r="A32" s="2">
        <v>15</v>
      </c>
      <c r="B32" s="23" t="s">
        <v>53</v>
      </c>
      <c r="C32" s="4" t="s">
        <v>54</v>
      </c>
      <c r="D32" s="119">
        <f>D34+D33</f>
        <v>771160</v>
      </c>
      <c r="E32" s="118">
        <f>E34+E33</f>
        <v>691160</v>
      </c>
      <c r="F32" s="118">
        <f>F34+F33</f>
        <v>700549</v>
      </c>
      <c r="G32" s="206">
        <f t="shared" si="3"/>
        <v>101.35844088199548</v>
      </c>
    </row>
    <row r="33" spans="1:8" s="5" customFormat="1" x14ac:dyDescent="0.25">
      <c r="A33" s="21"/>
      <c r="B33" s="26" t="s">
        <v>55</v>
      </c>
      <c r="C33" s="21" t="s">
        <v>56</v>
      </c>
      <c r="D33" s="131">
        <v>411260</v>
      </c>
      <c r="E33" s="124">
        <v>381260</v>
      </c>
      <c r="F33" s="183">
        <v>370442</v>
      </c>
      <c r="G33" s="206">
        <f t="shared" si="3"/>
        <v>97.16256622777108</v>
      </c>
    </row>
    <row r="34" spans="1:8" s="5" customFormat="1" x14ac:dyDescent="0.25">
      <c r="A34" s="21"/>
      <c r="B34" s="26" t="s">
        <v>53</v>
      </c>
      <c r="C34" s="21" t="s">
        <v>57</v>
      </c>
      <c r="D34" s="131">
        <v>359900</v>
      </c>
      <c r="E34" s="124">
        <v>309900</v>
      </c>
      <c r="F34" s="183">
        <v>330107</v>
      </c>
      <c r="G34" s="206">
        <f t="shared" si="3"/>
        <v>106.52049048080026</v>
      </c>
    </row>
    <row r="35" spans="1:8" s="5" customFormat="1" x14ac:dyDescent="0.25">
      <c r="A35" s="28">
        <v>16</v>
      </c>
      <c r="B35" s="29" t="s">
        <v>58</v>
      </c>
      <c r="C35" s="4" t="s">
        <v>59</v>
      </c>
      <c r="D35" s="117">
        <f>D36+D37+D38</f>
        <v>0</v>
      </c>
      <c r="E35" s="118">
        <f>E36+E37+E38</f>
        <v>0</v>
      </c>
      <c r="F35" s="182">
        <f t="shared" ref="F35" si="5">D35+E35</f>
        <v>0</v>
      </c>
      <c r="G35" s="206">
        <v>0</v>
      </c>
    </row>
    <row r="36" spans="1:8" s="5" customFormat="1" x14ac:dyDescent="0.25">
      <c r="A36" s="30"/>
      <c r="B36" s="26" t="s">
        <v>60</v>
      </c>
      <c r="C36" s="21" t="s">
        <v>61</v>
      </c>
      <c r="D36" s="131">
        <v>0</v>
      </c>
      <c r="E36" s="124"/>
      <c r="F36" s="182">
        <v>0</v>
      </c>
      <c r="G36" s="206">
        <v>0</v>
      </c>
    </row>
    <row r="37" spans="1:8" s="5" customFormat="1" ht="43.5" customHeight="1" x14ac:dyDescent="0.25">
      <c r="A37" s="30"/>
      <c r="B37" s="26" t="s">
        <v>62</v>
      </c>
      <c r="C37" s="21" t="s">
        <v>63</v>
      </c>
      <c r="D37" s="131">
        <v>-630380</v>
      </c>
      <c r="E37" s="124">
        <v>-615210</v>
      </c>
      <c r="F37" s="183">
        <v>0</v>
      </c>
      <c r="G37" s="206">
        <f t="shared" si="3"/>
        <v>0</v>
      </c>
    </row>
    <row r="38" spans="1:8" s="5" customFormat="1" ht="20.25" customHeight="1" x14ac:dyDescent="0.25">
      <c r="A38" s="30"/>
      <c r="B38" s="26" t="s">
        <v>64</v>
      </c>
      <c r="C38" s="246" t="s">
        <v>65</v>
      </c>
      <c r="D38" s="131">
        <v>630380</v>
      </c>
      <c r="E38" s="124">
        <v>615210</v>
      </c>
      <c r="F38" s="183">
        <v>0</v>
      </c>
      <c r="G38" s="206">
        <f t="shared" si="3"/>
        <v>0</v>
      </c>
    </row>
    <row r="39" spans="1:8" s="5" customFormat="1" ht="24.75" customHeight="1" x14ac:dyDescent="0.25">
      <c r="A39" s="28">
        <v>17</v>
      </c>
      <c r="B39" s="31" t="s">
        <v>66</v>
      </c>
      <c r="C39" s="247">
        <v>39.020000000000003</v>
      </c>
      <c r="D39" s="248">
        <v>161470</v>
      </c>
      <c r="E39" s="249">
        <v>161470</v>
      </c>
      <c r="F39" s="250">
        <v>161478</v>
      </c>
      <c r="G39" s="206">
        <f t="shared" si="3"/>
        <v>100.00495448070849</v>
      </c>
    </row>
    <row r="40" spans="1:8" s="5" customFormat="1" ht="24.75" customHeight="1" x14ac:dyDescent="0.25">
      <c r="A40" s="28">
        <v>18</v>
      </c>
      <c r="B40" s="35" t="s">
        <v>225</v>
      </c>
      <c r="C40" s="247">
        <v>40.020000000000003</v>
      </c>
      <c r="D40" s="248">
        <v>0</v>
      </c>
      <c r="E40" s="249">
        <v>0</v>
      </c>
      <c r="F40" s="250">
        <v>373506</v>
      </c>
      <c r="G40" s="206">
        <v>0</v>
      </c>
    </row>
    <row r="41" spans="1:8" s="5" customFormat="1" x14ac:dyDescent="0.25">
      <c r="A41" s="4">
        <v>19</v>
      </c>
      <c r="B41" s="32" t="s">
        <v>68</v>
      </c>
      <c r="C41" s="4">
        <v>42.02</v>
      </c>
      <c r="D41" s="118">
        <f>D42+D43+D44+D46+D47+D48+D45</f>
        <v>4276750</v>
      </c>
      <c r="E41" s="118">
        <f t="shared" ref="E41:F41" si="6">E42+E43+E44+E46+E47+E48+E45</f>
        <v>3580450</v>
      </c>
      <c r="F41" s="118">
        <f t="shared" si="6"/>
        <v>2048423</v>
      </c>
      <c r="G41" s="206">
        <f t="shared" si="3"/>
        <v>57.211328185004675</v>
      </c>
    </row>
    <row r="42" spans="1:8" s="5" customFormat="1" x14ac:dyDescent="0.25">
      <c r="A42" s="4"/>
      <c r="B42" s="26" t="s">
        <v>165</v>
      </c>
      <c r="C42" s="21" t="s">
        <v>70</v>
      </c>
      <c r="D42" s="131">
        <v>200000</v>
      </c>
      <c r="E42" s="124">
        <v>100000</v>
      </c>
      <c r="F42" s="183">
        <v>8900</v>
      </c>
      <c r="G42" s="206">
        <f t="shared" si="3"/>
        <v>8.9</v>
      </c>
    </row>
    <row r="43" spans="1:8" s="5" customFormat="1" ht="25.5" x14ac:dyDescent="0.25">
      <c r="A43" s="4"/>
      <c r="B43" s="33" t="s">
        <v>71</v>
      </c>
      <c r="C43" s="21" t="s">
        <v>72</v>
      </c>
      <c r="D43" s="131">
        <v>420400</v>
      </c>
      <c r="E43" s="124">
        <v>213100</v>
      </c>
      <c r="F43" s="183">
        <v>208500</v>
      </c>
      <c r="G43" s="206">
        <f t="shared" si="3"/>
        <v>97.841389019239784</v>
      </c>
    </row>
    <row r="44" spans="1:8" s="5" customFormat="1" ht="30" x14ac:dyDescent="0.25">
      <c r="A44" s="4"/>
      <c r="B44" s="26" t="s">
        <v>73</v>
      </c>
      <c r="C44" s="21" t="s">
        <v>74</v>
      </c>
      <c r="D44" s="131">
        <v>0</v>
      </c>
      <c r="E44" s="124">
        <v>0</v>
      </c>
      <c r="F44" s="183">
        <v>0</v>
      </c>
      <c r="G44" s="206">
        <v>0</v>
      </c>
    </row>
    <row r="45" spans="1:8" s="5" customFormat="1" x14ac:dyDescent="0.25">
      <c r="A45" s="4"/>
      <c r="B45" s="26" t="s">
        <v>168</v>
      </c>
      <c r="C45" s="21" t="s">
        <v>169</v>
      </c>
      <c r="D45" s="131">
        <v>736000</v>
      </c>
      <c r="E45" s="124">
        <v>347000</v>
      </c>
      <c r="F45" s="183">
        <v>309300</v>
      </c>
      <c r="G45" s="206">
        <f t="shared" si="3"/>
        <v>89.135446685878961</v>
      </c>
    </row>
    <row r="46" spans="1:8" s="5" customFormat="1" ht="51" x14ac:dyDescent="0.25">
      <c r="A46" s="4"/>
      <c r="B46" s="33" t="s">
        <v>75</v>
      </c>
      <c r="C46" s="21" t="s">
        <v>76</v>
      </c>
      <c r="D46" s="131">
        <v>0</v>
      </c>
      <c r="E46" s="124">
        <v>0</v>
      </c>
      <c r="F46" s="183">
        <v>0</v>
      </c>
      <c r="G46" s="206">
        <v>0</v>
      </c>
    </row>
    <row r="47" spans="1:8" s="5" customFormat="1" ht="25.5" x14ac:dyDescent="0.25">
      <c r="A47" s="4"/>
      <c r="B47" s="33" t="s">
        <v>170</v>
      </c>
      <c r="C47" s="21" t="s">
        <v>172</v>
      </c>
      <c r="D47" s="131">
        <v>873950</v>
      </c>
      <c r="E47" s="124">
        <v>873950</v>
      </c>
      <c r="F47" s="183">
        <v>0</v>
      </c>
      <c r="G47" s="206">
        <f t="shared" si="3"/>
        <v>0</v>
      </c>
    </row>
    <row r="48" spans="1:8" s="5" customFormat="1" ht="25.5" x14ac:dyDescent="0.25">
      <c r="A48" s="4"/>
      <c r="B48" s="33" t="s">
        <v>171</v>
      </c>
      <c r="C48" s="21" t="s">
        <v>173</v>
      </c>
      <c r="D48" s="131">
        <v>2046400</v>
      </c>
      <c r="E48" s="124">
        <v>2046400</v>
      </c>
      <c r="F48" s="183">
        <v>1521723</v>
      </c>
      <c r="G48" s="206">
        <f t="shared" si="3"/>
        <v>74.360975371383901</v>
      </c>
      <c r="H48" s="5" t="s">
        <v>81</v>
      </c>
    </row>
    <row r="49" spans="1:13" s="178" customFormat="1" ht="18.75" customHeight="1" x14ac:dyDescent="0.25">
      <c r="A49" s="4">
        <v>20</v>
      </c>
      <c r="B49" s="32" t="s">
        <v>184</v>
      </c>
      <c r="C49" s="4">
        <v>43.02</v>
      </c>
      <c r="D49" s="117">
        <v>5317640</v>
      </c>
      <c r="E49" s="118">
        <v>3667640</v>
      </c>
      <c r="F49" s="182">
        <v>0</v>
      </c>
      <c r="G49" s="206">
        <v>0</v>
      </c>
    </row>
    <row r="50" spans="1:13" s="5" customFormat="1" ht="38.25" x14ac:dyDescent="0.25">
      <c r="A50" s="4">
        <v>21</v>
      </c>
      <c r="B50" s="32" t="s">
        <v>77</v>
      </c>
      <c r="C50" s="36">
        <v>48.02</v>
      </c>
      <c r="D50" s="118">
        <f>D51+D52</f>
        <v>0</v>
      </c>
      <c r="E50" s="118">
        <f>E51+E52+E53</f>
        <v>0</v>
      </c>
      <c r="F50" s="119">
        <f>F51+F52+F53</f>
        <v>0</v>
      </c>
      <c r="G50" s="206">
        <v>0</v>
      </c>
    </row>
    <row r="51" spans="1:13" s="5" customFormat="1" ht="30" x14ac:dyDescent="0.25">
      <c r="A51" s="4"/>
      <c r="B51" s="26" t="s">
        <v>78</v>
      </c>
      <c r="C51" s="21" t="s">
        <v>79</v>
      </c>
      <c r="D51" s="124">
        <v>0</v>
      </c>
      <c r="E51" s="131">
        <v>0</v>
      </c>
      <c r="F51" s="183">
        <v>0</v>
      </c>
      <c r="G51" s="206">
        <v>0</v>
      </c>
    </row>
    <row r="52" spans="1:13" s="5" customFormat="1" ht="30" x14ac:dyDescent="0.25">
      <c r="A52" s="4"/>
      <c r="B52" s="26" t="s">
        <v>154</v>
      </c>
      <c r="C52" s="21" t="s">
        <v>155</v>
      </c>
      <c r="D52" s="124">
        <v>0</v>
      </c>
      <c r="E52" s="131">
        <v>0</v>
      </c>
      <c r="F52" s="183">
        <v>0</v>
      </c>
      <c r="G52" s="206">
        <v>0</v>
      </c>
    </row>
    <row r="53" spans="1:13" s="5" customFormat="1" x14ac:dyDescent="0.25">
      <c r="A53" s="4"/>
      <c r="B53" s="26" t="s">
        <v>186</v>
      </c>
      <c r="C53" s="21" t="s">
        <v>185</v>
      </c>
      <c r="D53" s="124">
        <v>0</v>
      </c>
      <c r="E53" s="124">
        <v>0</v>
      </c>
      <c r="F53" s="183">
        <v>0</v>
      </c>
      <c r="G53" s="206">
        <v>0</v>
      </c>
    </row>
    <row r="54" spans="1:13" s="5" customFormat="1" x14ac:dyDescent="0.25">
      <c r="A54" s="21"/>
      <c r="B54" s="24" t="s">
        <v>80</v>
      </c>
      <c r="C54" s="37"/>
      <c r="D54" s="117">
        <f>D50+D41+D39+D35+D32+D31+D30+D28+D27+D26+D22+D20+D19+D18+D17+D13+D12+D11+D10+D9+D49</f>
        <v>29281490</v>
      </c>
      <c r="E54" s="117">
        <f>E50+E41+E39+E35+E32+E31+E30+E28+E27+E26+E22+E20+E19+E18+E17+E13+E12+E11+E10+E9+E49</f>
        <v>18439990</v>
      </c>
      <c r="F54" s="117">
        <f>F50+F41+F39+F35+F32+F31+F30+F28+F27+F26+F22+F20+F19+F18+F17+F13+F12+F11+F10+F9+F49+F40</f>
        <v>13086633</v>
      </c>
      <c r="G54" s="206">
        <f t="shared" si="3"/>
        <v>70.968764082843862</v>
      </c>
      <c r="M54" s="5" t="s">
        <v>81</v>
      </c>
    </row>
    <row r="55" spans="1:13" s="5" customFormat="1" x14ac:dyDescent="0.25">
      <c r="A55" s="38"/>
      <c r="B55" s="39"/>
      <c r="C55" s="40"/>
      <c r="D55" s="170"/>
      <c r="E55" s="170"/>
      <c r="F55" s="170"/>
      <c r="G55" s="207"/>
    </row>
    <row r="56" spans="1:13" s="5" customFormat="1" x14ac:dyDescent="0.25">
      <c r="A56" s="38"/>
      <c r="B56" s="39"/>
      <c r="C56" s="40"/>
      <c r="D56" s="170"/>
      <c r="E56" s="170"/>
      <c r="F56" s="170"/>
      <c r="G56" s="207"/>
    </row>
    <row r="57" spans="1:13" s="5" customFormat="1" x14ac:dyDescent="0.25">
      <c r="A57" s="38"/>
      <c r="B57" s="39"/>
      <c r="C57" s="40"/>
      <c r="D57" s="170"/>
      <c r="E57" s="170"/>
      <c r="F57" s="170"/>
      <c r="G57" s="207"/>
    </row>
    <row r="58" spans="1:13" s="5" customFormat="1" x14ac:dyDescent="0.25">
      <c r="A58" s="38"/>
      <c r="B58" s="39"/>
      <c r="C58" s="40"/>
      <c r="D58" s="170"/>
      <c r="E58" s="170"/>
      <c r="F58" s="170"/>
      <c r="G58" s="207"/>
    </row>
    <row r="59" spans="1:13" s="5" customFormat="1" x14ac:dyDescent="0.25">
      <c r="A59" s="38"/>
      <c r="B59" s="39"/>
      <c r="C59" s="40"/>
      <c r="D59" s="170"/>
      <c r="E59" s="170"/>
      <c r="F59" s="170"/>
      <c r="G59" s="207"/>
    </row>
    <row r="60" spans="1:13" s="5" customFormat="1" x14ac:dyDescent="0.25">
      <c r="A60" s="38"/>
      <c r="B60" s="39"/>
      <c r="C60" s="40"/>
      <c r="D60" s="170"/>
      <c r="E60" s="170"/>
      <c r="F60" s="170"/>
      <c r="G60" s="207"/>
    </row>
    <row r="61" spans="1:13" s="5" customFormat="1" x14ac:dyDescent="0.25">
      <c r="A61" s="38"/>
      <c r="B61" s="39"/>
      <c r="C61" s="40"/>
      <c r="D61" s="170"/>
      <c r="E61" s="170"/>
      <c r="F61" s="170"/>
      <c r="G61" s="207"/>
    </row>
    <row r="62" spans="1:13" s="5" customFormat="1" x14ac:dyDescent="0.25">
      <c r="A62" s="38"/>
      <c r="B62" s="39"/>
      <c r="C62" s="40"/>
      <c r="D62" s="170"/>
      <c r="E62" s="170"/>
      <c r="F62" s="170"/>
      <c r="G62" s="207"/>
    </row>
    <row r="63" spans="1:13" ht="36" customHeight="1" x14ac:dyDescent="0.25">
      <c r="A63" s="256" t="s">
        <v>223</v>
      </c>
      <c r="B63" s="257"/>
      <c r="C63" s="257"/>
      <c r="D63" s="257"/>
      <c r="E63" s="257"/>
      <c r="F63" s="257"/>
    </row>
    <row r="64" spans="1:13" ht="18.75" x14ac:dyDescent="0.3">
      <c r="A64" s="42"/>
      <c r="B64" s="43" t="s">
        <v>161</v>
      </c>
      <c r="C64" s="44"/>
      <c r="D64" s="44"/>
      <c r="E64" s="44"/>
      <c r="G64" s="208" t="s">
        <v>3</v>
      </c>
    </row>
    <row r="65" spans="1:7" ht="24" customHeight="1" x14ac:dyDescent="0.25">
      <c r="A65" s="258" t="s">
        <v>4</v>
      </c>
      <c r="B65" s="260" t="s">
        <v>5</v>
      </c>
      <c r="C65" s="260" t="s">
        <v>6</v>
      </c>
      <c r="D65" s="268" t="s">
        <v>190</v>
      </c>
      <c r="E65" s="263" t="s">
        <v>208</v>
      </c>
      <c r="F65" s="261" t="s">
        <v>214</v>
      </c>
      <c r="G65" s="270" t="s">
        <v>237</v>
      </c>
    </row>
    <row r="66" spans="1:7" ht="29.25" customHeight="1" x14ac:dyDescent="0.25">
      <c r="A66" s="259"/>
      <c r="B66" s="259"/>
      <c r="C66" s="259"/>
      <c r="D66" s="269"/>
      <c r="E66" s="264"/>
      <c r="F66" s="262"/>
      <c r="G66" s="270"/>
    </row>
    <row r="67" spans="1:7" ht="28.5" x14ac:dyDescent="0.25">
      <c r="A67" s="2">
        <v>1</v>
      </c>
      <c r="B67" s="3" t="s">
        <v>7</v>
      </c>
      <c r="C67" s="4" t="s">
        <v>8</v>
      </c>
      <c r="D67" s="114">
        <v>151190</v>
      </c>
      <c r="E67" s="115">
        <v>101190</v>
      </c>
      <c r="F67" s="115">
        <v>14525</v>
      </c>
      <c r="G67" s="209">
        <f>F67/E67*100</f>
        <v>14.354185196165629</v>
      </c>
    </row>
    <row r="68" spans="1:7" x14ac:dyDescent="0.25">
      <c r="A68" s="6">
        <v>2</v>
      </c>
      <c r="B68" s="7" t="s">
        <v>9</v>
      </c>
      <c r="C68" s="2" t="s">
        <v>10</v>
      </c>
      <c r="D68" s="116">
        <v>9062000</v>
      </c>
      <c r="E68" s="115">
        <v>4531000</v>
      </c>
      <c r="F68" s="115">
        <v>4315464</v>
      </c>
      <c r="G68" s="209">
        <f t="shared" ref="G68:G101" si="7">F68/E68*100</f>
        <v>95.243080997572278</v>
      </c>
    </row>
    <row r="69" spans="1:7" ht="28.5" x14ac:dyDescent="0.25">
      <c r="A69" s="4">
        <v>3</v>
      </c>
      <c r="B69" s="8" t="s">
        <v>13</v>
      </c>
      <c r="C69" s="4" t="s">
        <v>14</v>
      </c>
      <c r="D69" s="119">
        <v>1000000</v>
      </c>
      <c r="E69" s="118">
        <v>525000</v>
      </c>
      <c r="F69" s="182">
        <v>503460</v>
      </c>
      <c r="G69" s="209">
        <f t="shared" si="7"/>
        <v>95.897142857142853</v>
      </c>
    </row>
    <row r="70" spans="1:7" x14ac:dyDescent="0.25">
      <c r="A70" s="2">
        <v>4</v>
      </c>
      <c r="B70" s="9" t="s">
        <v>15</v>
      </c>
      <c r="C70" s="10" t="s">
        <v>16</v>
      </c>
      <c r="D70" s="118">
        <f>D71+D72+D73</f>
        <v>1749450</v>
      </c>
      <c r="E70" s="118">
        <f t="shared" ref="E70:F70" si="8">E71+E72+E73</f>
        <v>1308050</v>
      </c>
      <c r="F70" s="118">
        <f t="shared" si="8"/>
        <v>1441975</v>
      </c>
      <c r="G70" s="209">
        <f t="shared" si="7"/>
        <v>110.23852299224035</v>
      </c>
    </row>
    <row r="71" spans="1:7" x14ac:dyDescent="0.25">
      <c r="A71" s="11"/>
      <c r="B71" s="12" t="s">
        <v>17</v>
      </c>
      <c r="C71" s="13" t="s">
        <v>18</v>
      </c>
      <c r="D71" s="120">
        <v>931080</v>
      </c>
      <c r="E71" s="120">
        <v>708380</v>
      </c>
      <c r="F71" s="183">
        <v>785324</v>
      </c>
      <c r="G71" s="209">
        <f t="shared" si="7"/>
        <v>110.86196674101471</v>
      </c>
    </row>
    <row r="72" spans="1:7" x14ac:dyDescent="0.25">
      <c r="A72" s="11"/>
      <c r="B72" s="12" t="s">
        <v>19</v>
      </c>
      <c r="C72" s="14" t="s">
        <v>20</v>
      </c>
      <c r="D72" s="122">
        <v>707770</v>
      </c>
      <c r="E72" s="122">
        <v>524070</v>
      </c>
      <c r="F72" s="183">
        <v>582544</v>
      </c>
      <c r="G72" s="209">
        <f t="shared" si="7"/>
        <v>111.15766977693819</v>
      </c>
    </row>
    <row r="73" spans="1:7" x14ac:dyDescent="0.25">
      <c r="A73" s="15"/>
      <c r="B73" s="16" t="s">
        <v>21</v>
      </c>
      <c r="C73" s="17" t="s">
        <v>22</v>
      </c>
      <c r="D73" s="123">
        <v>110600</v>
      </c>
      <c r="E73" s="124">
        <v>75600</v>
      </c>
      <c r="F73" s="183">
        <v>74107</v>
      </c>
      <c r="G73" s="209">
        <f t="shared" si="7"/>
        <v>98.025132275132279</v>
      </c>
    </row>
    <row r="74" spans="1:7" x14ac:dyDescent="0.25">
      <c r="A74" s="4">
        <v>5</v>
      </c>
      <c r="B74" s="18" t="s">
        <v>23</v>
      </c>
      <c r="C74" s="19" t="s">
        <v>24</v>
      </c>
      <c r="D74" s="117">
        <v>4717600</v>
      </c>
      <c r="E74" s="118">
        <v>2395000</v>
      </c>
      <c r="F74" s="182">
        <v>2247920</v>
      </c>
      <c r="G74" s="209">
        <f t="shared" si="7"/>
        <v>93.85887265135699</v>
      </c>
    </row>
    <row r="75" spans="1:7" x14ac:dyDescent="0.25">
      <c r="A75" s="2">
        <v>6</v>
      </c>
      <c r="B75" s="20" t="s">
        <v>25</v>
      </c>
      <c r="C75" s="10" t="s">
        <v>26</v>
      </c>
      <c r="D75" s="125">
        <v>0</v>
      </c>
      <c r="E75" s="126">
        <v>0</v>
      </c>
      <c r="F75" s="182">
        <v>0</v>
      </c>
      <c r="G75" s="209">
        <v>0</v>
      </c>
    </row>
    <row r="76" spans="1:7" x14ac:dyDescent="0.25">
      <c r="A76" s="4">
        <v>7</v>
      </c>
      <c r="B76" s="20" t="s">
        <v>27</v>
      </c>
      <c r="C76" s="19" t="s">
        <v>28</v>
      </c>
      <c r="D76" s="117">
        <v>0</v>
      </c>
      <c r="E76" s="118">
        <v>0</v>
      </c>
      <c r="F76" s="182">
        <v>0</v>
      </c>
      <c r="G76" s="209">
        <v>0</v>
      </c>
    </row>
    <row r="77" spans="1:7" x14ac:dyDescent="0.25">
      <c r="A77" s="4">
        <v>8</v>
      </c>
      <c r="B77" s="18" t="s">
        <v>29</v>
      </c>
      <c r="C77" s="18" t="s">
        <v>30</v>
      </c>
      <c r="D77" s="117">
        <f>D78</f>
        <v>200</v>
      </c>
      <c r="E77" s="117">
        <f t="shared" ref="E77:F77" si="9">E78</f>
        <v>200</v>
      </c>
      <c r="F77" s="117">
        <f t="shared" si="9"/>
        <v>320</v>
      </c>
      <c r="G77" s="209">
        <f t="shared" si="7"/>
        <v>160</v>
      </c>
    </row>
    <row r="78" spans="1:7" x14ac:dyDescent="0.25">
      <c r="A78" s="4"/>
      <c r="B78" s="228" t="s">
        <v>192</v>
      </c>
      <c r="C78" s="229" t="s">
        <v>193</v>
      </c>
      <c r="D78" s="131">
        <v>200</v>
      </c>
      <c r="E78" s="124">
        <v>200</v>
      </c>
      <c r="F78" s="183">
        <v>320</v>
      </c>
      <c r="G78" s="230">
        <v>8</v>
      </c>
    </row>
    <row r="79" spans="1:7" x14ac:dyDescent="0.25">
      <c r="A79" s="4">
        <v>9</v>
      </c>
      <c r="B79" s="20" t="s">
        <v>31</v>
      </c>
      <c r="C79" s="18" t="s">
        <v>32</v>
      </c>
      <c r="D79" s="117">
        <f>D80+D81+D82</f>
        <v>866760</v>
      </c>
      <c r="E79" s="118">
        <f>E80+E81+E82</f>
        <v>666560</v>
      </c>
      <c r="F79" s="115">
        <f>F80+F81+F82</f>
        <v>677642</v>
      </c>
      <c r="G79" s="209">
        <f t="shared" si="7"/>
        <v>101.66256601056169</v>
      </c>
    </row>
    <row r="80" spans="1:7" x14ac:dyDescent="0.25">
      <c r="A80" s="21"/>
      <c r="B80" s="22" t="s">
        <v>33</v>
      </c>
      <c r="C80" s="21" t="s">
        <v>34</v>
      </c>
      <c r="D80" s="124">
        <v>845410</v>
      </c>
      <c r="E80" s="127">
        <v>650410</v>
      </c>
      <c r="F80" s="183">
        <v>664691</v>
      </c>
      <c r="G80" s="209">
        <f t="shared" si="7"/>
        <v>102.19569194815578</v>
      </c>
    </row>
    <row r="81" spans="1:7" ht="30" x14ac:dyDescent="0.25">
      <c r="A81" s="21"/>
      <c r="B81" s="22" t="s">
        <v>35</v>
      </c>
      <c r="C81" s="21" t="s">
        <v>36</v>
      </c>
      <c r="D81" s="124">
        <v>20410</v>
      </c>
      <c r="E81" s="127">
        <v>15410</v>
      </c>
      <c r="F81" s="183">
        <v>12803</v>
      </c>
      <c r="G81" s="209">
        <f t="shared" si="7"/>
        <v>83.082414016872164</v>
      </c>
    </row>
    <row r="82" spans="1:7" ht="30" x14ac:dyDescent="0.25">
      <c r="A82" s="21"/>
      <c r="B82" s="22" t="s">
        <v>37</v>
      </c>
      <c r="C82" s="21" t="s">
        <v>38</v>
      </c>
      <c r="D82" s="124">
        <v>940</v>
      </c>
      <c r="E82" s="127">
        <v>740</v>
      </c>
      <c r="F82" s="183">
        <v>148</v>
      </c>
      <c r="G82" s="209">
        <f t="shared" si="7"/>
        <v>20</v>
      </c>
    </row>
    <row r="83" spans="1:7" x14ac:dyDescent="0.25">
      <c r="A83" s="2">
        <v>10</v>
      </c>
      <c r="B83" s="23" t="s">
        <v>39</v>
      </c>
      <c r="C83" s="2" t="s">
        <v>40</v>
      </c>
      <c r="D83" s="128">
        <v>12240</v>
      </c>
      <c r="E83" s="129">
        <v>7240</v>
      </c>
      <c r="F83" s="182">
        <v>10240</v>
      </c>
      <c r="G83" s="209">
        <f t="shared" si="7"/>
        <v>141.43646408839777</v>
      </c>
    </row>
    <row r="84" spans="1:7" x14ac:dyDescent="0.25">
      <c r="A84" s="4">
        <v>11</v>
      </c>
      <c r="B84" s="24" t="s">
        <v>41</v>
      </c>
      <c r="C84" s="4" t="s">
        <v>42</v>
      </c>
      <c r="D84" s="117">
        <v>504720</v>
      </c>
      <c r="E84" s="118">
        <v>304720</v>
      </c>
      <c r="F84" s="182">
        <v>72192</v>
      </c>
      <c r="G84" s="209">
        <f t="shared" si="7"/>
        <v>23.691257547912841</v>
      </c>
    </row>
    <row r="85" spans="1:7" x14ac:dyDescent="0.25">
      <c r="A85" s="4"/>
      <c r="B85" s="24" t="s">
        <v>43</v>
      </c>
      <c r="C85" s="4" t="s">
        <v>44</v>
      </c>
      <c r="D85" s="118">
        <f>D86+D87</f>
        <v>250010</v>
      </c>
      <c r="E85" s="118">
        <f t="shared" ref="E85:F85" si="10">E86+E87</f>
        <v>230010</v>
      </c>
      <c r="F85" s="118">
        <f t="shared" si="10"/>
        <v>206582</v>
      </c>
      <c r="G85" s="209">
        <f t="shared" si="7"/>
        <v>89.814355897569669</v>
      </c>
    </row>
    <row r="86" spans="1:7" x14ac:dyDescent="0.25">
      <c r="A86" s="21"/>
      <c r="B86" s="25" t="s">
        <v>45</v>
      </c>
      <c r="C86" s="21" t="s">
        <v>46</v>
      </c>
      <c r="D86" s="130">
        <v>0</v>
      </c>
      <c r="E86" s="124">
        <v>0</v>
      </c>
      <c r="F86" s="121">
        <v>0</v>
      </c>
      <c r="G86" s="209">
        <v>0</v>
      </c>
    </row>
    <row r="87" spans="1:7" x14ac:dyDescent="0.25">
      <c r="A87" s="21"/>
      <c r="B87" s="26" t="s">
        <v>47</v>
      </c>
      <c r="C87" s="21" t="s">
        <v>48</v>
      </c>
      <c r="D87" s="131">
        <v>250010</v>
      </c>
      <c r="E87" s="124">
        <v>230010</v>
      </c>
      <c r="F87" s="183">
        <v>206582</v>
      </c>
      <c r="G87" s="209">
        <f t="shared" si="7"/>
        <v>89.814355897569669</v>
      </c>
    </row>
    <row r="88" spans="1:7" ht="28.5" x14ac:dyDescent="0.25">
      <c r="A88" s="4">
        <v>12</v>
      </c>
      <c r="B88" s="7" t="s">
        <v>49</v>
      </c>
      <c r="C88" s="4" t="s">
        <v>50</v>
      </c>
      <c r="D88" s="117">
        <v>0</v>
      </c>
      <c r="E88" s="118">
        <v>0</v>
      </c>
      <c r="F88" s="115">
        <v>0</v>
      </c>
      <c r="G88" s="209">
        <v>0</v>
      </c>
    </row>
    <row r="89" spans="1:7" x14ac:dyDescent="0.25">
      <c r="A89" s="4">
        <v>13</v>
      </c>
      <c r="B89" s="27" t="s">
        <v>51</v>
      </c>
      <c r="C89" s="4" t="s">
        <v>52</v>
      </c>
      <c r="D89" s="119">
        <v>440300</v>
      </c>
      <c r="E89" s="118">
        <v>270300</v>
      </c>
      <c r="F89" s="182">
        <v>312357</v>
      </c>
      <c r="G89" s="209">
        <f t="shared" si="7"/>
        <v>115.55937846836848</v>
      </c>
    </row>
    <row r="90" spans="1:7" x14ac:dyDescent="0.25">
      <c r="A90" s="2">
        <v>14</v>
      </c>
      <c r="B90" s="23" t="s">
        <v>53</v>
      </c>
      <c r="C90" s="4" t="s">
        <v>54</v>
      </c>
      <c r="D90" s="119">
        <f>D91+D92</f>
        <v>771160</v>
      </c>
      <c r="E90" s="118">
        <f>E91+E92</f>
        <v>691160</v>
      </c>
      <c r="F90" s="115">
        <f>F91+F92</f>
        <v>700549</v>
      </c>
      <c r="G90" s="209">
        <f t="shared" si="7"/>
        <v>101.35844088199548</v>
      </c>
    </row>
    <row r="91" spans="1:7" x14ac:dyDescent="0.25">
      <c r="A91" s="21"/>
      <c r="B91" s="26" t="s">
        <v>55</v>
      </c>
      <c r="C91" s="21" t="s">
        <v>56</v>
      </c>
      <c r="D91" s="131">
        <v>411260</v>
      </c>
      <c r="E91" s="124">
        <v>381260</v>
      </c>
      <c r="F91" s="183">
        <v>370442</v>
      </c>
      <c r="G91" s="209">
        <f t="shared" si="7"/>
        <v>97.16256622777108</v>
      </c>
    </row>
    <row r="92" spans="1:7" x14ac:dyDescent="0.25">
      <c r="A92" s="21"/>
      <c r="B92" s="26" t="s">
        <v>53</v>
      </c>
      <c r="C92" s="21" t="s">
        <v>57</v>
      </c>
      <c r="D92" s="131">
        <v>359900</v>
      </c>
      <c r="E92" s="124">
        <v>309900</v>
      </c>
      <c r="F92" s="183">
        <v>330107</v>
      </c>
      <c r="G92" s="209">
        <f t="shared" si="7"/>
        <v>106.52049048080026</v>
      </c>
    </row>
    <row r="93" spans="1:7" x14ac:dyDescent="0.25">
      <c r="A93" s="28">
        <v>15</v>
      </c>
      <c r="B93" s="29" t="s">
        <v>58</v>
      </c>
      <c r="C93" s="4" t="s">
        <v>59</v>
      </c>
      <c r="D93" s="118">
        <f>D94+D95</f>
        <v>-630380</v>
      </c>
      <c r="E93" s="118">
        <f>E94+E95</f>
        <v>-615210</v>
      </c>
      <c r="F93" s="118">
        <f>F94+F95</f>
        <v>0</v>
      </c>
      <c r="G93" s="209">
        <f t="shared" si="7"/>
        <v>0</v>
      </c>
    </row>
    <row r="94" spans="1:7" x14ac:dyDescent="0.25">
      <c r="A94" s="30"/>
      <c r="B94" s="26" t="s">
        <v>60</v>
      </c>
      <c r="C94" s="21" t="s">
        <v>61</v>
      </c>
      <c r="D94" s="131">
        <v>0</v>
      </c>
      <c r="E94" s="124">
        <v>0</v>
      </c>
      <c r="F94" s="182">
        <v>0</v>
      </c>
      <c r="G94" s="209">
        <v>0</v>
      </c>
    </row>
    <row r="95" spans="1:7" ht="45" x14ac:dyDescent="0.25">
      <c r="A95" s="30"/>
      <c r="B95" s="26" t="s">
        <v>62</v>
      </c>
      <c r="C95" s="21" t="s">
        <v>63</v>
      </c>
      <c r="D95" s="131">
        <v>-630380</v>
      </c>
      <c r="E95" s="124">
        <v>-615210</v>
      </c>
      <c r="F95" s="183">
        <v>0</v>
      </c>
      <c r="G95" s="206">
        <f t="shared" si="7"/>
        <v>0</v>
      </c>
    </row>
    <row r="96" spans="1:7" x14ac:dyDescent="0.25">
      <c r="A96" s="46">
        <v>16</v>
      </c>
      <c r="B96" s="56" t="s">
        <v>68</v>
      </c>
      <c r="C96" s="45">
        <v>42.02</v>
      </c>
      <c r="D96" s="117">
        <f>D97+D98+D99</f>
        <v>1356400</v>
      </c>
      <c r="E96" s="117">
        <f t="shared" ref="E96:F96" si="11">E97+E98+E99</f>
        <v>660100</v>
      </c>
      <c r="F96" s="117">
        <f t="shared" si="11"/>
        <v>526700</v>
      </c>
      <c r="G96" s="209">
        <f t="shared" si="7"/>
        <v>79.79094076655052</v>
      </c>
    </row>
    <row r="97" spans="1:7" x14ac:dyDescent="0.25">
      <c r="A97" s="46"/>
      <c r="B97" s="50" t="s">
        <v>69</v>
      </c>
      <c r="C97" s="51" t="s">
        <v>70</v>
      </c>
      <c r="D97" s="131">
        <v>200000</v>
      </c>
      <c r="E97" s="124">
        <v>100000</v>
      </c>
      <c r="F97" s="183">
        <v>8900</v>
      </c>
      <c r="G97" s="209">
        <f t="shared" si="7"/>
        <v>8.9</v>
      </c>
    </row>
    <row r="98" spans="1:7" ht="24.75" x14ac:dyDescent="0.25">
      <c r="A98" s="46"/>
      <c r="B98" s="58" t="s">
        <v>71</v>
      </c>
      <c r="C98" s="55" t="s">
        <v>72</v>
      </c>
      <c r="D98" s="131">
        <v>420400</v>
      </c>
      <c r="E98" s="124">
        <v>213100</v>
      </c>
      <c r="F98" s="183">
        <v>208500</v>
      </c>
      <c r="G98" s="209">
        <f t="shared" si="7"/>
        <v>97.841389019239784</v>
      </c>
    </row>
    <row r="99" spans="1:7" ht="15" customHeight="1" x14ac:dyDescent="0.25">
      <c r="A99" s="57"/>
      <c r="B99" s="26" t="s">
        <v>168</v>
      </c>
      <c r="C99" s="34" t="s">
        <v>174</v>
      </c>
      <c r="D99" s="143">
        <v>736000</v>
      </c>
      <c r="E99" s="124">
        <v>347000</v>
      </c>
      <c r="F99" s="121">
        <v>309300</v>
      </c>
      <c r="G99" s="209">
        <f t="shared" si="7"/>
        <v>89.135446685878961</v>
      </c>
    </row>
    <row r="100" spans="1:7" ht="15" customHeight="1" x14ac:dyDescent="0.25">
      <c r="A100" s="57">
        <v>17</v>
      </c>
      <c r="B100" s="32" t="s">
        <v>184</v>
      </c>
      <c r="C100" s="4" t="s">
        <v>194</v>
      </c>
      <c r="D100" s="117">
        <v>160000</v>
      </c>
      <c r="E100" s="118">
        <v>160000</v>
      </c>
      <c r="F100" s="115">
        <v>0</v>
      </c>
      <c r="G100" s="209">
        <v>0</v>
      </c>
    </row>
    <row r="101" spans="1:7" x14ac:dyDescent="0.25">
      <c r="A101" s="49"/>
      <c r="B101" s="48" t="s">
        <v>80</v>
      </c>
      <c r="C101" s="59"/>
      <c r="D101" s="142">
        <f>D67+D68+D69+D70+D74+D77+D79+D83+D84+D85+D89+D90+D93+D96+D100</f>
        <v>20411650</v>
      </c>
      <c r="E101" s="142">
        <f>E96+E93+E90+E89+E88+E85+E84+E83+E79+E77+E76+E75+E74+E70+E69+E68+E67+E94+E100</f>
        <v>11235320</v>
      </c>
      <c r="F101" s="142">
        <f>F96+F93+F90+F89+F88+F85+F84+F83+F79+F77+F76+F75+F74+F70+F69+F68+F67+F94+F100</f>
        <v>11029926</v>
      </c>
      <c r="G101" s="209">
        <f t="shared" si="7"/>
        <v>98.171890075227054</v>
      </c>
    </row>
    <row r="102" spans="1:7" x14ac:dyDescent="0.25">
      <c r="A102" s="200"/>
      <c r="B102" s="201"/>
      <c r="C102" s="202"/>
      <c r="D102" s="203"/>
      <c r="E102" s="203"/>
      <c r="F102" s="203"/>
      <c r="G102" s="210"/>
    </row>
    <row r="103" spans="1:7" x14ac:dyDescent="0.25">
      <c r="A103" s="200"/>
      <c r="B103" s="201"/>
      <c r="C103" s="202"/>
      <c r="D103" s="203"/>
      <c r="E103" s="203"/>
      <c r="F103" s="203"/>
      <c r="G103" s="210"/>
    </row>
    <row r="104" spans="1:7" ht="42" customHeight="1" x14ac:dyDescent="0.25">
      <c r="A104" s="256" t="s">
        <v>224</v>
      </c>
      <c r="B104" s="257"/>
      <c r="C104" s="257"/>
      <c r="D104" s="257"/>
      <c r="E104" s="257"/>
      <c r="F104" s="257"/>
    </row>
    <row r="105" spans="1:7" ht="18.75" x14ac:dyDescent="0.3">
      <c r="A105" s="42"/>
      <c r="B105" s="43" t="s">
        <v>161</v>
      </c>
      <c r="C105" s="44"/>
      <c r="D105" s="44"/>
      <c r="E105" s="44"/>
      <c r="G105" s="208" t="s">
        <v>3</v>
      </c>
    </row>
    <row r="106" spans="1:7" ht="25.5" customHeight="1" x14ac:dyDescent="0.25">
      <c r="A106" s="258" t="s">
        <v>4</v>
      </c>
      <c r="B106" s="260" t="s">
        <v>5</v>
      </c>
      <c r="C106" s="260" t="s">
        <v>6</v>
      </c>
      <c r="D106" s="268" t="s">
        <v>190</v>
      </c>
      <c r="E106" s="263" t="s">
        <v>208</v>
      </c>
      <c r="F106" s="261" t="s">
        <v>214</v>
      </c>
      <c r="G106" s="270" t="s">
        <v>237</v>
      </c>
    </row>
    <row r="107" spans="1:7" ht="33" customHeight="1" x14ac:dyDescent="0.25">
      <c r="A107" s="259"/>
      <c r="B107" s="259"/>
      <c r="C107" s="259"/>
      <c r="D107" s="269"/>
      <c r="E107" s="264"/>
      <c r="F107" s="262"/>
      <c r="G107" s="270"/>
    </row>
    <row r="108" spans="1:7" x14ac:dyDescent="0.25">
      <c r="A108" s="53">
        <v>1</v>
      </c>
      <c r="B108" s="54" t="s">
        <v>58</v>
      </c>
      <c r="C108" s="46" t="s">
        <v>59</v>
      </c>
      <c r="D108" s="144">
        <f>D109</f>
        <v>630380</v>
      </c>
      <c r="E108" s="142">
        <f>E109</f>
        <v>615210</v>
      </c>
      <c r="F108" s="115">
        <f>F109</f>
        <v>0</v>
      </c>
      <c r="G108" s="211">
        <f>F108/E108*100</f>
        <v>0</v>
      </c>
    </row>
    <row r="109" spans="1:7" x14ac:dyDescent="0.25">
      <c r="A109" s="52"/>
      <c r="B109" s="26" t="s">
        <v>64</v>
      </c>
      <c r="C109" s="21" t="s">
        <v>65</v>
      </c>
      <c r="D109" s="131">
        <v>630380</v>
      </c>
      <c r="E109" s="124">
        <v>615210</v>
      </c>
      <c r="F109" s="183">
        <v>0</v>
      </c>
      <c r="G109" s="211">
        <f t="shared" ref="G109:G117" si="12">F109/E109*100</f>
        <v>0</v>
      </c>
    </row>
    <row r="110" spans="1:7" ht="24.75" x14ac:dyDescent="0.25">
      <c r="A110" s="53">
        <v>2</v>
      </c>
      <c r="B110" s="60" t="s">
        <v>66</v>
      </c>
      <c r="C110" s="247" t="s">
        <v>67</v>
      </c>
      <c r="D110" s="248">
        <v>161470</v>
      </c>
      <c r="E110" s="249">
        <v>161470</v>
      </c>
      <c r="F110" s="251">
        <v>161478</v>
      </c>
      <c r="G110" s="252">
        <f t="shared" si="12"/>
        <v>100.00495448070849</v>
      </c>
    </row>
    <row r="111" spans="1:7" x14ac:dyDescent="0.25">
      <c r="A111" s="53">
        <v>3</v>
      </c>
      <c r="B111" s="35" t="s">
        <v>225</v>
      </c>
      <c r="C111" s="247">
        <v>40.020000000000003</v>
      </c>
      <c r="D111" s="248">
        <v>0</v>
      </c>
      <c r="E111" s="249">
        <v>0</v>
      </c>
      <c r="F111" s="250">
        <v>373506</v>
      </c>
      <c r="G111" s="206">
        <v>0</v>
      </c>
    </row>
    <row r="112" spans="1:7" x14ac:dyDescent="0.25">
      <c r="A112" s="46">
        <v>4</v>
      </c>
      <c r="B112" s="56" t="s">
        <v>68</v>
      </c>
      <c r="C112" s="46">
        <v>42.02</v>
      </c>
      <c r="D112" s="145">
        <f>D113+D114+D115+D116</f>
        <v>2920350</v>
      </c>
      <c r="E112" s="142">
        <f>E113+E114+E115+E116</f>
        <v>2920350</v>
      </c>
      <c r="F112" s="115">
        <f>F113+F114+F115+F116</f>
        <v>1521723</v>
      </c>
      <c r="G112" s="211">
        <f t="shared" si="12"/>
        <v>52.107555601212184</v>
      </c>
    </row>
    <row r="113" spans="1:14" ht="30" x14ac:dyDescent="0.25">
      <c r="A113" s="46"/>
      <c r="B113" s="50" t="s">
        <v>73</v>
      </c>
      <c r="C113" s="21" t="s">
        <v>74</v>
      </c>
      <c r="D113" s="131">
        <v>0</v>
      </c>
      <c r="E113" s="146">
        <v>0</v>
      </c>
      <c r="F113" s="121">
        <v>0</v>
      </c>
      <c r="G113" s="211">
        <v>0</v>
      </c>
    </row>
    <row r="114" spans="1:14" ht="36.75" x14ac:dyDescent="0.25">
      <c r="A114" s="46"/>
      <c r="B114" s="58" t="s">
        <v>75</v>
      </c>
      <c r="C114" s="21" t="s">
        <v>76</v>
      </c>
      <c r="D114" s="131">
        <v>0</v>
      </c>
      <c r="E114" s="124">
        <v>0</v>
      </c>
      <c r="F114" s="121">
        <v>0</v>
      </c>
      <c r="G114" s="211">
        <v>0</v>
      </c>
    </row>
    <row r="115" spans="1:14" ht="25.5" x14ac:dyDescent="0.25">
      <c r="A115" s="46"/>
      <c r="B115" s="33" t="s">
        <v>170</v>
      </c>
      <c r="C115" s="21" t="s">
        <v>172</v>
      </c>
      <c r="D115" s="131">
        <v>873950</v>
      </c>
      <c r="E115" s="124">
        <v>873950</v>
      </c>
      <c r="F115" s="121">
        <v>0</v>
      </c>
      <c r="G115" s="211">
        <f t="shared" si="12"/>
        <v>0</v>
      </c>
    </row>
    <row r="116" spans="1:14" ht="25.5" x14ac:dyDescent="0.25">
      <c r="A116" s="46"/>
      <c r="B116" s="33" t="s">
        <v>171</v>
      </c>
      <c r="C116" s="21" t="s">
        <v>173</v>
      </c>
      <c r="D116" s="131">
        <v>2046400</v>
      </c>
      <c r="E116" s="124">
        <v>2046400</v>
      </c>
      <c r="F116" s="121">
        <v>1521723</v>
      </c>
      <c r="G116" s="211">
        <f t="shared" si="12"/>
        <v>74.360975371383901</v>
      </c>
    </row>
    <row r="117" spans="1:14" x14ac:dyDescent="0.25">
      <c r="A117" s="46">
        <v>5</v>
      </c>
      <c r="B117" s="32" t="s">
        <v>184</v>
      </c>
      <c r="C117" s="4" t="s">
        <v>195</v>
      </c>
      <c r="D117" s="117">
        <v>5157640</v>
      </c>
      <c r="E117" s="118">
        <v>3507640</v>
      </c>
      <c r="F117" s="121">
        <v>0</v>
      </c>
      <c r="G117" s="211">
        <f t="shared" si="12"/>
        <v>0</v>
      </c>
    </row>
    <row r="118" spans="1:14" ht="38.25" x14ac:dyDescent="0.25">
      <c r="A118" s="46">
        <v>6</v>
      </c>
      <c r="B118" s="32" t="s">
        <v>77</v>
      </c>
      <c r="C118" s="4">
        <v>48.02</v>
      </c>
      <c r="D118" s="118">
        <f>D119+D120+D121</f>
        <v>0</v>
      </c>
      <c r="E118" s="118">
        <f t="shared" ref="E118:F118" si="13">E119+E120+E121</f>
        <v>0</v>
      </c>
      <c r="F118" s="118">
        <f t="shared" si="13"/>
        <v>0</v>
      </c>
      <c r="G118" s="211">
        <v>0</v>
      </c>
    </row>
    <row r="119" spans="1:14" ht="30" x14ac:dyDescent="0.25">
      <c r="A119" s="46"/>
      <c r="B119" s="26" t="s">
        <v>78</v>
      </c>
      <c r="C119" s="21" t="s">
        <v>79</v>
      </c>
      <c r="D119" s="131">
        <v>0</v>
      </c>
      <c r="E119" s="124">
        <v>0</v>
      </c>
      <c r="F119" s="121">
        <v>0</v>
      </c>
      <c r="G119" s="211">
        <v>0</v>
      </c>
    </row>
    <row r="120" spans="1:14" ht="30" x14ac:dyDescent="0.25">
      <c r="A120" s="46"/>
      <c r="B120" s="26" t="s">
        <v>154</v>
      </c>
      <c r="C120" s="21" t="s">
        <v>155</v>
      </c>
      <c r="D120" s="131">
        <v>0</v>
      </c>
      <c r="E120" s="124">
        <v>0</v>
      </c>
      <c r="F120" s="121">
        <v>0</v>
      </c>
      <c r="G120" s="211">
        <v>0</v>
      </c>
    </row>
    <row r="121" spans="1:14" x14ac:dyDescent="0.25">
      <c r="A121" s="46"/>
      <c r="B121" s="26" t="s">
        <v>186</v>
      </c>
      <c r="C121" s="21" t="s">
        <v>185</v>
      </c>
      <c r="D121" s="131">
        <v>0</v>
      </c>
      <c r="E121" s="124">
        <v>0</v>
      </c>
      <c r="F121" s="121">
        <v>0</v>
      </c>
      <c r="G121" s="211">
        <v>0</v>
      </c>
    </row>
    <row r="122" spans="1:14" x14ac:dyDescent="0.25">
      <c r="A122" s="49"/>
      <c r="B122" s="48" t="s">
        <v>80</v>
      </c>
      <c r="C122" s="59"/>
      <c r="D122" s="118">
        <f>D108+D110+D112+D117</f>
        <v>8869840</v>
      </c>
      <c r="E122" s="118">
        <f>E108+E110+E112+E118+E117</f>
        <v>7204670</v>
      </c>
      <c r="F122" s="118">
        <f>F118+F112+F110+F108+F111</f>
        <v>2056707</v>
      </c>
      <c r="G122" s="211">
        <f>F122/E122*100</f>
        <v>28.546859189942079</v>
      </c>
    </row>
    <row r="123" spans="1:14" x14ac:dyDescent="0.25">
      <c r="A123" s="200"/>
      <c r="B123" s="201"/>
      <c r="C123" s="202"/>
      <c r="D123" s="170"/>
      <c r="E123" s="170"/>
      <c r="F123" s="170"/>
      <c r="G123" s="213"/>
    </row>
    <row r="124" spans="1:14" x14ac:dyDescent="0.25">
      <c r="A124" s="41"/>
      <c r="B124" s="254" t="s">
        <v>233</v>
      </c>
      <c r="C124" s="41"/>
      <c r="D124" s="254" t="s">
        <v>234</v>
      </c>
      <c r="E124" s="254"/>
      <c r="F124" s="254"/>
      <c r="I124" s="41"/>
      <c r="J124" s="41"/>
      <c r="K124" s="41"/>
      <c r="L124" s="41"/>
      <c r="M124" s="41"/>
      <c r="N124" s="41"/>
    </row>
    <row r="125" spans="1:14" ht="15.75" customHeight="1" x14ac:dyDescent="0.25">
      <c r="A125" s="106"/>
      <c r="B125" s="254" t="s">
        <v>235</v>
      </c>
      <c r="C125" s="41"/>
      <c r="D125" s="41" t="s">
        <v>81</v>
      </c>
      <c r="E125" s="41" t="s">
        <v>236</v>
      </c>
      <c r="F125" s="41"/>
      <c r="I125" s="106"/>
      <c r="J125" s="106"/>
      <c r="K125" s="106"/>
      <c r="L125" s="107"/>
      <c r="M125" s="265"/>
      <c r="N125" s="266"/>
    </row>
    <row r="126" spans="1:14" ht="15.75" customHeight="1" x14ac:dyDescent="0.25">
      <c r="A126" s="106"/>
      <c r="B126" s="106"/>
      <c r="C126" s="106"/>
      <c r="D126" s="106"/>
      <c r="E126" s="107"/>
      <c r="F126" s="253"/>
    </row>
    <row r="127" spans="1:14" x14ac:dyDescent="0.25">
      <c r="A127" s="106"/>
      <c r="G127"/>
    </row>
    <row r="128" spans="1:14" x14ac:dyDescent="0.25">
      <c r="A128" s="106"/>
      <c r="B128" s="106"/>
      <c r="C128" s="106"/>
      <c r="D128" s="107"/>
      <c r="E128" s="108"/>
      <c r="F128" s="107"/>
    </row>
    <row r="129" spans="1:6" x14ac:dyDescent="0.25">
      <c r="A129" s="106"/>
      <c r="B129" s="106"/>
      <c r="C129" s="106"/>
      <c r="D129" s="107"/>
      <c r="E129" s="108"/>
      <c r="F129" s="107"/>
    </row>
    <row r="130" spans="1:6" x14ac:dyDescent="0.25">
      <c r="A130" s="106"/>
      <c r="B130" s="106"/>
      <c r="C130" s="106"/>
      <c r="D130" s="107"/>
      <c r="E130" s="108"/>
      <c r="F130" s="107"/>
    </row>
    <row r="131" spans="1:6" x14ac:dyDescent="0.25">
      <c r="A131" s="106"/>
      <c r="B131" s="106"/>
      <c r="C131" s="106"/>
      <c r="D131" s="107"/>
      <c r="E131" s="108"/>
      <c r="F131" s="107"/>
    </row>
    <row r="132" spans="1:6" x14ac:dyDescent="0.25">
      <c r="A132" s="106"/>
      <c r="B132" s="106"/>
      <c r="C132" s="106" t="s">
        <v>81</v>
      </c>
      <c r="D132" s="107" t="s">
        <v>81</v>
      </c>
      <c r="E132" s="108"/>
      <c r="F132" s="107"/>
    </row>
    <row r="133" spans="1:6" x14ac:dyDescent="0.25">
      <c r="A133" s="106"/>
      <c r="B133" s="106"/>
      <c r="C133" s="106"/>
      <c r="D133" s="107"/>
      <c r="E133" s="108"/>
      <c r="F133" s="107"/>
    </row>
    <row r="134" spans="1:6" x14ac:dyDescent="0.25">
      <c r="A134" s="106"/>
      <c r="B134" s="106"/>
      <c r="C134" s="106"/>
      <c r="D134" s="107"/>
      <c r="E134" s="108"/>
      <c r="F134" s="107"/>
    </row>
    <row r="135" spans="1:6" x14ac:dyDescent="0.25">
      <c r="A135" s="106"/>
      <c r="B135" s="106"/>
      <c r="C135" s="106"/>
      <c r="D135" s="107"/>
      <c r="E135" s="108"/>
      <c r="F135" s="107"/>
    </row>
    <row r="136" spans="1:6" x14ac:dyDescent="0.25">
      <c r="A136" s="106"/>
      <c r="B136" s="106"/>
      <c r="C136" s="106"/>
      <c r="D136" s="107"/>
      <c r="E136" s="108"/>
      <c r="F136" s="107"/>
    </row>
    <row r="137" spans="1:6" x14ac:dyDescent="0.25">
      <c r="A137" s="106"/>
      <c r="B137" s="106"/>
      <c r="C137" s="106"/>
      <c r="D137" s="107"/>
      <c r="E137" s="108"/>
      <c r="F137" s="107"/>
    </row>
    <row r="138" spans="1:6" x14ac:dyDescent="0.25">
      <c r="A138" s="106"/>
      <c r="B138" s="106"/>
      <c r="C138" s="106"/>
      <c r="D138" s="107"/>
      <c r="E138" s="108"/>
      <c r="F138" s="107"/>
    </row>
    <row r="139" spans="1:6" x14ac:dyDescent="0.25">
      <c r="A139" s="106"/>
      <c r="B139" s="106"/>
      <c r="C139" s="106"/>
      <c r="D139" s="107"/>
      <c r="E139" s="108"/>
      <c r="F139" s="107"/>
    </row>
    <row r="140" spans="1:6" x14ac:dyDescent="0.25">
      <c r="A140" s="106"/>
      <c r="B140" s="106"/>
      <c r="C140" s="106"/>
      <c r="D140" s="107"/>
      <c r="E140" s="108"/>
      <c r="F140" s="107"/>
    </row>
    <row r="141" spans="1:6" x14ac:dyDescent="0.25">
      <c r="A141" s="106"/>
      <c r="B141" s="106"/>
      <c r="C141" s="106"/>
      <c r="D141" s="107"/>
      <c r="E141" s="108"/>
      <c r="F141" s="107"/>
    </row>
    <row r="142" spans="1:6" x14ac:dyDescent="0.25">
      <c r="A142" s="106"/>
      <c r="B142" s="106"/>
      <c r="C142" s="106"/>
      <c r="D142" s="107"/>
      <c r="E142" s="108"/>
      <c r="F142" s="107"/>
    </row>
    <row r="143" spans="1:6" x14ac:dyDescent="0.25">
      <c r="A143" s="106"/>
      <c r="B143" s="106"/>
      <c r="C143" s="106"/>
      <c r="D143" s="107"/>
      <c r="E143" s="108"/>
      <c r="F143" s="107"/>
    </row>
    <row r="144" spans="1:6" x14ac:dyDescent="0.25">
      <c r="A144" s="106"/>
      <c r="B144" s="106"/>
      <c r="C144" s="106"/>
      <c r="D144" s="107"/>
      <c r="E144" s="108"/>
      <c r="F144" s="107"/>
    </row>
    <row r="145" spans="1:6" x14ac:dyDescent="0.25">
      <c r="A145" s="106"/>
      <c r="B145" s="106"/>
      <c r="C145" s="106"/>
      <c r="D145" s="107"/>
      <c r="E145" s="108"/>
      <c r="F145" s="107"/>
    </row>
    <row r="146" spans="1:6" x14ac:dyDescent="0.25">
      <c r="A146" s="106"/>
      <c r="B146" s="106"/>
      <c r="C146" s="106"/>
      <c r="D146" s="107"/>
      <c r="E146" s="108"/>
      <c r="F146" s="107"/>
    </row>
    <row r="147" spans="1:6" x14ac:dyDescent="0.25">
      <c r="A147" s="106"/>
      <c r="B147" s="106"/>
      <c r="C147" s="106"/>
      <c r="D147" s="107"/>
      <c r="E147" s="108"/>
      <c r="F147" s="107"/>
    </row>
    <row r="148" spans="1:6" x14ac:dyDescent="0.25">
      <c r="A148" s="106"/>
      <c r="B148" s="106"/>
      <c r="C148" s="106"/>
      <c r="D148" s="107"/>
      <c r="E148" s="108"/>
      <c r="F148" s="107"/>
    </row>
    <row r="149" spans="1:6" x14ac:dyDescent="0.25">
      <c r="A149" s="106"/>
      <c r="B149" s="106"/>
      <c r="C149" s="106"/>
      <c r="D149" s="107"/>
      <c r="E149" s="108"/>
      <c r="F149" s="107"/>
    </row>
    <row r="150" spans="1:6" x14ac:dyDescent="0.25">
      <c r="A150" s="106"/>
      <c r="B150" s="106"/>
      <c r="C150" s="106"/>
      <c r="D150" s="107"/>
      <c r="E150" s="108"/>
      <c r="F150" s="107"/>
    </row>
    <row r="151" spans="1:6" x14ac:dyDescent="0.25">
      <c r="A151" s="106"/>
      <c r="B151" s="106"/>
      <c r="C151" s="106"/>
      <c r="D151" s="107"/>
      <c r="E151" s="108"/>
      <c r="F151" s="107"/>
    </row>
    <row r="152" spans="1:6" x14ac:dyDescent="0.25">
      <c r="A152" s="106"/>
      <c r="B152" s="106"/>
      <c r="C152" s="106"/>
      <c r="D152" s="107"/>
      <c r="E152" s="108"/>
      <c r="F152" s="107"/>
    </row>
    <row r="153" spans="1:6" x14ac:dyDescent="0.25">
      <c r="A153" s="106"/>
      <c r="B153" s="106"/>
      <c r="C153" s="106"/>
      <c r="D153" s="107"/>
      <c r="E153" s="108"/>
      <c r="F153" s="107"/>
    </row>
    <row r="154" spans="1:6" x14ac:dyDescent="0.25">
      <c r="A154" s="106"/>
      <c r="B154" s="106"/>
      <c r="C154" s="106"/>
      <c r="D154" s="107"/>
      <c r="E154" s="108"/>
      <c r="F154" s="107"/>
    </row>
    <row r="155" spans="1:6" x14ac:dyDescent="0.25">
      <c r="A155" s="106"/>
      <c r="B155" s="106"/>
      <c r="C155" s="106"/>
      <c r="D155" s="107"/>
      <c r="E155" s="108"/>
      <c r="F155" s="107"/>
    </row>
    <row r="156" spans="1:6" x14ac:dyDescent="0.25">
      <c r="A156" s="106"/>
      <c r="B156" s="106"/>
      <c r="C156" s="106"/>
      <c r="D156" s="107"/>
      <c r="E156" s="108"/>
      <c r="F156" s="107"/>
    </row>
    <row r="157" spans="1:6" x14ac:dyDescent="0.25">
      <c r="A157" s="106"/>
      <c r="B157" s="106"/>
      <c r="C157" s="106"/>
      <c r="D157" s="107"/>
      <c r="E157" s="108"/>
      <c r="F157" s="107"/>
    </row>
    <row r="158" spans="1:6" x14ac:dyDescent="0.25">
      <c r="A158" s="106"/>
      <c r="B158" s="106"/>
      <c r="C158" s="106"/>
      <c r="D158" s="107"/>
      <c r="E158" s="108"/>
      <c r="F158" s="107"/>
    </row>
    <row r="159" spans="1:6" x14ac:dyDescent="0.25">
      <c r="A159" s="106"/>
      <c r="B159" s="106"/>
      <c r="C159" s="106"/>
      <c r="D159" s="107"/>
      <c r="E159" s="108"/>
      <c r="F159" s="107"/>
    </row>
    <row r="160" spans="1:6" x14ac:dyDescent="0.25">
      <c r="A160" s="106"/>
      <c r="B160" s="106"/>
      <c r="C160" s="106"/>
      <c r="D160" s="107"/>
      <c r="E160" s="108"/>
      <c r="F160" s="107"/>
    </row>
    <row r="161" spans="1:6" x14ac:dyDescent="0.25">
      <c r="A161" s="106"/>
      <c r="B161" s="106"/>
      <c r="C161" s="106"/>
      <c r="D161" s="107"/>
      <c r="E161" s="108"/>
      <c r="F161" s="107"/>
    </row>
    <row r="162" spans="1:6" x14ac:dyDescent="0.25">
      <c r="A162" s="106"/>
      <c r="B162" s="106"/>
      <c r="C162" s="106"/>
      <c r="D162" s="107"/>
      <c r="E162" s="108"/>
      <c r="F162" s="107"/>
    </row>
    <row r="163" spans="1:6" x14ac:dyDescent="0.25">
      <c r="A163" s="106"/>
      <c r="B163" s="106"/>
      <c r="C163" s="106"/>
      <c r="D163" s="107"/>
      <c r="E163" s="108"/>
      <c r="F163" s="107"/>
    </row>
    <row r="164" spans="1:6" x14ac:dyDescent="0.25">
      <c r="A164" s="106"/>
      <c r="B164" s="106"/>
      <c r="C164" s="106"/>
      <c r="D164" s="107"/>
      <c r="E164" s="108"/>
      <c r="F164" s="107"/>
    </row>
    <row r="165" spans="1:6" x14ac:dyDescent="0.25">
      <c r="A165" s="106"/>
      <c r="B165" s="106"/>
      <c r="C165" s="106"/>
      <c r="D165" s="107"/>
      <c r="E165" s="108"/>
      <c r="F165" s="107"/>
    </row>
    <row r="166" spans="1:6" x14ac:dyDescent="0.25">
      <c r="A166" s="106"/>
      <c r="B166" s="106"/>
      <c r="C166" s="106"/>
      <c r="D166" s="107"/>
      <c r="E166" s="108"/>
      <c r="F166" s="107"/>
    </row>
    <row r="167" spans="1:6" x14ac:dyDescent="0.25">
      <c r="A167" s="106"/>
      <c r="B167" s="106"/>
      <c r="C167" s="106"/>
      <c r="D167" s="107"/>
      <c r="E167" s="108"/>
      <c r="F167" s="107"/>
    </row>
    <row r="168" spans="1:6" x14ac:dyDescent="0.25">
      <c r="A168" s="106"/>
      <c r="B168" s="106"/>
      <c r="C168" s="106"/>
      <c r="D168" s="107"/>
      <c r="E168" s="108"/>
      <c r="F168" s="107"/>
    </row>
    <row r="169" spans="1:6" x14ac:dyDescent="0.25">
      <c r="A169" s="106"/>
      <c r="B169" s="106"/>
      <c r="C169" s="106"/>
      <c r="D169" s="107"/>
      <c r="E169" s="108"/>
      <c r="F169" s="107"/>
    </row>
    <row r="170" spans="1:6" x14ac:dyDescent="0.25">
      <c r="A170" s="106"/>
      <c r="B170" s="106"/>
      <c r="C170" s="106"/>
      <c r="D170" s="107"/>
      <c r="E170" s="108"/>
      <c r="F170" s="107"/>
    </row>
    <row r="171" spans="1:6" x14ac:dyDescent="0.25">
      <c r="A171" s="41"/>
      <c r="B171" s="41"/>
      <c r="C171" s="41"/>
      <c r="D171" s="41"/>
      <c r="E171" s="41"/>
    </row>
    <row r="172" spans="1:6" x14ac:dyDescent="0.25">
      <c r="A172" s="41"/>
      <c r="B172" s="41"/>
      <c r="C172" s="41"/>
      <c r="D172" s="41"/>
      <c r="E172" s="41"/>
    </row>
    <row r="173" spans="1:6" x14ac:dyDescent="0.25">
      <c r="A173" s="41"/>
      <c r="B173" s="41"/>
      <c r="C173" s="41"/>
      <c r="D173" s="41"/>
      <c r="E173" s="41"/>
    </row>
    <row r="174" spans="1:6" x14ac:dyDescent="0.25">
      <c r="A174" s="41"/>
      <c r="B174" s="41"/>
      <c r="C174" s="41"/>
      <c r="D174" s="41"/>
      <c r="E174" s="41"/>
    </row>
    <row r="175" spans="1:6" x14ac:dyDescent="0.25">
      <c r="A175" s="41"/>
      <c r="B175" s="41"/>
      <c r="C175" s="41"/>
      <c r="D175" s="41"/>
      <c r="E175" s="41"/>
    </row>
    <row r="176" spans="1:6" x14ac:dyDescent="0.25">
      <c r="A176" s="41"/>
      <c r="B176" s="41"/>
      <c r="C176" s="41"/>
      <c r="D176" s="41"/>
      <c r="E176" s="41"/>
    </row>
    <row r="177" spans="1:7" ht="15.75" x14ac:dyDescent="0.25">
      <c r="A177" s="1"/>
      <c r="B177" s="1"/>
      <c r="D177" s="41"/>
    </row>
    <row r="178" spans="1:7" x14ac:dyDescent="0.25">
      <c r="A178" s="205"/>
      <c r="G178"/>
    </row>
    <row r="179" spans="1:7" x14ac:dyDescent="0.25">
      <c r="A179" s="205"/>
      <c r="G179"/>
    </row>
    <row r="180" spans="1:7" x14ac:dyDescent="0.25">
      <c r="A180" s="205"/>
      <c r="G180"/>
    </row>
    <row r="181" spans="1:7" ht="18.75" customHeight="1" x14ac:dyDescent="0.25">
      <c r="A181" s="205"/>
      <c r="G181"/>
    </row>
    <row r="182" spans="1:7" x14ac:dyDescent="0.25">
      <c r="A182" s="205"/>
      <c r="G182"/>
    </row>
    <row r="183" spans="1:7" ht="15" customHeight="1" x14ac:dyDescent="0.25">
      <c r="A183" s="205"/>
      <c r="G183"/>
    </row>
    <row r="184" spans="1:7" x14ac:dyDescent="0.25">
      <c r="A184" s="205"/>
      <c r="G184"/>
    </row>
    <row r="185" spans="1:7" x14ac:dyDescent="0.25">
      <c r="A185" s="205"/>
      <c r="G185"/>
    </row>
    <row r="186" spans="1:7" x14ac:dyDescent="0.25">
      <c r="A186" s="205"/>
      <c r="G186"/>
    </row>
    <row r="187" spans="1:7" x14ac:dyDescent="0.25">
      <c r="A187" s="205"/>
      <c r="G187"/>
    </row>
    <row r="188" spans="1:7" x14ac:dyDescent="0.25">
      <c r="A188" s="205"/>
      <c r="G188"/>
    </row>
    <row r="189" spans="1:7" x14ac:dyDescent="0.25">
      <c r="A189" s="205"/>
      <c r="G189"/>
    </row>
    <row r="190" spans="1:7" x14ac:dyDescent="0.25">
      <c r="A190" s="205"/>
      <c r="G190"/>
    </row>
    <row r="191" spans="1:7" x14ac:dyDescent="0.25">
      <c r="A191" s="205"/>
      <c r="G191"/>
    </row>
    <row r="192" spans="1:7" x14ac:dyDescent="0.25">
      <c r="A192" s="205"/>
      <c r="G192"/>
    </row>
    <row r="193" spans="1:7" x14ac:dyDescent="0.25">
      <c r="A193" s="205"/>
      <c r="G193"/>
    </row>
    <row r="194" spans="1:7" x14ac:dyDescent="0.25">
      <c r="A194" s="205"/>
      <c r="G194"/>
    </row>
    <row r="195" spans="1:7" x14ac:dyDescent="0.25">
      <c r="A195" s="205"/>
      <c r="G195"/>
    </row>
    <row r="196" spans="1:7" x14ac:dyDescent="0.25">
      <c r="A196" s="205"/>
      <c r="G196"/>
    </row>
    <row r="197" spans="1:7" x14ac:dyDescent="0.25">
      <c r="A197" s="205"/>
      <c r="G197"/>
    </row>
    <row r="198" spans="1:7" x14ac:dyDescent="0.25">
      <c r="A198" s="205"/>
      <c r="G198"/>
    </row>
    <row r="199" spans="1:7" x14ac:dyDescent="0.25">
      <c r="A199" s="205"/>
      <c r="G199"/>
    </row>
    <row r="200" spans="1:7" x14ac:dyDescent="0.25">
      <c r="A200" s="205"/>
      <c r="G200"/>
    </row>
    <row r="201" spans="1:7" x14ac:dyDescent="0.25">
      <c r="A201" s="205"/>
      <c r="G201"/>
    </row>
    <row r="202" spans="1:7" x14ac:dyDescent="0.25">
      <c r="A202" s="205"/>
      <c r="G202"/>
    </row>
    <row r="203" spans="1:7" x14ac:dyDescent="0.25">
      <c r="A203" s="205"/>
      <c r="G203"/>
    </row>
    <row r="204" spans="1:7" x14ac:dyDescent="0.25">
      <c r="A204" s="205"/>
      <c r="G204"/>
    </row>
    <row r="205" spans="1:7" x14ac:dyDescent="0.25">
      <c r="A205" s="205"/>
      <c r="G205"/>
    </row>
    <row r="206" spans="1:7" x14ac:dyDescent="0.25">
      <c r="A206" s="205"/>
      <c r="G206"/>
    </row>
    <row r="207" spans="1:7" x14ac:dyDescent="0.25">
      <c r="A207" s="205"/>
      <c r="G207"/>
    </row>
    <row r="208" spans="1:7" x14ac:dyDescent="0.25">
      <c r="A208" s="205"/>
      <c r="G208"/>
    </row>
    <row r="209" spans="1:7" x14ac:dyDescent="0.25">
      <c r="A209" s="205"/>
      <c r="G209"/>
    </row>
    <row r="210" spans="1:7" x14ac:dyDescent="0.25">
      <c r="A210" s="205"/>
      <c r="G210"/>
    </row>
    <row r="211" spans="1:7" x14ac:dyDescent="0.25">
      <c r="A211" s="205"/>
      <c r="G211"/>
    </row>
    <row r="212" spans="1:7" x14ac:dyDescent="0.25">
      <c r="A212" s="205"/>
      <c r="G212"/>
    </row>
    <row r="213" spans="1:7" x14ac:dyDescent="0.25">
      <c r="A213" s="205"/>
      <c r="G213"/>
    </row>
    <row r="214" spans="1:7" x14ac:dyDescent="0.25">
      <c r="A214" s="205"/>
      <c r="G214"/>
    </row>
    <row r="215" spans="1:7" x14ac:dyDescent="0.25">
      <c r="A215" s="205"/>
      <c r="G215"/>
    </row>
    <row r="216" spans="1:7" x14ac:dyDescent="0.25">
      <c r="A216" s="205"/>
      <c r="G216"/>
    </row>
    <row r="217" spans="1:7" x14ac:dyDescent="0.25">
      <c r="A217" s="205"/>
      <c r="G217"/>
    </row>
    <row r="218" spans="1:7" x14ac:dyDescent="0.25">
      <c r="A218" s="205"/>
      <c r="G218"/>
    </row>
    <row r="219" spans="1:7" x14ac:dyDescent="0.25">
      <c r="A219" s="205"/>
      <c r="G219"/>
    </row>
    <row r="220" spans="1:7" x14ac:dyDescent="0.25">
      <c r="A220" s="205"/>
      <c r="G220"/>
    </row>
    <row r="221" spans="1:7" x14ac:dyDescent="0.25">
      <c r="A221" s="205"/>
      <c r="G221"/>
    </row>
    <row r="222" spans="1:7" x14ac:dyDescent="0.25">
      <c r="A222" s="205"/>
      <c r="G222"/>
    </row>
    <row r="223" spans="1:7" x14ac:dyDescent="0.25">
      <c r="A223" s="205"/>
      <c r="G223"/>
    </row>
    <row r="224" spans="1:7" x14ac:dyDescent="0.25">
      <c r="A224" s="205"/>
      <c r="G224"/>
    </row>
    <row r="225" spans="1:7" x14ac:dyDescent="0.25">
      <c r="A225" s="205"/>
      <c r="G225"/>
    </row>
    <row r="226" spans="1:7" x14ac:dyDescent="0.25">
      <c r="A226" s="205"/>
      <c r="G226"/>
    </row>
    <row r="227" spans="1:7" x14ac:dyDescent="0.25">
      <c r="A227" s="205"/>
      <c r="G227"/>
    </row>
    <row r="228" spans="1:7" x14ac:dyDescent="0.25">
      <c r="A228" s="205"/>
      <c r="G228"/>
    </row>
    <row r="229" spans="1:7" x14ac:dyDescent="0.25">
      <c r="A229" s="205"/>
      <c r="G229"/>
    </row>
    <row r="230" spans="1:7" x14ac:dyDescent="0.25">
      <c r="A230" s="205"/>
      <c r="G230"/>
    </row>
    <row r="231" spans="1:7" x14ac:dyDescent="0.25">
      <c r="A231" s="205"/>
      <c r="G231"/>
    </row>
    <row r="232" spans="1:7" x14ac:dyDescent="0.25">
      <c r="A232" s="205"/>
      <c r="G232"/>
    </row>
    <row r="233" spans="1:7" x14ac:dyDescent="0.25">
      <c r="A233" s="205"/>
      <c r="G233"/>
    </row>
    <row r="234" spans="1:7" x14ac:dyDescent="0.25">
      <c r="A234" s="205"/>
      <c r="G234"/>
    </row>
    <row r="235" spans="1:7" x14ac:dyDescent="0.25">
      <c r="A235" s="205"/>
      <c r="G235"/>
    </row>
    <row r="236" spans="1:7" x14ac:dyDescent="0.25">
      <c r="A236" s="205"/>
      <c r="G236"/>
    </row>
    <row r="237" spans="1:7" x14ac:dyDescent="0.25">
      <c r="A237" s="205"/>
      <c r="G237"/>
    </row>
    <row r="238" spans="1:7" x14ac:dyDescent="0.25">
      <c r="A238" s="205"/>
      <c r="G238"/>
    </row>
    <row r="239" spans="1:7" x14ac:dyDescent="0.25">
      <c r="A239" s="205"/>
      <c r="G239"/>
    </row>
    <row r="240" spans="1:7" x14ac:dyDescent="0.25">
      <c r="A240" s="205"/>
      <c r="G240"/>
    </row>
    <row r="241" spans="1:7" x14ac:dyDescent="0.25">
      <c r="A241" s="205"/>
      <c r="G241"/>
    </row>
    <row r="242" spans="1:7" x14ac:dyDescent="0.25">
      <c r="A242" s="205"/>
      <c r="G242"/>
    </row>
    <row r="243" spans="1:7" x14ac:dyDescent="0.25">
      <c r="A243" s="205"/>
      <c r="G243"/>
    </row>
    <row r="244" spans="1:7" ht="15" customHeight="1" x14ac:dyDescent="0.25">
      <c r="A244" s="205"/>
      <c r="G244"/>
    </row>
    <row r="245" spans="1:7" x14ac:dyDescent="0.25">
      <c r="A245" s="205"/>
      <c r="G245"/>
    </row>
    <row r="246" spans="1:7" ht="15" customHeight="1" x14ac:dyDescent="0.25">
      <c r="A246" s="205"/>
      <c r="G246"/>
    </row>
    <row r="247" spans="1:7" x14ac:dyDescent="0.25">
      <c r="A247" s="205"/>
      <c r="G247"/>
    </row>
    <row r="248" spans="1:7" x14ac:dyDescent="0.25">
      <c r="A248" s="205"/>
      <c r="G248"/>
    </row>
    <row r="249" spans="1:7" x14ac:dyDescent="0.25">
      <c r="A249" s="205"/>
      <c r="G249"/>
    </row>
    <row r="250" spans="1:7" x14ac:dyDescent="0.25">
      <c r="A250" s="205"/>
      <c r="G250"/>
    </row>
    <row r="251" spans="1:7" x14ac:dyDescent="0.25">
      <c r="A251" s="205"/>
      <c r="G251"/>
    </row>
    <row r="252" spans="1:7" x14ac:dyDescent="0.25">
      <c r="A252" s="205"/>
      <c r="G252"/>
    </row>
    <row r="253" spans="1:7" x14ac:dyDescent="0.25">
      <c r="A253" s="205"/>
      <c r="G253"/>
    </row>
    <row r="254" spans="1:7" x14ac:dyDescent="0.25">
      <c r="A254" s="205"/>
      <c r="G254"/>
    </row>
    <row r="255" spans="1:7" x14ac:dyDescent="0.25">
      <c r="A255" s="205"/>
      <c r="G255"/>
    </row>
    <row r="256" spans="1:7" x14ac:dyDescent="0.25">
      <c r="A256" s="205"/>
      <c r="G256"/>
    </row>
    <row r="257" spans="1:7" x14ac:dyDescent="0.25">
      <c r="A257" s="205"/>
      <c r="G257"/>
    </row>
    <row r="258" spans="1:7" x14ac:dyDescent="0.25">
      <c r="A258" s="205"/>
      <c r="G258"/>
    </row>
    <row r="259" spans="1:7" x14ac:dyDescent="0.25">
      <c r="A259" s="205"/>
      <c r="G259"/>
    </row>
    <row r="260" spans="1:7" x14ac:dyDescent="0.25">
      <c r="A260" s="205"/>
      <c r="G260"/>
    </row>
    <row r="261" spans="1:7" x14ac:dyDescent="0.25">
      <c r="A261" s="205"/>
      <c r="G261"/>
    </row>
    <row r="262" spans="1:7" x14ac:dyDescent="0.25">
      <c r="A262" s="205"/>
      <c r="G262"/>
    </row>
    <row r="263" spans="1:7" x14ac:dyDescent="0.25">
      <c r="A263" s="205"/>
      <c r="G263"/>
    </row>
    <row r="264" spans="1:7" x14ac:dyDescent="0.25">
      <c r="A264" s="205"/>
      <c r="G264"/>
    </row>
    <row r="265" spans="1:7" x14ac:dyDescent="0.25">
      <c r="A265" s="205"/>
      <c r="G265"/>
    </row>
    <row r="266" spans="1:7" x14ac:dyDescent="0.25">
      <c r="A266" s="205"/>
      <c r="G266"/>
    </row>
    <row r="267" spans="1:7" x14ac:dyDescent="0.25">
      <c r="A267" s="205"/>
      <c r="G267"/>
    </row>
    <row r="268" spans="1:7" x14ac:dyDescent="0.25">
      <c r="A268" s="205"/>
      <c r="G268"/>
    </row>
    <row r="269" spans="1:7" x14ac:dyDescent="0.25">
      <c r="A269" s="205"/>
      <c r="G269"/>
    </row>
    <row r="270" spans="1:7" x14ac:dyDescent="0.25">
      <c r="A270" s="205"/>
      <c r="G270"/>
    </row>
    <row r="271" spans="1:7" x14ac:dyDescent="0.25">
      <c r="A271" s="205"/>
      <c r="G271"/>
    </row>
    <row r="272" spans="1:7" x14ac:dyDescent="0.25">
      <c r="A272" s="205"/>
      <c r="G272"/>
    </row>
    <row r="273" spans="1:7" x14ac:dyDescent="0.25">
      <c r="A273" s="205"/>
      <c r="G273"/>
    </row>
    <row r="274" spans="1:7" x14ac:dyDescent="0.25">
      <c r="A274" s="205"/>
      <c r="G274"/>
    </row>
    <row r="275" spans="1:7" x14ac:dyDescent="0.25">
      <c r="A275" s="205"/>
      <c r="G275"/>
    </row>
    <row r="276" spans="1:7" x14ac:dyDescent="0.25">
      <c r="A276" s="205"/>
      <c r="G276"/>
    </row>
    <row r="277" spans="1:7" x14ac:dyDescent="0.25">
      <c r="A277" s="205"/>
      <c r="G277"/>
    </row>
    <row r="278" spans="1:7" x14ac:dyDescent="0.25">
      <c r="A278" s="205"/>
      <c r="G278"/>
    </row>
    <row r="279" spans="1:7" x14ac:dyDescent="0.25">
      <c r="A279" s="205"/>
      <c r="G279"/>
    </row>
    <row r="280" spans="1:7" x14ac:dyDescent="0.25">
      <c r="A280" s="205"/>
      <c r="G280"/>
    </row>
    <row r="281" spans="1:7" x14ac:dyDescent="0.25">
      <c r="A281" s="205"/>
      <c r="G281"/>
    </row>
    <row r="282" spans="1:7" x14ac:dyDescent="0.25">
      <c r="A282" s="205"/>
      <c r="G282"/>
    </row>
    <row r="283" spans="1:7" x14ac:dyDescent="0.25">
      <c r="A283" s="205"/>
      <c r="G283"/>
    </row>
    <row r="284" spans="1:7" x14ac:dyDescent="0.25">
      <c r="A284" s="205"/>
      <c r="G284"/>
    </row>
    <row r="285" spans="1:7" x14ac:dyDescent="0.25">
      <c r="A285" s="205"/>
      <c r="G285"/>
    </row>
    <row r="286" spans="1:7" x14ac:dyDescent="0.25">
      <c r="A286" s="205"/>
      <c r="G286"/>
    </row>
    <row r="287" spans="1:7" ht="15" customHeight="1" x14ac:dyDescent="0.25">
      <c r="A287" s="205"/>
      <c r="G287"/>
    </row>
    <row r="288" spans="1:7" x14ac:dyDescent="0.25">
      <c r="A288" s="205"/>
      <c r="G288"/>
    </row>
    <row r="289" spans="1:7" ht="15" customHeight="1" x14ac:dyDescent="0.25">
      <c r="A289" s="205"/>
      <c r="G289"/>
    </row>
    <row r="290" spans="1:7" x14ac:dyDescent="0.25">
      <c r="A290" s="205"/>
      <c r="G290"/>
    </row>
    <row r="291" spans="1:7" x14ac:dyDescent="0.25">
      <c r="A291" s="205"/>
      <c r="G291"/>
    </row>
    <row r="292" spans="1:7" x14ac:dyDescent="0.25">
      <c r="A292" s="205"/>
      <c r="G292"/>
    </row>
    <row r="293" spans="1:7" x14ac:dyDescent="0.25">
      <c r="A293" s="205"/>
      <c r="G293"/>
    </row>
    <row r="294" spans="1:7" x14ac:dyDescent="0.25">
      <c r="A294" s="205"/>
      <c r="G294"/>
    </row>
    <row r="295" spans="1:7" x14ac:dyDescent="0.25">
      <c r="A295" s="205"/>
      <c r="G295"/>
    </row>
    <row r="296" spans="1:7" x14ac:dyDescent="0.25">
      <c r="A296" s="205"/>
      <c r="G296"/>
    </row>
    <row r="297" spans="1:7" x14ac:dyDescent="0.25">
      <c r="A297" s="205"/>
      <c r="G297"/>
    </row>
    <row r="298" spans="1:7" x14ac:dyDescent="0.25">
      <c r="A298" s="205"/>
      <c r="G298"/>
    </row>
    <row r="299" spans="1:7" x14ac:dyDescent="0.25">
      <c r="A299" s="205"/>
      <c r="G299"/>
    </row>
    <row r="300" spans="1:7" x14ac:dyDescent="0.25">
      <c r="A300" s="205"/>
      <c r="G300"/>
    </row>
    <row r="301" spans="1:7" x14ac:dyDescent="0.25">
      <c r="A301" s="205"/>
      <c r="G301"/>
    </row>
    <row r="302" spans="1:7" x14ac:dyDescent="0.25">
      <c r="A302" s="205"/>
      <c r="G302"/>
    </row>
    <row r="303" spans="1:7" x14ac:dyDescent="0.25">
      <c r="A303" s="205"/>
      <c r="G303"/>
    </row>
    <row r="304" spans="1:7" x14ac:dyDescent="0.25">
      <c r="A304" s="205"/>
      <c r="G304"/>
    </row>
    <row r="305" spans="1:7" x14ac:dyDescent="0.25">
      <c r="A305" s="205"/>
      <c r="G305"/>
    </row>
    <row r="306" spans="1:7" x14ac:dyDescent="0.25">
      <c r="A306" s="205"/>
      <c r="G306"/>
    </row>
    <row r="307" spans="1:7" x14ac:dyDescent="0.25">
      <c r="A307" s="205"/>
      <c r="G307"/>
    </row>
    <row r="308" spans="1:7" ht="15.75" customHeight="1" x14ac:dyDescent="0.25">
      <c r="A308" s="205"/>
      <c r="G308"/>
    </row>
    <row r="309" spans="1:7" x14ac:dyDescent="0.25">
      <c r="A309" s="205"/>
      <c r="G309"/>
    </row>
    <row r="310" spans="1:7" x14ac:dyDescent="0.25">
      <c r="A310" s="205"/>
      <c r="G310"/>
    </row>
  </sheetData>
  <mergeCells count="25">
    <mergeCell ref="G7:G8"/>
    <mergeCell ref="G65:G66"/>
    <mergeCell ref="G106:G107"/>
    <mergeCell ref="M125:N125"/>
    <mergeCell ref="F106:F107"/>
    <mergeCell ref="A63:F63"/>
    <mergeCell ref="A65:A66"/>
    <mergeCell ref="B65:B66"/>
    <mergeCell ref="C65:C66"/>
    <mergeCell ref="D65:D66"/>
    <mergeCell ref="E65:E66"/>
    <mergeCell ref="F65:F66"/>
    <mergeCell ref="A106:A107"/>
    <mergeCell ref="B106:B107"/>
    <mergeCell ref="C106:C107"/>
    <mergeCell ref="D106:D107"/>
    <mergeCell ref="E106:E107"/>
    <mergeCell ref="A104:F104"/>
    <mergeCell ref="A5:F5"/>
    <mergeCell ref="A7:A8"/>
    <mergeCell ref="B7:B8"/>
    <mergeCell ref="C7:C8"/>
    <mergeCell ref="D7:D8"/>
    <mergeCell ref="E7:E8"/>
    <mergeCell ref="F7:F8"/>
  </mergeCells>
  <pageMargins left="0.70866141732283472" right="0.70866141732283472" top="0.74803149606299213" bottom="0.74803149606299213"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0"/>
  <sheetViews>
    <sheetView view="pageBreakPreview" topLeftCell="A139" zoomScale="91" zoomScaleNormal="100" zoomScaleSheetLayoutView="91" workbookViewId="0">
      <selection activeCell="A157" sqref="A157:G159"/>
    </sheetView>
  </sheetViews>
  <sheetFormatPr defaultRowHeight="15" x14ac:dyDescent="0.25"/>
  <cols>
    <col min="1" max="1" width="3.7109375" customWidth="1"/>
    <col min="2" max="2" width="34.7109375" customWidth="1"/>
    <col min="3" max="3" width="9.28515625" customWidth="1"/>
    <col min="4" max="4" width="15.42578125" customWidth="1"/>
    <col min="5" max="5" width="23.140625" customWidth="1"/>
    <col min="6" max="6" width="20" customWidth="1"/>
    <col min="7" max="7" width="9.140625" style="217"/>
    <col min="8" max="10" width="9.140625" style="187"/>
    <col min="11" max="11" width="12.42578125" style="187" bestFit="1" customWidth="1"/>
    <col min="12" max="14" width="9.140625" style="187"/>
  </cols>
  <sheetData>
    <row r="1" spans="1:11" ht="15.75" x14ac:dyDescent="0.25">
      <c r="A1" s="1" t="s">
        <v>0</v>
      </c>
      <c r="B1" s="1"/>
      <c r="C1" s="132" t="s">
        <v>217</v>
      </c>
      <c r="D1" s="133"/>
      <c r="E1" s="132"/>
      <c r="F1" s="132"/>
      <c r="G1" s="216"/>
    </row>
    <row r="2" spans="1:11" ht="15.75" x14ac:dyDescent="0.25">
      <c r="A2" s="1" t="s">
        <v>1</v>
      </c>
      <c r="B2" s="1"/>
      <c r="G2" s="216"/>
    </row>
    <row r="3" spans="1:11" ht="15.75" x14ac:dyDescent="0.25">
      <c r="A3" s="1" t="s">
        <v>2</v>
      </c>
      <c r="B3" s="1"/>
      <c r="G3" s="216"/>
    </row>
    <row r="4" spans="1:11" ht="22.5" customHeight="1" x14ac:dyDescent="0.3">
      <c r="A4" s="271" t="s">
        <v>218</v>
      </c>
      <c r="B4" s="271"/>
      <c r="C4" s="271"/>
      <c r="D4" s="271"/>
      <c r="E4" s="271"/>
      <c r="F4" s="271"/>
      <c r="G4" s="271"/>
    </row>
    <row r="5" spans="1:11" ht="0.75" customHeight="1" x14ac:dyDescent="0.25">
      <c r="F5" s="61" t="s">
        <v>3</v>
      </c>
    </row>
    <row r="6" spans="1:11" ht="23.25" customHeight="1" x14ac:dyDescent="0.25">
      <c r="A6" s="272" t="s">
        <v>4</v>
      </c>
      <c r="B6" s="272" t="s">
        <v>5</v>
      </c>
      <c r="C6" s="272" t="s">
        <v>6</v>
      </c>
      <c r="D6" s="268" t="s">
        <v>190</v>
      </c>
      <c r="E6" s="263" t="s">
        <v>208</v>
      </c>
      <c r="F6" s="261" t="s">
        <v>209</v>
      </c>
      <c r="G6" s="270" t="s">
        <v>237</v>
      </c>
    </row>
    <row r="7" spans="1:11" ht="46.5" customHeight="1" x14ac:dyDescent="0.25">
      <c r="A7" s="273"/>
      <c r="B7" s="273"/>
      <c r="C7" s="273"/>
      <c r="D7" s="269"/>
      <c r="E7" s="264"/>
      <c r="F7" s="262"/>
      <c r="G7" s="270"/>
    </row>
    <row r="8" spans="1:11" ht="27" x14ac:dyDescent="0.25">
      <c r="A8" s="62">
        <v>1</v>
      </c>
      <c r="B8" s="63" t="s">
        <v>82</v>
      </c>
      <c r="C8" s="64">
        <v>51.02</v>
      </c>
      <c r="D8" s="135">
        <f>D9+D10+D12+D13+D14+D11</f>
        <v>7151570</v>
      </c>
      <c r="E8" s="135">
        <f t="shared" ref="E8:F8" si="0">E9+E10+E12+E13+E14+E11</f>
        <v>4072770</v>
      </c>
      <c r="F8" s="135">
        <f t="shared" si="0"/>
        <v>3108941</v>
      </c>
      <c r="G8" s="218">
        <f>F8/E8*100</f>
        <v>76.334804076832228</v>
      </c>
    </row>
    <row r="9" spans="1:11" x14ac:dyDescent="0.25">
      <c r="A9" s="65"/>
      <c r="B9" s="66" t="s">
        <v>83</v>
      </c>
      <c r="C9" s="66" t="s">
        <v>84</v>
      </c>
      <c r="D9" s="134">
        <v>4903450</v>
      </c>
      <c r="E9" s="134">
        <v>2535310</v>
      </c>
      <c r="F9" s="134">
        <v>2453596</v>
      </c>
      <c r="G9" s="218">
        <f t="shared" ref="G9:G68" si="1">F9/E9*100</f>
        <v>96.77696218608375</v>
      </c>
    </row>
    <row r="10" spans="1:11" x14ac:dyDescent="0.25">
      <c r="A10" s="65"/>
      <c r="B10" s="67" t="s">
        <v>85</v>
      </c>
      <c r="C10" s="68" t="s">
        <v>86</v>
      </c>
      <c r="D10" s="134">
        <v>1831360</v>
      </c>
      <c r="E10" s="134">
        <v>1217900</v>
      </c>
      <c r="F10" s="134">
        <v>533779</v>
      </c>
      <c r="G10" s="218">
        <f t="shared" si="1"/>
        <v>43.827818375892932</v>
      </c>
      <c r="K10" s="204"/>
    </row>
    <row r="11" spans="1:11" x14ac:dyDescent="0.25">
      <c r="A11" s="65"/>
      <c r="B11" s="67" t="s">
        <v>162</v>
      </c>
      <c r="C11" s="66" t="s">
        <v>166</v>
      </c>
      <c r="D11" s="134">
        <v>0</v>
      </c>
      <c r="E11" s="134">
        <v>0</v>
      </c>
      <c r="F11" s="134">
        <v>0</v>
      </c>
      <c r="G11" s="218">
        <v>0</v>
      </c>
      <c r="J11" s="187" t="s">
        <v>81</v>
      </c>
    </row>
    <row r="12" spans="1:11" x14ac:dyDescent="0.25">
      <c r="A12" s="65"/>
      <c r="B12" s="67" t="s">
        <v>87</v>
      </c>
      <c r="C12" s="68" t="s">
        <v>88</v>
      </c>
      <c r="D12" s="134">
        <v>172800</v>
      </c>
      <c r="E12" s="134">
        <v>75600</v>
      </c>
      <c r="F12" s="134">
        <v>66675</v>
      </c>
      <c r="G12" s="218">
        <f t="shared" si="1"/>
        <v>88.194444444444443</v>
      </c>
    </row>
    <row r="13" spans="1:11" x14ac:dyDescent="0.25">
      <c r="A13" s="69"/>
      <c r="B13" s="67" t="s">
        <v>104</v>
      </c>
      <c r="C13" s="68" t="s">
        <v>151</v>
      </c>
      <c r="D13" s="136">
        <v>250000</v>
      </c>
      <c r="E13" s="136">
        <v>250000</v>
      </c>
      <c r="F13" s="134">
        <v>60931</v>
      </c>
      <c r="G13" s="218">
        <f t="shared" si="1"/>
        <v>24.372399999999999</v>
      </c>
    </row>
    <row r="14" spans="1:11" ht="25.5" x14ac:dyDescent="0.25">
      <c r="A14" s="65"/>
      <c r="B14" s="67" t="s">
        <v>89</v>
      </c>
      <c r="C14" s="68" t="s">
        <v>90</v>
      </c>
      <c r="D14" s="134">
        <v>-6040</v>
      </c>
      <c r="E14" s="134">
        <v>-6040</v>
      </c>
      <c r="F14" s="134">
        <v>-6040</v>
      </c>
      <c r="G14" s="218">
        <v>0</v>
      </c>
    </row>
    <row r="15" spans="1:11" ht="27" x14ac:dyDescent="0.25">
      <c r="A15" s="62">
        <v>2</v>
      </c>
      <c r="B15" s="63" t="s">
        <v>91</v>
      </c>
      <c r="C15" s="64">
        <v>54.02</v>
      </c>
      <c r="D15" s="135">
        <f>D16+D17+D18+D19</f>
        <v>767730</v>
      </c>
      <c r="E15" s="135">
        <f>E16+E17+E18+E19</f>
        <v>309230</v>
      </c>
      <c r="F15" s="135">
        <f>F16+F17+F18+F19</f>
        <v>245716</v>
      </c>
      <c r="G15" s="218">
        <f t="shared" si="1"/>
        <v>79.460595673123564</v>
      </c>
    </row>
    <row r="16" spans="1:11" x14ac:dyDescent="0.25">
      <c r="A16" s="65"/>
      <c r="B16" s="66" t="s">
        <v>83</v>
      </c>
      <c r="C16" s="66" t="s">
        <v>84</v>
      </c>
      <c r="D16" s="134">
        <v>457500</v>
      </c>
      <c r="E16" s="134">
        <v>232900</v>
      </c>
      <c r="F16" s="134">
        <v>217680</v>
      </c>
      <c r="G16" s="218">
        <f t="shared" si="1"/>
        <v>93.46500644053242</v>
      </c>
    </row>
    <row r="17" spans="1:7" x14ac:dyDescent="0.25">
      <c r="A17" s="65"/>
      <c r="B17" s="67" t="s">
        <v>85</v>
      </c>
      <c r="C17" s="68" t="s">
        <v>86</v>
      </c>
      <c r="D17" s="134">
        <v>113800</v>
      </c>
      <c r="E17" s="134">
        <v>79900</v>
      </c>
      <c r="F17" s="134">
        <v>31611</v>
      </c>
      <c r="G17" s="218">
        <f t="shared" si="1"/>
        <v>39.563204005006256</v>
      </c>
    </row>
    <row r="18" spans="1:7" ht="25.5" x14ac:dyDescent="0.25">
      <c r="A18" s="65"/>
      <c r="B18" s="67" t="s">
        <v>89</v>
      </c>
      <c r="C18" s="68" t="s">
        <v>90</v>
      </c>
      <c r="D18" s="134">
        <v>-3570</v>
      </c>
      <c r="E18" s="134">
        <v>-3570</v>
      </c>
      <c r="F18" s="134">
        <v>-3575</v>
      </c>
      <c r="G18" s="218">
        <v>0</v>
      </c>
    </row>
    <row r="19" spans="1:7" ht="24.75" customHeight="1" x14ac:dyDescent="0.25">
      <c r="A19" s="69"/>
      <c r="B19" s="70" t="s">
        <v>157</v>
      </c>
      <c r="C19" s="66" t="s">
        <v>156</v>
      </c>
      <c r="D19" s="134">
        <v>200000</v>
      </c>
      <c r="E19" s="134">
        <v>0</v>
      </c>
      <c r="F19" s="134">
        <v>0</v>
      </c>
      <c r="G19" s="218">
        <v>0</v>
      </c>
    </row>
    <row r="20" spans="1:7" ht="24" customHeight="1" x14ac:dyDescent="0.25">
      <c r="A20" s="62">
        <v>3</v>
      </c>
      <c r="B20" s="63" t="s">
        <v>92</v>
      </c>
      <c r="C20" s="64">
        <v>61.02</v>
      </c>
      <c r="D20" s="137">
        <f>D21+D22+D23+D24</f>
        <v>1411090</v>
      </c>
      <c r="E20" s="137">
        <f t="shared" ref="E20:F20" si="2">E21+E22+E23+E24</f>
        <v>762190</v>
      </c>
      <c r="F20" s="137">
        <f t="shared" si="2"/>
        <v>593132</v>
      </c>
      <c r="G20" s="218">
        <f t="shared" si="1"/>
        <v>77.819441346645846</v>
      </c>
    </row>
    <row r="21" spans="1:7" x14ac:dyDescent="0.25">
      <c r="A21" s="69"/>
      <c r="B21" s="66" t="s">
        <v>83</v>
      </c>
      <c r="C21" s="66" t="s">
        <v>84</v>
      </c>
      <c r="D21" s="136">
        <v>1031200</v>
      </c>
      <c r="E21" s="136">
        <v>542700</v>
      </c>
      <c r="F21" s="134">
        <v>503777</v>
      </c>
      <c r="G21" s="218">
        <f t="shared" si="1"/>
        <v>92.827897549290583</v>
      </c>
    </row>
    <row r="22" spans="1:7" x14ac:dyDescent="0.25">
      <c r="A22" s="69"/>
      <c r="B22" s="67" t="s">
        <v>85</v>
      </c>
      <c r="C22" s="68" t="s">
        <v>86</v>
      </c>
      <c r="D22" s="136">
        <v>384700</v>
      </c>
      <c r="E22" s="136">
        <v>224300</v>
      </c>
      <c r="F22" s="134">
        <v>104179</v>
      </c>
      <c r="G22" s="218">
        <f t="shared" si="1"/>
        <v>46.446277307177887</v>
      </c>
    </row>
    <row r="23" spans="1:7" x14ac:dyDescent="0.25">
      <c r="A23" s="69"/>
      <c r="B23" s="67" t="s">
        <v>104</v>
      </c>
      <c r="C23" s="68" t="s">
        <v>151</v>
      </c>
      <c r="D23" s="136">
        <v>10000</v>
      </c>
      <c r="E23" s="136">
        <v>10000</v>
      </c>
      <c r="F23" s="134">
        <v>0</v>
      </c>
      <c r="G23" s="218">
        <v>0</v>
      </c>
    </row>
    <row r="24" spans="1:7" ht="25.5" x14ac:dyDescent="0.25">
      <c r="A24" s="65"/>
      <c r="B24" s="67" t="s">
        <v>89</v>
      </c>
      <c r="C24" s="68" t="s">
        <v>90</v>
      </c>
      <c r="D24" s="134">
        <v>-14810</v>
      </c>
      <c r="E24" s="134">
        <v>-14810</v>
      </c>
      <c r="F24" s="134">
        <v>-14824</v>
      </c>
      <c r="G24" s="218">
        <v>0</v>
      </c>
    </row>
    <row r="25" spans="1:7" x14ac:dyDescent="0.25">
      <c r="A25" s="64">
        <v>4</v>
      </c>
      <c r="B25" s="64" t="s">
        <v>94</v>
      </c>
      <c r="C25" s="64">
        <v>65.02</v>
      </c>
      <c r="D25" s="135">
        <f>D26+D27+D28+D29+D30+D31+D32</f>
        <v>4385140</v>
      </c>
      <c r="E25" s="135">
        <f>E26+E27+E28+E29+E31+E32+E30</f>
        <v>3645440</v>
      </c>
      <c r="F25" s="135">
        <f>F26+F27+F28+F29+F31+F32+F30</f>
        <v>2099651</v>
      </c>
      <c r="G25" s="218">
        <f t="shared" si="1"/>
        <v>57.596641283356739</v>
      </c>
    </row>
    <row r="26" spans="1:7" x14ac:dyDescent="0.25">
      <c r="A26" s="69"/>
      <c r="B26" s="66" t="s">
        <v>83</v>
      </c>
      <c r="C26" s="66" t="s">
        <v>84</v>
      </c>
      <c r="D26" s="134">
        <v>80000</v>
      </c>
      <c r="E26" s="134">
        <v>61000</v>
      </c>
      <c r="F26" s="134">
        <v>40695</v>
      </c>
      <c r="G26" s="218">
        <f t="shared" si="1"/>
        <v>66.713114754098356</v>
      </c>
    </row>
    <row r="27" spans="1:7" x14ac:dyDescent="0.25">
      <c r="A27" s="69"/>
      <c r="B27" s="67" t="s">
        <v>85</v>
      </c>
      <c r="C27" s="68" t="s">
        <v>86</v>
      </c>
      <c r="D27" s="134">
        <v>1044000</v>
      </c>
      <c r="E27" s="134">
        <v>622500</v>
      </c>
      <c r="F27" s="134">
        <v>481051</v>
      </c>
      <c r="G27" s="218">
        <f t="shared" si="1"/>
        <v>77.277269076305217</v>
      </c>
    </row>
    <row r="28" spans="1:7" x14ac:dyDescent="0.25">
      <c r="A28" s="69"/>
      <c r="B28" s="66" t="s">
        <v>95</v>
      </c>
      <c r="C28" s="66" t="s">
        <v>96</v>
      </c>
      <c r="D28" s="134">
        <v>136600</v>
      </c>
      <c r="E28" s="134">
        <v>87400</v>
      </c>
      <c r="F28" s="134">
        <v>44925</v>
      </c>
      <c r="G28" s="218">
        <f t="shared" si="1"/>
        <v>51.401601830663616</v>
      </c>
    </row>
    <row r="29" spans="1:7" x14ac:dyDescent="0.25">
      <c r="A29" s="69"/>
      <c r="B29" s="66" t="s">
        <v>87</v>
      </c>
      <c r="C29" s="66" t="s">
        <v>88</v>
      </c>
      <c r="D29" s="134">
        <v>0</v>
      </c>
      <c r="E29" s="134">
        <v>0</v>
      </c>
      <c r="F29" s="134">
        <v>0</v>
      </c>
      <c r="G29" s="218">
        <v>0</v>
      </c>
    </row>
    <row r="30" spans="1:7" ht="40.5" x14ac:dyDescent="0.25">
      <c r="A30" s="69"/>
      <c r="B30" s="70" t="s">
        <v>189</v>
      </c>
      <c r="C30" s="66" t="s">
        <v>177</v>
      </c>
      <c r="D30" s="134">
        <v>371850</v>
      </c>
      <c r="E30" s="134">
        <v>371850</v>
      </c>
      <c r="F30" s="134">
        <v>0</v>
      </c>
      <c r="G30" s="218">
        <v>0</v>
      </c>
    </row>
    <row r="31" spans="1:7" ht="27" x14ac:dyDescent="0.25">
      <c r="A31" s="69"/>
      <c r="B31" s="70" t="s">
        <v>175</v>
      </c>
      <c r="C31" s="66" t="s">
        <v>176</v>
      </c>
      <c r="D31" s="134">
        <v>2046400</v>
      </c>
      <c r="E31" s="134">
        <v>2046400</v>
      </c>
      <c r="F31" s="134">
        <v>1521723</v>
      </c>
      <c r="G31" s="218">
        <f t="shared" si="1"/>
        <v>74.360975371383901</v>
      </c>
    </row>
    <row r="32" spans="1:7" x14ac:dyDescent="0.25">
      <c r="A32" s="69"/>
      <c r="B32" s="66" t="s">
        <v>97</v>
      </c>
      <c r="C32" s="66" t="s">
        <v>152</v>
      </c>
      <c r="D32" s="134">
        <v>706290</v>
      </c>
      <c r="E32" s="134">
        <v>456290</v>
      </c>
      <c r="F32" s="134">
        <v>11257</v>
      </c>
      <c r="G32" s="218">
        <f t="shared" si="1"/>
        <v>2.4670713800433934</v>
      </c>
    </row>
    <row r="33" spans="1:7" x14ac:dyDescent="0.25">
      <c r="A33" s="62">
        <v>5</v>
      </c>
      <c r="B33" s="64" t="s">
        <v>99</v>
      </c>
      <c r="C33" s="64">
        <v>66.02</v>
      </c>
      <c r="D33" s="135">
        <f>D34+D35+D36+D37+D38+D39</f>
        <v>1600250</v>
      </c>
      <c r="E33" s="135">
        <f t="shared" ref="E33:F33" si="3">E34+E35+E36+E37+E38+E39</f>
        <v>816050</v>
      </c>
      <c r="F33" s="135">
        <f t="shared" si="3"/>
        <v>617385</v>
      </c>
      <c r="G33" s="218">
        <f t="shared" si="1"/>
        <v>75.655290729734688</v>
      </c>
    </row>
    <row r="34" spans="1:7" x14ac:dyDescent="0.25">
      <c r="A34" s="69"/>
      <c r="B34" s="66" t="s">
        <v>83</v>
      </c>
      <c r="C34" s="66" t="s">
        <v>84</v>
      </c>
      <c r="D34" s="134">
        <v>1324800</v>
      </c>
      <c r="E34" s="134">
        <v>649900</v>
      </c>
      <c r="F34" s="134">
        <v>612720</v>
      </c>
      <c r="G34" s="218">
        <f t="shared" si="1"/>
        <v>94.279119864594549</v>
      </c>
    </row>
    <row r="35" spans="1:7" ht="22.5" customHeight="1" x14ac:dyDescent="0.25">
      <c r="A35" s="69"/>
      <c r="B35" s="67" t="s">
        <v>85</v>
      </c>
      <c r="C35" s="66" t="s">
        <v>86</v>
      </c>
      <c r="D35" s="134">
        <v>20600</v>
      </c>
      <c r="E35" s="134">
        <v>11300</v>
      </c>
      <c r="F35" s="134">
        <v>4821</v>
      </c>
      <c r="G35" s="218">
        <f t="shared" si="1"/>
        <v>42.663716814159294</v>
      </c>
    </row>
    <row r="36" spans="1:7" ht="27.75" customHeight="1" x14ac:dyDescent="0.25">
      <c r="A36" s="65"/>
      <c r="B36" s="70" t="s">
        <v>100</v>
      </c>
      <c r="C36" s="66" t="s">
        <v>101</v>
      </c>
      <c r="D36" s="134">
        <v>250000</v>
      </c>
      <c r="E36" s="134">
        <v>150000</v>
      </c>
      <c r="F36" s="134">
        <v>0</v>
      </c>
      <c r="G36" s="218">
        <f t="shared" si="1"/>
        <v>0</v>
      </c>
    </row>
    <row r="37" spans="1:7" ht="25.5" customHeight="1" x14ac:dyDescent="0.25">
      <c r="A37" s="69"/>
      <c r="B37" s="232" t="s">
        <v>158</v>
      </c>
      <c r="C37" s="66" t="s">
        <v>103</v>
      </c>
      <c r="D37" s="134">
        <v>0</v>
      </c>
      <c r="E37" s="134">
        <v>0</v>
      </c>
      <c r="F37" s="134">
        <v>0</v>
      </c>
      <c r="G37" s="218">
        <v>0</v>
      </c>
    </row>
    <row r="38" spans="1:7" x14ac:dyDescent="0.25">
      <c r="A38" s="69"/>
      <c r="B38" s="70" t="s">
        <v>104</v>
      </c>
      <c r="C38" s="66" t="s">
        <v>152</v>
      </c>
      <c r="D38" s="134">
        <v>5000</v>
      </c>
      <c r="E38" s="134">
        <v>5000</v>
      </c>
      <c r="F38" s="134">
        <v>0</v>
      </c>
      <c r="G38" s="218">
        <f t="shared" si="1"/>
        <v>0</v>
      </c>
    </row>
    <row r="39" spans="1:7" ht="25.5" x14ac:dyDescent="0.25">
      <c r="A39" s="69"/>
      <c r="B39" s="67" t="s">
        <v>89</v>
      </c>
      <c r="C39" s="68" t="s">
        <v>90</v>
      </c>
      <c r="D39" s="134">
        <v>-150</v>
      </c>
      <c r="E39" s="134">
        <v>-150</v>
      </c>
      <c r="F39" s="134">
        <v>-156</v>
      </c>
      <c r="G39" s="218">
        <v>0</v>
      </c>
    </row>
    <row r="40" spans="1:7" x14ac:dyDescent="0.25">
      <c r="A40" s="72">
        <v>6</v>
      </c>
      <c r="B40" s="64" t="s">
        <v>105</v>
      </c>
      <c r="C40" s="64">
        <v>67.02</v>
      </c>
      <c r="D40" s="135">
        <f>D41+D42+D43+D44+D45+D46</f>
        <v>1957680</v>
      </c>
      <c r="E40" s="135">
        <f t="shared" ref="E40:F40" si="4">E41+E42+E43+E44+E45+E46</f>
        <v>1196250</v>
      </c>
      <c r="F40" s="135">
        <f t="shared" si="4"/>
        <v>765024</v>
      </c>
      <c r="G40" s="218">
        <f t="shared" si="1"/>
        <v>63.951849529780567</v>
      </c>
    </row>
    <row r="41" spans="1:7" x14ac:dyDescent="0.25">
      <c r="A41" s="69"/>
      <c r="B41" s="66" t="s">
        <v>83</v>
      </c>
      <c r="C41" s="66" t="s">
        <v>84</v>
      </c>
      <c r="D41" s="134">
        <v>308600</v>
      </c>
      <c r="E41" s="134">
        <v>155000</v>
      </c>
      <c r="F41" s="134">
        <v>147278</v>
      </c>
      <c r="G41" s="218">
        <f t="shared" si="1"/>
        <v>95.01806451612903</v>
      </c>
    </row>
    <row r="42" spans="1:7" x14ac:dyDescent="0.25">
      <c r="A42" s="69"/>
      <c r="B42" s="67" t="s">
        <v>85</v>
      </c>
      <c r="C42" s="66" t="s">
        <v>86</v>
      </c>
      <c r="D42" s="134">
        <v>842030</v>
      </c>
      <c r="E42" s="134">
        <v>404200</v>
      </c>
      <c r="F42" s="134">
        <v>188351</v>
      </c>
      <c r="G42" s="218">
        <f t="shared" si="1"/>
        <v>46.598466105888178</v>
      </c>
    </row>
    <row r="43" spans="1:7" ht="27" x14ac:dyDescent="0.25">
      <c r="A43" s="69"/>
      <c r="B43" s="70" t="s">
        <v>100</v>
      </c>
      <c r="C43" s="66" t="s">
        <v>101</v>
      </c>
      <c r="D43" s="134">
        <v>425000</v>
      </c>
      <c r="E43" s="134">
        <v>275000</v>
      </c>
      <c r="F43" s="134">
        <v>275000</v>
      </c>
      <c r="G43" s="218">
        <f t="shared" si="1"/>
        <v>100</v>
      </c>
    </row>
    <row r="44" spans="1:7" x14ac:dyDescent="0.25">
      <c r="A44" s="69"/>
      <c r="B44" s="66" t="s">
        <v>87</v>
      </c>
      <c r="C44" s="66" t="s">
        <v>106</v>
      </c>
      <c r="D44" s="134">
        <v>140000</v>
      </c>
      <c r="E44" s="134">
        <v>120000</v>
      </c>
      <c r="F44" s="134">
        <v>109047</v>
      </c>
      <c r="G44" s="218">
        <f t="shared" si="1"/>
        <v>90.872500000000002</v>
      </c>
    </row>
    <row r="45" spans="1:7" x14ac:dyDescent="0.25">
      <c r="A45" s="71"/>
      <c r="B45" s="66" t="s">
        <v>97</v>
      </c>
      <c r="C45" s="66" t="s">
        <v>98</v>
      </c>
      <c r="D45" s="134">
        <v>250000</v>
      </c>
      <c r="E45" s="134">
        <v>250000</v>
      </c>
      <c r="F45" s="134">
        <v>53305</v>
      </c>
      <c r="G45" s="218">
        <v>0</v>
      </c>
    </row>
    <row r="46" spans="1:7" ht="25.5" customHeight="1" x14ac:dyDescent="0.25">
      <c r="A46" s="69"/>
      <c r="B46" s="67" t="s">
        <v>89</v>
      </c>
      <c r="C46" s="68" t="s">
        <v>90</v>
      </c>
      <c r="D46" s="134">
        <v>-7950</v>
      </c>
      <c r="E46" s="134">
        <v>-7950</v>
      </c>
      <c r="F46" s="134">
        <v>-7957</v>
      </c>
      <c r="G46" s="218">
        <v>0</v>
      </c>
    </row>
    <row r="47" spans="1:7" ht="27" x14ac:dyDescent="0.25">
      <c r="A47" s="64">
        <v>7</v>
      </c>
      <c r="B47" s="63" t="s">
        <v>107</v>
      </c>
      <c r="C47" s="64">
        <v>68.02</v>
      </c>
      <c r="D47" s="135">
        <f>D48+D49+D50+D51+D52</f>
        <v>4945770</v>
      </c>
      <c r="E47" s="135">
        <f t="shared" ref="E47:F47" si="5">E48+E49+E50+E51+E52</f>
        <v>2541970</v>
      </c>
      <c r="F47" s="135">
        <f t="shared" si="5"/>
        <v>2264440</v>
      </c>
      <c r="G47" s="218">
        <f t="shared" si="1"/>
        <v>89.082089875175555</v>
      </c>
    </row>
    <row r="48" spans="1:7" x14ac:dyDescent="0.25">
      <c r="A48" s="69"/>
      <c r="B48" s="66" t="s">
        <v>83</v>
      </c>
      <c r="C48" s="66" t="s">
        <v>84</v>
      </c>
      <c r="D48" s="134">
        <v>2570420</v>
      </c>
      <c r="E48" s="134">
        <v>1313120</v>
      </c>
      <c r="F48" s="134">
        <v>1238411</v>
      </c>
      <c r="G48" s="218">
        <f t="shared" si="1"/>
        <v>94.310573291092965</v>
      </c>
    </row>
    <row r="49" spans="1:7" x14ac:dyDescent="0.25">
      <c r="A49" s="69"/>
      <c r="B49" s="67" t="s">
        <v>85</v>
      </c>
      <c r="C49" s="66" t="s">
        <v>86</v>
      </c>
      <c r="D49" s="134">
        <v>38000</v>
      </c>
      <c r="E49" s="134">
        <v>22700</v>
      </c>
      <c r="F49" s="134">
        <v>7741</v>
      </c>
      <c r="G49" s="218">
        <f t="shared" si="1"/>
        <v>34.101321585903079</v>
      </c>
    </row>
    <row r="50" spans="1:7" x14ac:dyDescent="0.25">
      <c r="A50" s="69"/>
      <c r="B50" s="66" t="s">
        <v>95</v>
      </c>
      <c r="C50" s="66" t="s">
        <v>96</v>
      </c>
      <c r="D50" s="134">
        <v>2347500</v>
      </c>
      <c r="E50" s="134">
        <v>1216300</v>
      </c>
      <c r="F50" s="134">
        <v>1029251</v>
      </c>
      <c r="G50" s="218">
        <f t="shared" si="1"/>
        <v>84.621474965057956</v>
      </c>
    </row>
    <row r="51" spans="1:7" x14ac:dyDescent="0.25">
      <c r="A51" s="71"/>
      <c r="B51" s="66" t="s">
        <v>87</v>
      </c>
      <c r="C51" s="66" t="s">
        <v>88</v>
      </c>
      <c r="D51" s="134">
        <v>800</v>
      </c>
      <c r="E51" s="134">
        <v>800</v>
      </c>
      <c r="F51" s="134">
        <v>0</v>
      </c>
      <c r="G51" s="218">
        <v>0</v>
      </c>
    </row>
    <row r="52" spans="1:7" ht="25.5" customHeight="1" x14ac:dyDescent="0.25">
      <c r="A52" s="71"/>
      <c r="B52" s="67" t="s">
        <v>89</v>
      </c>
      <c r="C52" s="68" t="s">
        <v>90</v>
      </c>
      <c r="D52" s="134">
        <v>-10950</v>
      </c>
      <c r="E52" s="134">
        <v>-10950</v>
      </c>
      <c r="F52" s="134">
        <v>-10963</v>
      </c>
      <c r="G52" s="218">
        <v>0</v>
      </c>
    </row>
    <row r="53" spans="1:7" x14ac:dyDescent="0.25">
      <c r="A53" s="64">
        <v>8</v>
      </c>
      <c r="B53" s="73" t="s">
        <v>108</v>
      </c>
      <c r="C53" s="64">
        <v>70.02</v>
      </c>
      <c r="D53" s="135">
        <f>D54+D57+D58+D55+D59+D56</f>
        <v>7433040</v>
      </c>
      <c r="E53" s="135">
        <f>E54+E57+E58+E55+E59+E56</f>
        <v>5436440</v>
      </c>
      <c r="F53" s="135">
        <f>F54+F57+F58+F55+F59+F56</f>
        <v>592451</v>
      </c>
      <c r="G53" s="218">
        <f t="shared" si="1"/>
        <v>10.897775014531568</v>
      </c>
    </row>
    <row r="54" spans="1:7" x14ac:dyDescent="0.25">
      <c r="A54" s="65"/>
      <c r="B54" s="67" t="s">
        <v>85</v>
      </c>
      <c r="C54" s="66" t="s">
        <v>109</v>
      </c>
      <c r="D54" s="134">
        <v>607500</v>
      </c>
      <c r="E54" s="134">
        <v>353900</v>
      </c>
      <c r="F54" s="134">
        <v>296755</v>
      </c>
      <c r="G54" s="218">
        <f t="shared" si="1"/>
        <v>83.85278327211077</v>
      </c>
    </row>
    <row r="55" spans="1:7" x14ac:dyDescent="0.25">
      <c r="A55" s="65"/>
      <c r="B55" s="67" t="s">
        <v>162</v>
      </c>
      <c r="C55" s="66" t="s">
        <v>166</v>
      </c>
      <c r="D55" s="134">
        <v>150000</v>
      </c>
      <c r="E55" s="134">
        <v>75000</v>
      </c>
      <c r="F55" s="134">
        <v>72908</v>
      </c>
      <c r="G55" s="218">
        <f t="shared" si="1"/>
        <v>97.210666666666668</v>
      </c>
    </row>
    <row r="56" spans="1:7" customFormat="1" ht="43.5" customHeight="1" x14ac:dyDescent="0.25">
      <c r="A56" s="65"/>
      <c r="B56" s="232" t="s">
        <v>196</v>
      </c>
      <c r="C56" s="66" t="s">
        <v>103</v>
      </c>
      <c r="D56" s="134">
        <v>5209430</v>
      </c>
      <c r="E56" s="134">
        <v>3559430</v>
      </c>
      <c r="F56" s="134">
        <v>205870</v>
      </c>
      <c r="G56" s="233">
        <v>0</v>
      </c>
    </row>
    <row r="57" spans="1:7" ht="33" customHeight="1" x14ac:dyDescent="0.25">
      <c r="A57" s="65"/>
      <c r="B57" s="186" t="s">
        <v>178</v>
      </c>
      <c r="C57" s="66" t="s">
        <v>177</v>
      </c>
      <c r="D57" s="134">
        <v>873950</v>
      </c>
      <c r="E57" s="134">
        <v>873950</v>
      </c>
      <c r="F57" s="134">
        <v>0</v>
      </c>
      <c r="G57" s="218">
        <f t="shared" si="1"/>
        <v>0</v>
      </c>
    </row>
    <row r="58" spans="1:7" ht="23.25" customHeight="1" x14ac:dyDescent="0.25">
      <c r="A58" s="65"/>
      <c r="B58" s="66" t="s">
        <v>97</v>
      </c>
      <c r="C58" s="68" t="s">
        <v>152</v>
      </c>
      <c r="D58" s="134">
        <v>600250</v>
      </c>
      <c r="E58" s="134">
        <v>582250</v>
      </c>
      <c r="F58" s="134">
        <v>25010</v>
      </c>
      <c r="G58" s="218">
        <f t="shared" si="1"/>
        <v>4.2954057535422923</v>
      </c>
    </row>
    <row r="59" spans="1:7" ht="26.25" customHeight="1" x14ac:dyDescent="0.25">
      <c r="A59" s="65"/>
      <c r="B59" s="67" t="s">
        <v>191</v>
      </c>
      <c r="C59" s="68" t="s">
        <v>90</v>
      </c>
      <c r="D59" s="134">
        <v>-8090</v>
      </c>
      <c r="E59" s="134">
        <v>-8090</v>
      </c>
      <c r="F59" s="134">
        <v>-8092</v>
      </c>
      <c r="G59" s="218">
        <v>0</v>
      </c>
    </row>
    <row r="60" spans="1:7" x14ac:dyDescent="0.25">
      <c r="A60" s="64">
        <v>9</v>
      </c>
      <c r="B60" s="64" t="s">
        <v>110</v>
      </c>
      <c r="C60" s="64">
        <v>74.02</v>
      </c>
      <c r="D60" s="138">
        <f>D61+D62+D63+D64</f>
        <v>547560</v>
      </c>
      <c r="E60" s="138">
        <f t="shared" ref="E60:F60" si="6">E61+E62+E63+E64</f>
        <v>517560</v>
      </c>
      <c r="F60" s="138">
        <f t="shared" si="6"/>
        <v>387773</v>
      </c>
      <c r="G60" s="218">
        <f t="shared" si="1"/>
        <v>74.923293917613421</v>
      </c>
    </row>
    <row r="61" spans="1:7" x14ac:dyDescent="0.25">
      <c r="A61" s="74"/>
      <c r="B61" s="66" t="s">
        <v>83</v>
      </c>
      <c r="C61" s="66" t="s">
        <v>84</v>
      </c>
      <c r="D61" s="139">
        <v>0</v>
      </c>
      <c r="E61" s="134">
        <v>0</v>
      </c>
      <c r="F61" s="139">
        <v>0</v>
      </c>
      <c r="G61" s="218">
        <v>0</v>
      </c>
    </row>
    <row r="62" spans="1:7" x14ac:dyDescent="0.25">
      <c r="A62" s="74"/>
      <c r="B62" s="67" t="s">
        <v>85</v>
      </c>
      <c r="C62" s="66" t="s">
        <v>109</v>
      </c>
      <c r="D62" s="140">
        <v>490560</v>
      </c>
      <c r="E62" s="140">
        <v>460560</v>
      </c>
      <c r="F62" s="139">
        <v>342173</v>
      </c>
      <c r="G62" s="218">
        <f t="shared" si="1"/>
        <v>74.294988709397259</v>
      </c>
    </row>
    <row r="63" spans="1:7" x14ac:dyDescent="0.25">
      <c r="A63" s="74"/>
      <c r="B63" s="67" t="s">
        <v>179</v>
      </c>
      <c r="C63" s="66" t="s">
        <v>166</v>
      </c>
      <c r="D63" s="140">
        <v>57000</v>
      </c>
      <c r="E63" s="140">
        <v>57000</v>
      </c>
      <c r="F63" s="139">
        <v>45600</v>
      </c>
      <c r="G63" s="218">
        <f t="shared" si="1"/>
        <v>80</v>
      </c>
    </row>
    <row r="64" spans="1:7" x14ac:dyDescent="0.25">
      <c r="A64" s="74"/>
      <c r="B64" s="66" t="s">
        <v>97</v>
      </c>
      <c r="C64" s="66" t="s">
        <v>98</v>
      </c>
      <c r="D64" s="140">
        <v>0</v>
      </c>
      <c r="E64" s="140">
        <v>0</v>
      </c>
      <c r="F64" s="139">
        <v>0</v>
      </c>
      <c r="G64" s="218">
        <v>0</v>
      </c>
    </row>
    <row r="65" spans="1:13" x14ac:dyDescent="0.25">
      <c r="A65" s="64">
        <v>10</v>
      </c>
      <c r="B65" s="64" t="s">
        <v>111</v>
      </c>
      <c r="C65" s="64">
        <v>84.02</v>
      </c>
      <c r="D65" s="138">
        <f>D66+D67</f>
        <v>2519400</v>
      </c>
      <c r="E65" s="138">
        <f>E66+E67</f>
        <v>1677000</v>
      </c>
      <c r="F65" s="138">
        <f>F66+F67</f>
        <v>82751</v>
      </c>
      <c r="G65" s="218">
        <f t="shared" si="1"/>
        <v>4.9344663088849137</v>
      </c>
    </row>
    <row r="66" spans="1:13" x14ac:dyDescent="0.25">
      <c r="A66" s="69"/>
      <c r="B66" s="67" t="s">
        <v>85</v>
      </c>
      <c r="C66" s="66" t="s">
        <v>109</v>
      </c>
      <c r="D66" s="141">
        <v>627400</v>
      </c>
      <c r="E66" s="141">
        <v>435000</v>
      </c>
      <c r="F66" s="134">
        <v>28938</v>
      </c>
      <c r="G66" s="218">
        <f t="shared" si="1"/>
        <v>6.6524137931034479</v>
      </c>
      <c r="J66" s="187" t="s">
        <v>81</v>
      </c>
    </row>
    <row r="67" spans="1:13" x14ac:dyDescent="0.25">
      <c r="A67" s="71"/>
      <c r="B67" s="70" t="s">
        <v>104</v>
      </c>
      <c r="C67" s="66" t="s">
        <v>98</v>
      </c>
      <c r="D67" s="141">
        <v>1892000</v>
      </c>
      <c r="E67" s="141">
        <v>1242000</v>
      </c>
      <c r="F67" s="134">
        <v>53813</v>
      </c>
      <c r="G67" s="218">
        <f>F67/E67*100</f>
        <v>4.332769726247987</v>
      </c>
    </row>
    <row r="68" spans="1:13" x14ac:dyDescent="0.25">
      <c r="A68" s="64"/>
      <c r="B68" s="75" t="s">
        <v>112</v>
      </c>
      <c r="C68" s="64"/>
      <c r="D68" s="138">
        <f>D65+D60+D53+D47+D40+D33+D25+D20+D15+D8</f>
        <v>32719230</v>
      </c>
      <c r="E68" s="138">
        <f>E65+E60+E53+E47+E40+E33+E25+E20+E15+E8</f>
        <v>20974900</v>
      </c>
      <c r="F68" s="138">
        <f>F65+F60+F53+F47+F40+F33+F25+F20+F15+F8</f>
        <v>10757264</v>
      </c>
      <c r="G68" s="218">
        <f t="shared" si="1"/>
        <v>51.286366085178003</v>
      </c>
    </row>
    <row r="69" spans="1:13" x14ac:dyDescent="0.25">
      <c r="A69" s="76"/>
      <c r="B69" s="110" t="s">
        <v>81</v>
      </c>
      <c r="C69" s="76"/>
      <c r="D69" s="179"/>
      <c r="E69" s="179" t="s">
        <v>81</v>
      </c>
      <c r="F69" s="179"/>
    </row>
    <row r="70" spans="1:13" ht="15.75" x14ac:dyDescent="0.25">
      <c r="A70" s="1"/>
      <c r="B70" s="1"/>
      <c r="D70" s="180"/>
      <c r="E70" s="180"/>
    </row>
    <row r="71" spans="1:13" ht="34.5" customHeight="1" x14ac:dyDescent="0.3">
      <c r="A71" s="271" t="s">
        <v>219</v>
      </c>
      <c r="B71" s="271"/>
      <c r="C71" s="271"/>
      <c r="D71" s="271"/>
      <c r="E71" s="271"/>
      <c r="F71" s="271"/>
    </row>
    <row r="72" spans="1:13" x14ac:dyDescent="0.25">
      <c r="F72" s="61" t="s">
        <v>3</v>
      </c>
    </row>
    <row r="73" spans="1:13" ht="20.25" customHeight="1" x14ac:dyDescent="0.25">
      <c r="A73" s="272" t="s">
        <v>113</v>
      </c>
      <c r="B73" s="272" t="s">
        <v>5</v>
      </c>
      <c r="C73" s="272" t="s">
        <v>6</v>
      </c>
      <c r="D73" s="268" t="s">
        <v>190</v>
      </c>
      <c r="E73" s="263" t="s">
        <v>208</v>
      </c>
      <c r="F73" s="261" t="s">
        <v>209</v>
      </c>
      <c r="G73" s="270" t="s">
        <v>237</v>
      </c>
    </row>
    <row r="74" spans="1:13" ht="47.25" customHeight="1" x14ac:dyDescent="0.25">
      <c r="A74" s="273"/>
      <c r="B74" s="273"/>
      <c r="C74" s="273"/>
      <c r="D74" s="269"/>
      <c r="E74" s="264"/>
      <c r="F74" s="262"/>
      <c r="G74" s="270"/>
    </row>
    <row r="75" spans="1:13" ht="27" x14ac:dyDescent="0.25">
      <c r="A75" s="62">
        <v>1</v>
      </c>
      <c r="B75" s="63" t="s">
        <v>82</v>
      </c>
      <c r="C75" s="64">
        <v>51.02</v>
      </c>
      <c r="D75" s="135">
        <f>D76+D77+D78+D79</f>
        <v>6901570</v>
      </c>
      <c r="E75" s="135">
        <f t="shared" ref="E75:F75" si="7">E76+E77+E78+E79</f>
        <v>3822770</v>
      </c>
      <c r="F75" s="135">
        <f t="shared" si="7"/>
        <v>3048010</v>
      </c>
      <c r="G75" s="218">
        <f>F75/E75*100</f>
        <v>79.73302081998132</v>
      </c>
    </row>
    <row r="76" spans="1:13" x14ac:dyDescent="0.25">
      <c r="A76" s="65"/>
      <c r="B76" s="66" t="s">
        <v>83</v>
      </c>
      <c r="C76" s="66" t="s">
        <v>84</v>
      </c>
      <c r="D76" s="134">
        <v>4903450</v>
      </c>
      <c r="E76" s="134">
        <v>2535310</v>
      </c>
      <c r="F76" s="134">
        <v>2453596</v>
      </c>
      <c r="G76" s="218">
        <f t="shared" ref="G76:G122" si="8">F76/E76*100</f>
        <v>96.77696218608375</v>
      </c>
    </row>
    <row r="77" spans="1:13" x14ac:dyDescent="0.25">
      <c r="A77" s="65"/>
      <c r="B77" s="67" t="s">
        <v>85</v>
      </c>
      <c r="C77" s="68" t="s">
        <v>86</v>
      </c>
      <c r="D77" s="134">
        <v>1831360</v>
      </c>
      <c r="E77" s="134">
        <v>1217900</v>
      </c>
      <c r="F77" s="134">
        <v>533779</v>
      </c>
      <c r="G77" s="218">
        <f t="shared" si="8"/>
        <v>43.827818375892932</v>
      </c>
    </row>
    <row r="78" spans="1:13" x14ac:dyDescent="0.25">
      <c r="A78" s="65"/>
      <c r="B78" s="67" t="s">
        <v>87</v>
      </c>
      <c r="C78" s="68" t="s">
        <v>88</v>
      </c>
      <c r="D78" s="134">
        <v>172800</v>
      </c>
      <c r="E78" s="134">
        <v>75600</v>
      </c>
      <c r="F78" s="134">
        <v>66675</v>
      </c>
      <c r="G78" s="218">
        <f t="shared" si="8"/>
        <v>88.194444444444443</v>
      </c>
      <c r="M78" s="187" t="s">
        <v>81</v>
      </c>
    </row>
    <row r="79" spans="1:13" ht="25.5" x14ac:dyDescent="0.25">
      <c r="A79" s="65"/>
      <c r="B79" s="67" t="s">
        <v>89</v>
      </c>
      <c r="C79" s="68" t="s">
        <v>90</v>
      </c>
      <c r="D79" s="134">
        <v>-6040</v>
      </c>
      <c r="E79" s="134">
        <v>-6040</v>
      </c>
      <c r="F79" s="134">
        <v>-6040</v>
      </c>
      <c r="G79" s="218">
        <v>0</v>
      </c>
    </row>
    <row r="80" spans="1:13" ht="27" x14ac:dyDescent="0.25">
      <c r="A80" s="62">
        <v>2</v>
      </c>
      <c r="B80" s="63" t="s">
        <v>91</v>
      </c>
      <c r="C80" s="64">
        <v>54.02</v>
      </c>
      <c r="D80" s="135">
        <f>D81+D82+D83+D84</f>
        <v>767730</v>
      </c>
      <c r="E80" s="135">
        <f t="shared" ref="E80" si="9">E81+E82+E83+E84</f>
        <v>309230</v>
      </c>
      <c r="F80" s="135">
        <f t="shared" ref="F80" si="10">F81+F82+F83+F84</f>
        <v>245716</v>
      </c>
      <c r="G80" s="218">
        <f t="shared" si="8"/>
        <v>79.460595673123564</v>
      </c>
    </row>
    <row r="81" spans="1:7" x14ac:dyDescent="0.25">
      <c r="A81" s="65"/>
      <c r="B81" s="66" t="s">
        <v>83</v>
      </c>
      <c r="C81" s="66" t="s">
        <v>84</v>
      </c>
      <c r="D81" s="134">
        <v>457500</v>
      </c>
      <c r="E81" s="134">
        <v>232900</v>
      </c>
      <c r="F81" s="134">
        <v>217680</v>
      </c>
      <c r="G81" s="218">
        <f t="shared" si="8"/>
        <v>93.46500644053242</v>
      </c>
    </row>
    <row r="82" spans="1:7" x14ac:dyDescent="0.25">
      <c r="A82" s="65"/>
      <c r="B82" s="67" t="s">
        <v>85</v>
      </c>
      <c r="C82" s="68" t="s">
        <v>86</v>
      </c>
      <c r="D82" s="134">
        <v>113800</v>
      </c>
      <c r="E82" s="134">
        <v>79900</v>
      </c>
      <c r="F82" s="134">
        <v>31611</v>
      </c>
      <c r="G82" s="218">
        <f t="shared" si="8"/>
        <v>39.563204005006256</v>
      </c>
    </row>
    <row r="83" spans="1:7" ht="25.5" x14ac:dyDescent="0.25">
      <c r="A83" s="65"/>
      <c r="B83" s="67" t="s">
        <v>89</v>
      </c>
      <c r="C83" s="68" t="s">
        <v>90</v>
      </c>
      <c r="D83" s="134">
        <v>-3570</v>
      </c>
      <c r="E83" s="134">
        <v>-3570</v>
      </c>
      <c r="F83" s="134">
        <v>-3575</v>
      </c>
      <c r="G83" s="218">
        <v>0</v>
      </c>
    </row>
    <row r="84" spans="1:7" x14ac:dyDescent="0.25">
      <c r="A84" s="69"/>
      <c r="B84" s="66" t="s">
        <v>157</v>
      </c>
      <c r="C84" s="66" t="s">
        <v>156</v>
      </c>
      <c r="D84" s="134">
        <v>200000</v>
      </c>
      <c r="E84" s="134">
        <v>0</v>
      </c>
      <c r="F84" s="134">
        <v>0</v>
      </c>
      <c r="G84" s="218">
        <v>0</v>
      </c>
    </row>
    <row r="85" spans="1:7" ht="27" x14ac:dyDescent="0.25">
      <c r="A85" s="62">
        <v>3</v>
      </c>
      <c r="B85" s="63" t="s">
        <v>92</v>
      </c>
      <c r="C85" s="64">
        <v>61.02</v>
      </c>
      <c r="D85" s="137">
        <f>D86+D87+D88</f>
        <v>1401090</v>
      </c>
      <c r="E85" s="137">
        <f t="shared" ref="E85:F85" si="11">E86+E87+E88</f>
        <v>752190</v>
      </c>
      <c r="F85" s="137">
        <f t="shared" si="11"/>
        <v>593132</v>
      </c>
      <c r="G85" s="218">
        <f t="shared" si="8"/>
        <v>78.85401294885601</v>
      </c>
    </row>
    <row r="86" spans="1:7" x14ac:dyDescent="0.25">
      <c r="A86" s="69"/>
      <c r="B86" s="66" t="s">
        <v>83</v>
      </c>
      <c r="C86" s="66" t="s">
        <v>84</v>
      </c>
      <c r="D86" s="136">
        <v>1031200</v>
      </c>
      <c r="E86" s="136">
        <v>542700</v>
      </c>
      <c r="F86" s="134">
        <v>503777</v>
      </c>
      <c r="G86" s="218">
        <f t="shared" si="8"/>
        <v>92.827897549290583</v>
      </c>
    </row>
    <row r="87" spans="1:7" x14ac:dyDescent="0.25">
      <c r="A87" s="69"/>
      <c r="B87" s="67" t="s">
        <v>85</v>
      </c>
      <c r="C87" s="68" t="s">
        <v>86</v>
      </c>
      <c r="D87" s="136">
        <v>384700</v>
      </c>
      <c r="E87" s="136">
        <v>224300</v>
      </c>
      <c r="F87" s="134">
        <v>104179</v>
      </c>
      <c r="G87" s="218">
        <f t="shared" si="8"/>
        <v>46.446277307177887</v>
      </c>
    </row>
    <row r="88" spans="1:7" ht="25.5" x14ac:dyDescent="0.25">
      <c r="A88" s="65"/>
      <c r="B88" s="67" t="s">
        <v>89</v>
      </c>
      <c r="C88" s="68" t="s">
        <v>90</v>
      </c>
      <c r="D88" s="134">
        <v>-14810</v>
      </c>
      <c r="E88" s="134">
        <v>-14810</v>
      </c>
      <c r="F88" s="134">
        <v>-14824</v>
      </c>
      <c r="G88" s="218">
        <v>0</v>
      </c>
    </row>
    <row r="89" spans="1:7" x14ac:dyDescent="0.25">
      <c r="A89" s="64">
        <v>4</v>
      </c>
      <c r="B89" s="64" t="s">
        <v>94</v>
      </c>
      <c r="C89" s="64">
        <v>65.02</v>
      </c>
      <c r="D89" s="135">
        <f>D90+D91+D92+D93</f>
        <v>1260600</v>
      </c>
      <c r="E89" s="135">
        <f>E90+E91+E92+E93</f>
        <v>770900</v>
      </c>
      <c r="F89" s="135">
        <f>F90+F91+F92+F93</f>
        <v>566671</v>
      </c>
      <c r="G89" s="218">
        <f t="shared" si="8"/>
        <v>73.507718251394465</v>
      </c>
    </row>
    <row r="90" spans="1:7" x14ac:dyDescent="0.25">
      <c r="A90" s="69"/>
      <c r="B90" s="66" t="s">
        <v>83</v>
      </c>
      <c r="C90" s="66" t="s">
        <v>84</v>
      </c>
      <c r="D90" s="134">
        <v>80000</v>
      </c>
      <c r="E90" s="134">
        <v>61000</v>
      </c>
      <c r="F90" s="134">
        <v>40695</v>
      </c>
      <c r="G90" s="218">
        <f t="shared" si="8"/>
        <v>66.713114754098356</v>
      </c>
    </row>
    <row r="91" spans="1:7" x14ac:dyDescent="0.25">
      <c r="A91" s="69"/>
      <c r="B91" s="67" t="s">
        <v>85</v>
      </c>
      <c r="C91" s="68" t="s">
        <v>86</v>
      </c>
      <c r="D91" s="134">
        <v>1044000</v>
      </c>
      <c r="E91" s="134">
        <v>622500</v>
      </c>
      <c r="F91" s="134">
        <v>481051</v>
      </c>
      <c r="G91" s="218">
        <f t="shared" si="8"/>
        <v>77.277269076305217</v>
      </c>
    </row>
    <row r="92" spans="1:7" x14ac:dyDescent="0.25">
      <c r="A92" s="69"/>
      <c r="B92" s="66" t="s">
        <v>95</v>
      </c>
      <c r="C92" s="66" t="s">
        <v>96</v>
      </c>
      <c r="D92" s="134">
        <v>136600</v>
      </c>
      <c r="E92" s="134">
        <v>87400</v>
      </c>
      <c r="F92" s="134">
        <v>44925</v>
      </c>
      <c r="G92" s="218">
        <f t="shared" si="8"/>
        <v>51.401601830663616</v>
      </c>
    </row>
    <row r="93" spans="1:7" x14ac:dyDescent="0.25">
      <c r="A93" s="69"/>
      <c r="B93" s="66" t="s">
        <v>87</v>
      </c>
      <c r="C93" s="66" t="s">
        <v>88</v>
      </c>
      <c r="D93" s="134">
        <v>0</v>
      </c>
      <c r="E93" s="134">
        <v>0</v>
      </c>
      <c r="F93" s="134">
        <v>0</v>
      </c>
      <c r="G93" s="218">
        <v>0</v>
      </c>
    </row>
    <row r="94" spans="1:7" x14ac:dyDescent="0.25">
      <c r="A94" s="62">
        <v>5</v>
      </c>
      <c r="B94" s="64" t="s">
        <v>99</v>
      </c>
      <c r="C94" s="64">
        <v>66.02</v>
      </c>
      <c r="D94" s="135">
        <f>D95+D96+D97+D98</f>
        <v>1495250</v>
      </c>
      <c r="E94" s="135">
        <f>E95+E96+E97+E98</f>
        <v>711050</v>
      </c>
      <c r="F94" s="135">
        <f>F95+F96+F97+F98</f>
        <v>617385</v>
      </c>
      <c r="G94" s="218">
        <f t="shared" si="8"/>
        <v>86.827227339849529</v>
      </c>
    </row>
    <row r="95" spans="1:7" x14ac:dyDescent="0.25">
      <c r="A95" s="69"/>
      <c r="B95" s="66" t="s">
        <v>83</v>
      </c>
      <c r="C95" s="66" t="s">
        <v>84</v>
      </c>
      <c r="D95" s="134">
        <v>1324800</v>
      </c>
      <c r="E95" s="134">
        <v>649900</v>
      </c>
      <c r="F95" s="134">
        <v>612720</v>
      </c>
      <c r="G95" s="218">
        <f t="shared" si="8"/>
        <v>94.279119864594549</v>
      </c>
    </row>
    <row r="96" spans="1:7" x14ac:dyDescent="0.25">
      <c r="A96" s="69"/>
      <c r="B96" s="67" t="s">
        <v>85</v>
      </c>
      <c r="C96" s="66" t="s">
        <v>86</v>
      </c>
      <c r="D96" s="134">
        <v>20600</v>
      </c>
      <c r="E96" s="134">
        <v>11300</v>
      </c>
      <c r="F96" s="134">
        <v>4821</v>
      </c>
      <c r="G96" s="218">
        <f t="shared" si="8"/>
        <v>42.663716814159294</v>
      </c>
    </row>
    <row r="97" spans="1:7" ht="27" x14ac:dyDescent="0.25">
      <c r="A97" s="65"/>
      <c r="B97" s="70" t="s">
        <v>100</v>
      </c>
      <c r="C97" s="66" t="s">
        <v>101</v>
      </c>
      <c r="D97" s="134">
        <v>150000</v>
      </c>
      <c r="E97" s="134">
        <v>50000</v>
      </c>
      <c r="F97" s="134">
        <v>0</v>
      </c>
      <c r="G97" s="218">
        <v>0</v>
      </c>
    </row>
    <row r="98" spans="1:7" ht="25.5" x14ac:dyDescent="0.25">
      <c r="A98" s="65"/>
      <c r="B98" s="67" t="s">
        <v>89</v>
      </c>
      <c r="C98" s="66" t="s">
        <v>90</v>
      </c>
      <c r="D98" s="134">
        <v>-150</v>
      </c>
      <c r="E98" s="134">
        <v>-150</v>
      </c>
      <c r="F98" s="134">
        <v>-156</v>
      </c>
      <c r="G98" s="218">
        <v>0</v>
      </c>
    </row>
    <row r="99" spans="1:7" x14ac:dyDescent="0.25">
      <c r="A99" s="72">
        <v>6</v>
      </c>
      <c r="B99" s="64" t="s">
        <v>105</v>
      </c>
      <c r="C99" s="64">
        <v>67.02</v>
      </c>
      <c r="D99" s="135">
        <f>D100+D101+D102+D103+D104</f>
        <v>1707680</v>
      </c>
      <c r="E99" s="135">
        <f t="shared" ref="E99:F99" si="12">E100+E101+E102+E103+E104</f>
        <v>946250</v>
      </c>
      <c r="F99" s="135">
        <f t="shared" si="12"/>
        <v>711719</v>
      </c>
      <c r="G99" s="218">
        <f t="shared" si="8"/>
        <v>75.214689564068692</v>
      </c>
    </row>
    <row r="100" spans="1:7" x14ac:dyDescent="0.25">
      <c r="A100" s="69"/>
      <c r="B100" s="66" t="s">
        <v>83</v>
      </c>
      <c r="C100" s="66" t="s">
        <v>84</v>
      </c>
      <c r="D100" s="134">
        <v>308600</v>
      </c>
      <c r="E100" s="134">
        <v>155000</v>
      </c>
      <c r="F100" s="134">
        <v>147278</v>
      </c>
      <c r="G100" s="218">
        <f t="shared" si="8"/>
        <v>95.01806451612903</v>
      </c>
    </row>
    <row r="101" spans="1:7" x14ac:dyDescent="0.25">
      <c r="A101" s="69"/>
      <c r="B101" s="67" t="s">
        <v>85</v>
      </c>
      <c r="C101" s="66" t="s">
        <v>86</v>
      </c>
      <c r="D101" s="134">
        <v>842030</v>
      </c>
      <c r="E101" s="134">
        <v>404200</v>
      </c>
      <c r="F101" s="134">
        <v>188351</v>
      </c>
      <c r="G101" s="218">
        <f t="shared" si="8"/>
        <v>46.598466105888178</v>
      </c>
    </row>
    <row r="102" spans="1:7" ht="27" x14ac:dyDescent="0.25">
      <c r="A102" s="69"/>
      <c r="B102" s="70" t="s">
        <v>100</v>
      </c>
      <c r="C102" s="66" t="s">
        <v>101</v>
      </c>
      <c r="D102" s="134">
        <v>425000</v>
      </c>
      <c r="E102" s="134">
        <v>275000</v>
      </c>
      <c r="F102" s="134">
        <v>275000</v>
      </c>
      <c r="G102" s="218">
        <f t="shared" si="8"/>
        <v>100</v>
      </c>
    </row>
    <row r="103" spans="1:7" x14ac:dyDescent="0.25">
      <c r="A103" s="69"/>
      <c r="B103" s="66" t="s">
        <v>87</v>
      </c>
      <c r="C103" s="66" t="s">
        <v>106</v>
      </c>
      <c r="D103" s="134">
        <v>140000</v>
      </c>
      <c r="E103" s="134">
        <v>120000</v>
      </c>
      <c r="F103" s="134">
        <v>109047</v>
      </c>
      <c r="G103" s="218">
        <f t="shared" si="8"/>
        <v>90.872500000000002</v>
      </c>
    </row>
    <row r="104" spans="1:7" ht="25.5" x14ac:dyDescent="0.25">
      <c r="A104" s="69"/>
      <c r="B104" s="67" t="s">
        <v>89</v>
      </c>
      <c r="C104" s="68" t="s">
        <v>90</v>
      </c>
      <c r="D104" s="134">
        <v>-7950</v>
      </c>
      <c r="E104" s="134">
        <v>-7950</v>
      </c>
      <c r="F104" s="134">
        <v>-7957</v>
      </c>
      <c r="G104" s="218">
        <v>0</v>
      </c>
    </row>
    <row r="105" spans="1:7" ht="27" x14ac:dyDescent="0.25">
      <c r="A105" s="64">
        <v>7</v>
      </c>
      <c r="B105" s="63" t="s">
        <v>107</v>
      </c>
      <c r="C105" s="64">
        <v>68.02</v>
      </c>
      <c r="D105" s="135">
        <f>D106+D107+D108+D109+D110</f>
        <v>4945770</v>
      </c>
      <c r="E105" s="135">
        <f t="shared" ref="E105:F105" si="13">E106+E107+E108+E109+E110</f>
        <v>2541970</v>
      </c>
      <c r="F105" s="135">
        <f t="shared" si="13"/>
        <v>2264440</v>
      </c>
      <c r="G105" s="218">
        <f t="shared" si="8"/>
        <v>89.082089875175555</v>
      </c>
    </row>
    <row r="106" spans="1:7" x14ac:dyDescent="0.25">
      <c r="A106" s="69"/>
      <c r="B106" s="66" t="s">
        <v>83</v>
      </c>
      <c r="C106" s="66" t="s">
        <v>84</v>
      </c>
      <c r="D106" s="134">
        <v>2570420</v>
      </c>
      <c r="E106" s="134">
        <v>1313120</v>
      </c>
      <c r="F106" s="134">
        <v>1238411</v>
      </c>
      <c r="G106" s="218">
        <f t="shared" si="8"/>
        <v>94.310573291092965</v>
      </c>
    </row>
    <row r="107" spans="1:7" x14ac:dyDescent="0.25">
      <c r="A107" s="69"/>
      <c r="B107" s="67" t="s">
        <v>85</v>
      </c>
      <c r="C107" s="66" t="s">
        <v>86</v>
      </c>
      <c r="D107" s="134">
        <v>38000</v>
      </c>
      <c r="E107" s="134">
        <v>22700</v>
      </c>
      <c r="F107" s="134">
        <v>7741</v>
      </c>
      <c r="G107" s="218">
        <f t="shared" si="8"/>
        <v>34.101321585903079</v>
      </c>
    </row>
    <row r="108" spans="1:7" x14ac:dyDescent="0.25">
      <c r="A108" s="69"/>
      <c r="B108" s="66" t="s">
        <v>95</v>
      </c>
      <c r="C108" s="66" t="s">
        <v>96</v>
      </c>
      <c r="D108" s="134">
        <v>2347500</v>
      </c>
      <c r="E108" s="134">
        <v>1216300</v>
      </c>
      <c r="F108" s="134">
        <v>1029251</v>
      </c>
      <c r="G108" s="218">
        <f t="shared" si="8"/>
        <v>84.621474965057956</v>
      </c>
    </row>
    <row r="109" spans="1:7" x14ac:dyDescent="0.25">
      <c r="A109" s="71"/>
      <c r="B109" s="66" t="s">
        <v>87</v>
      </c>
      <c r="C109" s="66" t="s">
        <v>88</v>
      </c>
      <c r="D109" s="134">
        <v>800</v>
      </c>
      <c r="E109" s="134">
        <v>800</v>
      </c>
      <c r="F109" s="134">
        <v>0</v>
      </c>
      <c r="G109" s="218">
        <v>0</v>
      </c>
    </row>
    <row r="110" spans="1:7" ht="26.25" customHeight="1" x14ac:dyDescent="0.25">
      <c r="A110" s="71"/>
      <c r="B110" s="67" t="s">
        <v>89</v>
      </c>
      <c r="C110" s="68" t="s">
        <v>90</v>
      </c>
      <c r="D110" s="134">
        <v>-10950</v>
      </c>
      <c r="E110" s="134">
        <v>-10950</v>
      </c>
      <c r="F110" s="134">
        <v>-10963</v>
      </c>
      <c r="G110" s="218">
        <v>0</v>
      </c>
    </row>
    <row r="111" spans="1:7" x14ac:dyDescent="0.25">
      <c r="A111" s="64">
        <v>8</v>
      </c>
      <c r="B111" s="73" t="s">
        <v>108</v>
      </c>
      <c r="C111" s="64">
        <v>70.02</v>
      </c>
      <c r="D111" s="135">
        <f>D112+D113+D114</f>
        <v>757000</v>
      </c>
      <c r="E111" s="135">
        <f>E112+E113+E114</f>
        <v>428400</v>
      </c>
      <c r="F111" s="135">
        <f>F114+F113+F112</f>
        <v>369163</v>
      </c>
      <c r="G111" s="218">
        <f t="shared" si="8"/>
        <v>86.172502334267037</v>
      </c>
    </row>
    <row r="112" spans="1:7" x14ac:dyDescent="0.25">
      <c r="A112" s="65"/>
      <c r="B112" s="67" t="s">
        <v>85</v>
      </c>
      <c r="C112" s="66" t="s">
        <v>109</v>
      </c>
      <c r="D112" s="134">
        <v>607500</v>
      </c>
      <c r="E112" s="134">
        <v>353900</v>
      </c>
      <c r="F112" s="134">
        <v>296755</v>
      </c>
      <c r="G112" s="218">
        <f t="shared" si="8"/>
        <v>83.85278327211077</v>
      </c>
    </row>
    <row r="113" spans="1:11" x14ac:dyDescent="0.25">
      <c r="A113" s="65"/>
      <c r="B113" s="67" t="s">
        <v>162</v>
      </c>
      <c r="C113" s="66" t="s">
        <v>166</v>
      </c>
      <c r="D113" s="134">
        <v>150000</v>
      </c>
      <c r="E113" s="134">
        <v>75000</v>
      </c>
      <c r="F113" s="134">
        <v>72908</v>
      </c>
      <c r="G113" s="218">
        <f t="shared" si="8"/>
        <v>97.210666666666668</v>
      </c>
      <c r="H113" s="185"/>
      <c r="I113" s="184"/>
      <c r="J113" s="184"/>
      <c r="K113" s="184"/>
    </row>
    <row r="114" spans="1:11" ht="26.25" customHeight="1" x14ac:dyDescent="0.25">
      <c r="A114" s="65"/>
      <c r="B114" s="67" t="s">
        <v>197</v>
      </c>
      <c r="C114" s="68" t="s">
        <v>90</v>
      </c>
      <c r="D114" s="134">
        <v>-500</v>
      </c>
      <c r="E114" s="134">
        <v>-500</v>
      </c>
      <c r="F114" s="134">
        <v>-500</v>
      </c>
      <c r="G114" s="218">
        <v>0</v>
      </c>
    </row>
    <row r="115" spans="1:11" x14ac:dyDescent="0.25">
      <c r="A115" s="64">
        <v>9</v>
      </c>
      <c r="B115" s="64" t="s">
        <v>110</v>
      </c>
      <c r="C115" s="64">
        <v>74.02</v>
      </c>
      <c r="D115" s="138">
        <f>D116+D117+D118</f>
        <v>547560</v>
      </c>
      <c r="E115" s="138">
        <f>E116+E117+E118</f>
        <v>517560</v>
      </c>
      <c r="F115" s="138">
        <f>F116+F117+F118</f>
        <v>387773</v>
      </c>
      <c r="G115" s="218">
        <f t="shared" si="8"/>
        <v>74.923293917613421</v>
      </c>
    </row>
    <row r="116" spans="1:11" x14ac:dyDescent="0.25">
      <c r="A116" s="74"/>
      <c r="B116" s="66" t="s">
        <v>83</v>
      </c>
      <c r="C116" s="66" t="s">
        <v>84</v>
      </c>
      <c r="D116" s="139">
        <v>0</v>
      </c>
      <c r="E116" s="134">
        <v>0</v>
      </c>
      <c r="F116" s="139">
        <v>0</v>
      </c>
      <c r="G116" s="218">
        <v>0</v>
      </c>
    </row>
    <row r="117" spans="1:11" x14ac:dyDescent="0.25">
      <c r="A117" s="74"/>
      <c r="B117" s="67" t="s">
        <v>85</v>
      </c>
      <c r="C117" s="66" t="s">
        <v>109</v>
      </c>
      <c r="D117" s="140">
        <v>490560</v>
      </c>
      <c r="E117" s="140">
        <v>460560</v>
      </c>
      <c r="F117" s="139">
        <v>342173</v>
      </c>
      <c r="G117" s="218">
        <f t="shared" si="8"/>
        <v>74.294988709397259</v>
      </c>
    </row>
    <row r="118" spans="1:11" x14ac:dyDescent="0.25">
      <c r="A118" s="74"/>
      <c r="B118" s="67" t="s">
        <v>179</v>
      </c>
      <c r="C118" s="66" t="s">
        <v>166</v>
      </c>
      <c r="D118" s="140">
        <v>57000</v>
      </c>
      <c r="E118" s="140">
        <v>57000</v>
      </c>
      <c r="F118" s="139">
        <v>45600</v>
      </c>
      <c r="G118" s="218">
        <f t="shared" si="8"/>
        <v>80</v>
      </c>
    </row>
    <row r="119" spans="1:11" x14ac:dyDescent="0.25">
      <c r="A119" s="64">
        <v>10</v>
      </c>
      <c r="B119" s="64" t="s">
        <v>111</v>
      </c>
      <c r="C119" s="64">
        <v>84.02</v>
      </c>
      <c r="D119" s="138">
        <f>D120+D121</f>
        <v>627400</v>
      </c>
      <c r="E119" s="138">
        <f t="shared" ref="E119:F119" si="14">E120+E121</f>
        <v>435000</v>
      </c>
      <c r="F119" s="138">
        <f t="shared" si="14"/>
        <v>28938</v>
      </c>
      <c r="G119" s="218">
        <f t="shared" si="8"/>
        <v>6.6524137931034479</v>
      </c>
    </row>
    <row r="120" spans="1:11" x14ac:dyDescent="0.25">
      <c r="A120" s="69"/>
      <c r="B120" s="67" t="s">
        <v>85</v>
      </c>
      <c r="C120" s="66" t="s">
        <v>109</v>
      </c>
      <c r="D120" s="141">
        <v>627400</v>
      </c>
      <c r="E120" s="141">
        <v>435000</v>
      </c>
      <c r="F120" s="134">
        <v>28938</v>
      </c>
      <c r="G120" s="218">
        <f t="shared" si="8"/>
        <v>6.6524137931034479</v>
      </c>
    </row>
    <row r="121" spans="1:11" ht="25.5" x14ac:dyDescent="0.25">
      <c r="A121" s="69"/>
      <c r="B121" s="67" t="s">
        <v>89</v>
      </c>
      <c r="C121" s="68" t="s">
        <v>90</v>
      </c>
      <c r="D121" s="134">
        <v>0</v>
      </c>
      <c r="E121" s="134">
        <v>0</v>
      </c>
      <c r="F121" s="134">
        <v>0</v>
      </c>
      <c r="G121" s="218">
        <v>0</v>
      </c>
    </row>
    <row r="122" spans="1:11" x14ac:dyDescent="0.25">
      <c r="A122" s="64"/>
      <c r="B122" s="75" t="s">
        <v>112</v>
      </c>
      <c r="C122" s="64"/>
      <c r="D122" s="138">
        <f>D119+D115+D111+D105+D99+D94+D89+D85+D80+D75</f>
        <v>20411650</v>
      </c>
      <c r="E122" s="138">
        <f>E119+E115+E111+E105+E99+E94+E89+E85+E80+E75</f>
        <v>11235320</v>
      </c>
      <c r="F122" s="138">
        <f>F119+F115+F111+F105+F99+F94+F89+F85+F80+F75</f>
        <v>8832947</v>
      </c>
      <c r="G122" s="218">
        <f t="shared" si="8"/>
        <v>78.617671770808485</v>
      </c>
    </row>
    <row r="123" spans="1:11" x14ac:dyDescent="0.25">
      <c r="A123" s="76"/>
      <c r="B123" s="110"/>
      <c r="C123" s="76"/>
      <c r="D123" s="179"/>
      <c r="E123" s="179"/>
      <c r="F123" s="179"/>
    </row>
    <row r="124" spans="1:11" x14ac:dyDescent="0.25">
      <c r="A124" s="76"/>
      <c r="B124" s="110"/>
      <c r="C124" s="76"/>
      <c r="D124" s="111"/>
      <c r="E124" s="111"/>
      <c r="F124" s="111"/>
    </row>
    <row r="125" spans="1:11" ht="38.25" customHeight="1" x14ac:dyDescent="0.3">
      <c r="A125" s="271" t="s">
        <v>220</v>
      </c>
      <c r="B125" s="271"/>
      <c r="C125" s="271"/>
      <c r="D125" s="271"/>
      <c r="E125" s="271"/>
      <c r="F125" s="271"/>
    </row>
    <row r="126" spans="1:11" x14ac:dyDescent="0.25">
      <c r="F126" s="61" t="s">
        <v>3</v>
      </c>
    </row>
    <row r="127" spans="1:11" ht="24" customHeight="1" x14ac:dyDescent="0.25">
      <c r="A127" s="272" t="s">
        <v>4</v>
      </c>
      <c r="B127" s="272" t="s">
        <v>5</v>
      </c>
      <c r="C127" s="272" t="s">
        <v>6</v>
      </c>
      <c r="D127" s="268" t="s">
        <v>190</v>
      </c>
      <c r="E127" s="263" t="s">
        <v>208</v>
      </c>
      <c r="F127" s="261" t="s">
        <v>209</v>
      </c>
      <c r="G127" s="270" t="s">
        <v>237</v>
      </c>
    </row>
    <row r="128" spans="1:11" ht="30.75" customHeight="1" x14ac:dyDescent="0.25">
      <c r="A128" s="273"/>
      <c r="B128" s="273"/>
      <c r="C128" s="273"/>
      <c r="D128" s="269"/>
      <c r="E128" s="264"/>
      <c r="F128" s="262"/>
      <c r="G128" s="270"/>
    </row>
    <row r="129" spans="1:7" ht="27" x14ac:dyDescent="0.25">
      <c r="A129" s="62">
        <v>1</v>
      </c>
      <c r="B129" s="63" t="s">
        <v>82</v>
      </c>
      <c r="C129" s="64">
        <v>51.02</v>
      </c>
      <c r="D129" s="135">
        <f>D131+D130</f>
        <v>250000</v>
      </c>
      <c r="E129" s="135">
        <f>E131+E130</f>
        <v>250000</v>
      </c>
      <c r="F129" s="135">
        <f>F131+F130</f>
        <v>60931</v>
      </c>
      <c r="G129" s="218">
        <f>F129/E129*100</f>
        <v>24.372399999999999</v>
      </c>
    </row>
    <row r="130" spans="1:7" ht="21.75" customHeight="1" x14ac:dyDescent="0.25">
      <c r="A130" s="171"/>
      <c r="B130" s="172" t="s">
        <v>179</v>
      </c>
      <c r="C130" s="173" t="s">
        <v>166</v>
      </c>
      <c r="D130" s="174">
        <v>0</v>
      </c>
      <c r="E130" s="134">
        <v>0</v>
      </c>
      <c r="F130" s="134">
        <v>0</v>
      </c>
      <c r="G130" s="218">
        <v>0</v>
      </c>
    </row>
    <row r="131" spans="1:7" ht="21.75" customHeight="1" x14ac:dyDescent="0.25">
      <c r="A131" s="105"/>
      <c r="B131" s="66" t="s">
        <v>93</v>
      </c>
      <c r="C131" s="66" t="s">
        <v>98</v>
      </c>
      <c r="D131" s="136">
        <v>250000</v>
      </c>
      <c r="E131" s="136">
        <v>250000</v>
      </c>
      <c r="F131" s="134">
        <v>60931</v>
      </c>
      <c r="G131" s="218">
        <f t="shared" ref="G131:G155" si="15">F131/E131*100</f>
        <v>24.372399999999999</v>
      </c>
    </row>
    <row r="132" spans="1:7" ht="25.5" customHeight="1" x14ac:dyDescent="0.25">
      <c r="A132" s="77">
        <v>2</v>
      </c>
      <c r="B132" s="63" t="s">
        <v>92</v>
      </c>
      <c r="C132" s="64">
        <v>61.02</v>
      </c>
      <c r="D132" s="147">
        <f>D133</f>
        <v>10000</v>
      </c>
      <c r="E132" s="147">
        <f>E133</f>
        <v>10000</v>
      </c>
      <c r="F132" s="147">
        <f>F133</f>
        <v>0</v>
      </c>
      <c r="G132" s="218">
        <v>0</v>
      </c>
    </row>
    <row r="133" spans="1:7" x14ac:dyDescent="0.25">
      <c r="A133" s="69"/>
      <c r="B133" s="66" t="s">
        <v>93</v>
      </c>
      <c r="C133" s="66" t="s">
        <v>98</v>
      </c>
      <c r="D133" s="136">
        <v>10000</v>
      </c>
      <c r="E133" s="136">
        <v>10000</v>
      </c>
      <c r="F133" s="134">
        <v>0</v>
      </c>
      <c r="G133" s="218">
        <v>0</v>
      </c>
    </row>
    <row r="134" spans="1:7" ht="23.25" customHeight="1" x14ac:dyDescent="0.25">
      <c r="A134" s="72">
        <v>3</v>
      </c>
      <c r="B134" s="64" t="s">
        <v>94</v>
      </c>
      <c r="C134" s="64">
        <v>65.02</v>
      </c>
      <c r="D134" s="135">
        <f>D135+D136+D137+D138</f>
        <v>3124540</v>
      </c>
      <c r="E134" s="135">
        <f>E135+E138+E137+E136</f>
        <v>2874540</v>
      </c>
      <c r="F134" s="135">
        <f t="shared" ref="F134" si="16">F135+F138+F137</f>
        <v>1532980</v>
      </c>
      <c r="G134" s="218">
        <f t="shared" si="15"/>
        <v>53.32957621045454</v>
      </c>
    </row>
    <row r="135" spans="1:7" ht="40.5" x14ac:dyDescent="0.25">
      <c r="A135" s="69"/>
      <c r="B135" s="70" t="s">
        <v>102</v>
      </c>
      <c r="C135" s="66" t="s">
        <v>103</v>
      </c>
      <c r="D135" s="134">
        <v>0</v>
      </c>
      <c r="E135" s="134">
        <v>0</v>
      </c>
      <c r="F135" s="134">
        <v>0</v>
      </c>
      <c r="G135" s="218">
        <v>0</v>
      </c>
    </row>
    <row r="136" spans="1:7" ht="40.5" x14ac:dyDescent="0.25">
      <c r="A136" s="69"/>
      <c r="B136" s="70" t="s">
        <v>189</v>
      </c>
      <c r="C136" s="66" t="s">
        <v>177</v>
      </c>
      <c r="D136" s="134">
        <v>371850</v>
      </c>
      <c r="E136" s="134">
        <v>371850</v>
      </c>
      <c r="F136" s="134">
        <v>0</v>
      </c>
      <c r="G136" s="218">
        <f t="shared" si="15"/>
        <v>0</v>
      </c>
    </row>
    <row r="137" spans="1:7" ht="27" x14ac:dyDescent="0.25">
      <c r="A137" s="69"/>
      <c r="B137" s="70" t="s">
        <v>180</v>
      </c>
      <c r="C137" s="66" t="s">
        <v>176</v>
      </c>
      <c r="D137" s="134">
        <v>2046400</v>
      </c>
      <c r="E137" s="134">
        <v>2046400</v>
      </c>
      <c r="F137" s="134">
        <v>1521723</v>
      </c>
      <c r="G137" s="218">
        <f t="shared" si="15"/>
        <v>74.360975371383901</v>
      </c>
    </row>
    <row r="138" spans="1:7" x14ac:dyDescent="0.25">
      <c r="A138" s="69"/>
      <c r="B138" s="66" t="s">
        <v>97</v>
      </c>
      <c r="C138" s="66" t="s">
        <v>98</v>
      </c>
      <c r="D138" s="134">
        <v>706290</v>
      </c>
      <c r="E138" s="134">
        <v>456290</v>
      </c>
      <c r="F138" s="134">
        <v>11257</v>
      </c>
      <c r="G138" s="218">
        <f t="shared" si="15"/>
        <v>2.4670713800433934</v>
      </c>
    </row>
    <row r="139" spans="1:7" x14ac:dyDescent="0.25">
      <c r="A139" s="72">
        <v>4</v>
      </c>
      <c r="B139" s="64" t="s">
        <v>99</v>
      </c>
      <c r="C139" s="64">
        <v>66.02</v>
      </c>
      <c r="D139" s="135">
        <f>D140+D141+D142</f>
        <v>105000</v>
      </c>
      <c r="E139" s="135">
        <f t="shared" ref="E139:F139" si="17">E140+E141+E142</f>
        <v>105000</v>
      </c>
      <c r="F139" s="135">
        <f t="shared" si="17"/>
        <v>0</v>
      </c>
      <c r="G139" s="218">
        <f t="shared" si="15"/>
        <v>0</v>
      </c>
    </row>
    <row r="140" spans="1:7" ht="27" x14ac:dyDescent="0.25">
      <c r="A140" s="65"/>
      <c r="B140" s="70" t="s">
        <v>100</v>
      </c>
      <c r="C140" s="66" t="s">
        <v>101</v>
      </c>
      <c r="D140" s="134">
        <v>100000</v>
      </c>
      <c r="E140" s="134">
        <v>100000</v>
      </c>
      <c r="F140" s="134">
        <v>0</v>
      </c>
      <c r="G140" s="218">
        <v>0</v>
      </c>
    </row>
    <row r="141" spans="1:7" ht="40.5" x14ac:dyDescent="0.25">
      <c r="A141" s="69"/>
      <c r="B141" s="70" t="s">
        <v>102</v>
      </c>
      <c r="C141" s="66" t="s">
        <v>103</v>
      </c>
      <c r="D141" s="134">
        <v>0</v>
      </c>
      <c r="E141" s="134">
        <v>0</v>
      </c>
      <c r="F141" s="134">
        <v>0</v>
      </c>
      <c r="G141" s="218">
        <v>0</v>
      </c>
    </row>
    <row r="142" spans="1:7" x14ac:dyDescent="0.25">
      <c r="A142" s="69"/>
      <c r="B142" s="70" t="s">
        <v>104</v>
      </c>
      <c r="C142" s="66" t="s">
        <v>98</v>
      </c>
      <c r="D142" s="134">
        <v>5000</v>
      </c>
      <c r="E142" s="134">
        <v>5000</v>
      </c>
      <c r="F142" s="134">
        <v>0</v>
      </c>
      <c r="G142" s="218">
        <f t="shared" si="15"/>
        <v>0</v>
      </c>
    </row>
    <row r="143" spans="1:7" x14ac:dyDescent="0.25">
      <c r="A143" s="72">
        <v>5</v>
      </c>
      <c r="B143" s="64" t="s">
        <v>105</v>
      </c>
      <c r="C143" s="64">
        <v>67.02</v>
      </c>
      <c r="D143" s="135">
        <f>D144</f>
        <v>250000</v>
      </c>
      <c r="E143" s="135">
        <f t="shared" ref="E143:F143" si="18">E144</f>
        <v>250000</v>
      </c>
      <c r="F143" s="135">
        <f t="shared" si="18"/>
        <v>53305</v>
      </c>
      <c r="G143" s="218">
        <v>0</v>
      </c>
    </row>
    <row r="144" spans="1:7" x14ac:dyDescent="0.25">
      <c r="A144" s="71"/>
      <c r="B144" s="66" t="s">
        <v>97</v>
      </c>
      <c r="C144" s="66" t="s">
        <v>98</v>
      </c>
      <c r="D144" s="134">
        <v>250000</v>
      </c>
      <c r="E144" s="134">
        <v>250000</v>
      </c>
      <c r="F144" s="134">
        <v>53305</v>
      </c>
      <c r="G144" s="218">
        <v>0</v>
      </c>
    </row>
    <row r="145" spans="1:19" x14ac:dyDescent="0.25">
      <c r="A145" s="72">
        <v>6</v>
      </c>
      <c r="B145" s="73" t="s">
        <v>108</v>
      </c>
      <c r="C145" s="64">
        <v>70.02</v>
      </c>
      <c r="D145" s="135">
        <f>D148+D147+D149+D146</f>
        <v>6676040</v>
      </c>
      <c r="E145" s="135">
        <f>E148+E147+E149+E146</f>
        <v>5008040</v>
      </c>
      <c r="F145" s="135">
        <f>F146+F147+F148+F149</f>
        <v>223288</v>
      </c>
      <c r="G145" s="218">
        <f t="shared" si="15"/>
        <v>4.45859058633717</v>
      </c>
    </row>
    <row r="146" spans="1:19" ht="43.5" customHeight="1" x14ac:dyDescent="0.25">
      <c r="A146" s="65"/>
      <c r="B146" s="232" t="s">
        <v>196</v>
      </c>
      <c r="C146" s="66" t="s">
        <v>103</v>
      </c>
      <c r="D146" s="134">
        <v>5209430</v>
      </c>
      <c r="E146" s="134">
        <v>3559430</v>
      </c>
      <c r="F146" s="134">
        <v>205870</v>
      </c>
      <c r="G146" s="233">
        <v>0</v>
      </c>
    </row>
    <row r="147" spans="1:19" ht="40.5" x14ac:dyDescent="0.25">
      <c r="A147" s="72"/>
      <c r="B147" s="175" t="s">
        <v>178</v>
      </c>
      <c r="C147" s="173" t="s">
        <v>177</v>
      </c>
      <c r="D147" s="174">
        <v>873950</v>
      </c>
      <c r="E147" s="174">
        <v>873950</v>
      </c>
      <c r="F147" s="174">
        <v>0</v>
      </c>
      <c r="G147" s="218">
        <f t="shared" si="15"/>
        <v>0</v>
      </c>
    </row>
    <row r="148" spans="1:19" x14ac:dyDescent="0.25">
      <c r="A148" s="65"/>
      <c r="B148" s="66" t="s">
        <v>97</v>
      </c>
      <c r="C148" s="66" t="s">
        <v>98</v>
      </c>
      <c r="D148" s="134">
        <v>600250</v>
      </c>
      <c r="E148" s="134">
        <v>582250</v>
      </c>
      <c r="F148" s="134">
        <v>25010</v>
      </c>
      <c r="G148" s="218">
        <f t="shared" si="15"/>
        <v>4.2954057535422923</v>
      </c>
    </row>
    <row r="149" spans="1:19" ht="25.5" x14ac:dyDescent="0.25">
      <c r="A149" s="65"/>
      <c r="B149" s="67" t="s">
        <v>191</v>
      </c>
      <c r="C149" s="68" t="s">
        <v>90</v>
      </c>
      <c r="D149" s="134">
        <v>-7590</v>
      </c>
      <c r="E149" s="134">
        <v>-7590</v>
      </c>
      <c r="F149" s="134">
        <v>-7592</v>
      </c>
      <c r="G149" s="218">
        <v>0</v>
      </c>
    </row>
    <row r="150" spans="1:19" x14ac:dyDescent="0.25">
      <c r="A150" s="64">
        <v>7</v>
      </c>
      <c r="B150" s="64" t="s">
        <v>110</v>
      </c>
      <c r="C150" s="64">
        <v>74.02</v>
      </c>
      <c r="D150" s="181">
        <f>D151</f>
        <v>0</v>
      </c>
      <c r="E150" s="181">
        <f>E151</f>
        <v>0</v>
      </c>
      <c r="F150" s="181">
        <f>F151</f>
        <v>0</v>
      </c>
      <c r="G150" s="218">
        <v>0</v>
      </c>
    </row>
    <row r="151" spans="1:19" x14ac:dyDescent="0.25">
      <c r="A151" s="65"/>
      <c r="B151" s="66" t="s">
        <v>97</v>
      </c>
      <c r="C151" s="66" t="s">
        <v>98</v>
      </c>
      <c r="D151" s="134">
        <v>0</v>
      </c>
      <c r="E151" s="134">
        <v>0</v>
      </c>
      <c r="F151" s="134">
        <v>0</v>
      </c>
      <c r="G151" s="218">
        <v>0</v>
      </c>
    </row>
    <row r="152" spans="1:19" x14ac:dyDescent="0.25">
      <c r="A152" s="72">
        <v>8</v>
      </c>
      <c r="B152" s="64" t="s">
        <v>111</v>
      </c>
      <c r="C152" s="64">
        <v>84.02</v>
      </c>
      <c r="D152" s="138">
        <f>D153</f>
        <v>1892000</v>
      </c>
      <c r="E152" s="138">
        <f t="shared" ref="E152:F152" si="19">E153</f>
        <v>1242000</v>
      </c>
      <c r="F152" s="138">
        <f t="shared" si="19"/>
        <v>53813</v>
      </c>
      <c r="G152" s="218">
        <f t="shared" si="15"/>
        <v>4.332769726247987</v>
      </c>
    </row>
    <row r="153" spans="1:19" x14ac:dyDescent="0.25">
      <c r="A153" s="71"/>
      <c r="B153" s="70" t="s">
        <v>104</v>
      </c>
      <c r="C153" s="66" t="s">
        <v>98</v>
      </c>
      <c r="D153" s="141">
        <v>1892000</v>
      </c>
      <c r="E153" s="141">
        <v>1242000</v>
      </c>
      <c r="F153" s="134">
        <v>53813</v>
      </c>
      <c r="G153" s="218">
        <f t="shared" si="15"/>
        <v>4.332769726247987</v>
      </c>
    </row>
    <row r="154" spans="1:19" x14ac:dyDescent="0.25">
      <c r="A154" s="71"/>
      <c r="B154" s="70"/>
      <c r="C154" s="66"/>
      <c r="D154" s="141"/>
      <c r="E154" s="141"/>
      <c r="F154" s="134"/>
      <c r="G154" s="218">
        <v>0</v>
      </c>
    </row>
    <row r="155" spans="1:19" x14ac:dyDescent="0.25">
      <c r="A155" s="64"/>
      <c r="B155" s="75" t="s">
        <v>112</v>
      </c>
      <c r="C155" s="64"/>
      <c r="D155" s="138">
        <f>D152+D145+D143+D139+D134+D132+D129+D150</f>
        <v>12307580</v>
      </c>
      <c r="E155" s="138">
        <f>E152+E145+E143+E139+E134+E132+E129+E150</f>
        <v>9739580</v>
      </c>
      <c r="F155" s="138">
        <f>F152+F145+F143+F139+F134+F132+F129+F150</f>
        <v>1924317</v>
      </c>
      <c r="G155" s="218">
        <f t="shared" si="15"/>
        <v>19.757700024025677</v>
      </c>
    </row>
    <row r="156" spans="1:19" x14ac:dyDescent="0.25">
      <c r="A156" s="76"/>
      <c r="B156" s="110"/>
      <c r="C156" s="76"/>
      <c r="D156" s="179"/>
      <c r="E156" s="179"/>
      <c r="G156"/>
    </row>
    <row r="157" spans="1:19" x14ac:dyDescent="0.25">
      <c r="A157" s="41"/>
      <c r="B157" s="254" t="s">
        <v>233</v>
      </c>
      <c r="C157" s="41"/>
      <c r="D157" s="254" t="s">
        <v>234</v>
      </c>
      <c r="E157" s="254"/>
      <c r="G157"/>
      <c r="N157" s="188"/>
      <c r="O157" s="41"/>
      <c r="P157" s="41"/>
      <c r="Q157" s="41"/>
      <c r="R157" s="41"/>
      <c r="S157" s="41"/>
    </row>
    <row r="158" spans="1:19" x14ac:dyDescent="0.25">
      <c r="A158" s="41"/>
      <c r="B158" s="254" t="s">
        <v>235</v>
      </c>
      <c r="C158" s="41"/>
      <c r="D158" s="41" t="s">
        <v>81</v>
      </c>
      <c r="E158" s="41" t="s">
        <v>236</v>
      </c>
      <c r="F158" s="41"/>
      <c r="G158" s="205"/>
      <c r="N158" s="188"/>
      <c r="O158" s="41"/>
      <c r="P158" s="41"/>
      <c r="Q158" s="41"/>
      <c r="R158" s="41"/>
      <c r="S158" s="41"/>
    </row>
    <row r="159" spans="1:19" ht="15.75" x14ac:dyDescent="0.25">
      <c r="A159" s="41"/>
      <c r="B159" s="106"/>
      <c r="C159" s="106"/>
      <c r="D159" s="106"/>
      <c r="E159" s="107"/>
      <c r="F159" s="253"/>
      <c r="G159" s="205"/>
      <c r="N159" s="189"/>
      <c r="O159" s="106"/>
      <c r="P159" s="106"/>
      <c r="Q159" s="107"/>
      <c r="R159" s="265"/>
      <c r="S159" s="266"/>
    </row>
    <row r="160" spans="1:19" x14ac:dyDescent="0.25">
      <c r="G160"/>
    </row>
  </sheetData>
  <mergeCells count="25">
    <mergeCell ref="G127:G128"/>
    <mergeCell ref="R159:S159"/>
    <mergeCell ref="A125:F125"/>
    <mergeCell ref="A127:A128"/>
    <mergeCell ref="B127:B128"/>
    <mergeCell ref="C127:C128"/>
    <mergeCell ref="D127:D128"/>
    <mergeCell ref="E127:E128"/>
    <mergeCell ref="F127:F128"/>
    <mergeCell ref="F6:F7"/>
    <mergeCell ref="A4:G4"/>
    <mergeCell ref="A71:F71"/>
    <mergeCell ref="A73:A74"/>
    <mergeCell ref="B73:B74"/>
    <mergeCell ref="C73:C74"/>
    <mergeCell ref="D73:D74"/>
    <mergeCell ref="E73:E74"/>
    <mergeCell ref="F73:F74"/>
    <mergeCell ref="A6:A7"/>
    <mergeCell ref="B6:B7"/>
    <mergeCell ref="C6:C7"/>
    <mergeCell ref="D6:D7"/>
    <mergeCell ref="E6:E7"/>
    <mergeCell ref="G6:G7"/>
    <mergeCell ref="G73:G74"/>
  </mergeCells>
  <pageMargins left="0.70866141732283472" right="0.70866141732283472" top="0.74803149606299213" bottom="0.74803149606299213" header="0.31496062992125984" footer="0.31496062992125984"/>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view="pageBreakPreview" topLeftCell="A61" zoomScale="93" zoomScaleNormal="100" zoomScaleSheetLayoutView="93" zoomScalePageLayoutView="69" workbookViewId="0">
      <selection activeCell="A74" sqref="A74:G76"/>
    </sheetView>
  </sheetViews>
  <sheetFormatPr defaultRowHeight="15" x14ac:dyDescent="0.25"/>
  <cols>
    <col min="1" max="1" width="5.7109375" customWidth="1"/>
    <col min="2" max="2" width="33.5703125" customWidth="1"/>
    <col min="3" max="3" width="11.42578125" customWidth="1"/>
    <col min="4" max="5" width="15.28515625" customWidth="1"/>
    <col min="6" max="6" width="15.42578125" customWidth="1"/>
    <col min="7" max="7" width="11.140625" style="132" customWidth="1"/>
  </cols>
  <sheetData>
    <row r="1" spans="1:7" x14ac:dyDescent="0.25">
      <c r="A1" s="78" t="s">
        <v>0</v>
      </c>
      <c r="B1" s="78"/>
      <c r="C1" s="132" t="s">
        <v>212</v>
      </c>
      <c r="D1" s="133"/>
      <c r="E1" s="132"/>
      <c r="F1" s="132"/>
    </row>
    <row r="2" spans="1:7" x14ac:dyDescent="0.25">
      <c r="A2" s="78" t="s">
        <v>1</v>
      </c>
      <c r="B2" s="78"/>
      <c r="C2" s="80"/>
      <c r="D2" s="79"/>
      <c r="E2" s="79"/>
      <c r="F2" s="79"/>
    </row>
    <row r="3" spans="1:7" x14ac:dyDescent="0.25">
      <c r="A3" s="78" t="s">
        <v>2</v>
      </c>
      <c r="B3" s="78"/>
      <c r="C3" s="79"/>
      <c r="D3" s="79" t="s">
        <v>81</v>
      </c>
      <c r="E3" s="79"/>
      <c r="F3" s="79"/>
    </row>
    <row r="4" spans="1:7" ht="33" customHeight="1" x14ac:dyDescent="0.25">
      <c r="A4" s="275" t="s">
        <v>213</v>
      </c>
      <c r="B4" s="257"/>
      <c r="C4" s="257"/>
      <c r="D4" s="257"/>
      <c r="E4" s="257"/>
      <c r="F4" s="257"/>
    </row>
    <row r="5" spans="1:7" x14ac:dyDescent="0.25">
      <c r="A5" s="78"/>
      <c r="B5" s="81" t="s">
        <v>161</v>
      </c>
      <c r="C5" s="78"/>
      <c r="D5" s="78"/>
      <c r="E5" s="78"/>
      <c r="F5" s="78" t="s">
        <v>3</v>
      </c>
    </row>
    <row r="6" spans="1:7" ht="22.5" customHeight="1" x14ac:dyDescent="0.25">
      <c r="A6" s="274" t="s">
        <v>4</v>
      </c>
      <c r="B6" s="274" t="s">
        <v>5</v>
      </c>
      <c r="C6" s="274" t="s">
        <v>6</v>
      </c>
      <c r="D6" s="268" t="s">
        <v>190</v>
      </c>
      <c r="E6" s="263" t="s">
        <v>208</v>
      </c>
      <c r="F6" s="261" t="s">
        <v>214</v>
      </c>
      <c r="G6" s="270" t="s">
        <v>237</v>
      </c>
    </row>
    <row r="7" spans="1:7" ht="36" customHeight="1" x14ac:dyDescent="0.25">
      <c r="A7" s="259"/>
      <c r="B7" s="259"/>
      <c r="C7" s="259"/>
      <c r="D7" s="269"/>
      <c r="E7" s="264"/>
      <c r="F7" s="262"/>
      <c r="G7" s="270"/>
    </row>
    <row r="8" spans="1:7" ht="29.25" x14ac:dyDescent="0.25">
      <c r="A8" s="82">
        <v>1</v>
      </c>
      <c r="B8" s="83" t="s">
        <v>160</v>
      </c>
      <c r="C8" s="224" t="s">
        <v>183</v>
      </c>
      <c r="D8" s="153">
        <v>0</v>
      </c>
      <c r="E8" s="153">
        <v>0</v>
      </c>
      <c r="F8" s="225">
        <v>0</v>
      </c>
      <c r="G8" s="212">
        <v>0</v>
      </c>
    </row>
    <row r="9" spans="1:7" ht="21" customHeight="1" x14ac:dyDescent="0.25">
      <c r="A9" s="82">
        <v>2</v>
      </c>
      <c r="B9" s="84" t="s">
        <v>198</v>
      </c>
      <c r="C9" s="169" t="s">
        <v>167</v>
      </c>
      <c r="D9" s="168">
        <v>70000</v>
      </c>
      <c r="E9" s="168">
        <v>42000</v>
      </c>
      <c r="F9" s="153">
        <v>14256</v>
      </c>
      <c r="G9" s="212">
        <f t="shared" ref="G9:G33" si="0">F9/E9*100</f>
        <v>33.942857142857143</v>
      </c>
    </row>
    <row r="10" spans="1:7" ht="29.25" x14ac:dyDescent="0.25">
      <c r="A10" s="82">
        <v>3</v>
      </c>
      <c r="B10" s="84" t="s">
        <v>115</v>
      </c>
      <c r="C10" s="85" t="s">
        <v>116</v>
      </c>
      <c r="D10" s="168">
        <v>750000</v>
      </c>
      <c r="E10" s="168">
        <v>385000</v>
      </c>
      <c r="F10" s="153">
        <v>219626</v>
      </c>
      <c r="G10" s="212">
        <f t="shared" si="0"/>
        <v>57.04571428571429</v>
      </c>
    </row>
    <row r="11" spans="1:7" ht="29.25" x14ac:dyDescent="0.25">
      <c r="A11" s="82">
        <v>4</v>
      </c>
      <c r="B11" s="84" t="s">
        <v>117</v>
      </c>
      <c r="C11" s="85" t="s">
        <v>118</v>
      </c>
      <c r="D11" s="168">
        <v>188000</v>
      </c>
      <c r="E11" s="168">
        <v>105000</v>
      </c>
      <c r="F11" s="153">
        <v>68155</v>
      </c>
      <c r="G11" s="212">
        <f t="shared" si="0"/>
        <v>64.909523809523805</v>
      </c>
    </row>
    <row r="12" spans="1:7" ht="26.25" x14ac:dyDescent="0.25">
      <c r="A12" s="82">
        <v>5</v>
      </c>
      <c r="B12" s="109" t="s">
        <v>119</v>
      </c>
      <c r="C12" s="86" t="s">
        <v>120</v>
      </c>
      <c r="D12" s="219">
        <v>35475500</v>
      </c>
      <c r="E12" s="219">
        <v>19224500</v>
      </c>
      <c r="F12" s="159">
        <v>17700759</v>
      </c>
      <c r="G12" s="212">
        <f t="shared" si="0"/>
        <v>92.073962911909277</v>
      </c>
    </row>
    <row r="13" spans="1:7" ht="26.25" x14ac:dyDescent="0.25">
      <c r="A13" s="82">
        <v>6</v>
      </c>
      <c r="B13" s="87" t="s">
        <v>121</v>
      </c>
      <c r="C13" s="82" t="s">
        <v>122</v>
      </c>
      <c r="D13" s="168">
        <v>13050000</v>
      </c>
      <c r="E13" s="168">
        <v>6600000</v>
      </c>
      <c r="F13" s="153">
        <v>6437539</v>
      </c>
      <c r="G13" s="212">
        <f t="shared" si="0"/>
        <v>97.538469696969699</v>
      </c>
    </row>
    <row r="14" spans="1:7" ht="28.5" customHeight="1" x14ac:dyDescent="0.25">
      <c r="A14" s="82">
        <v>7</v>
      </c>
      <c r="B14" s="84" t="s">
        <v>123</v>
      </c>
      <c r="C14" s="86" t="s">
        <v>124</v>
      </c>
      <c r="D14" s="219">
        <v>229180</v>
      </c>
      <c r="E14" s="219">
        <v>119680</v>
      </c>
      <c r="F14" s="159">
        <v>80572</v>
      </c>
      <c r="G14" s="212">
        <f t="shared" si="0"/>
        <v>67.32286096256685</v>
      </c>
    </row>
    <row r="15" spans="1:7" x14ac:dyDescent="0.25">
      <c r="A15" s="82">
        <v>8</v>
      </c>
      <c r="B15" s="84" t="s">
        <v>182</v>
      </c>
      <c r="C15" s="82" t="s">
        <v>181</v>
      </c>
      <c r="D15" s="220">
        <v>0</v>
      </c>
      <c r="E15" s="220">
        <v>0</v>
      </c>
      <c r="F15" s="177">
        <v>0</v>
      </c>
      <c r="G15" s="212">
        <v>0</v>
      </c>
    </row>
    <row r="16" spans="1:7" x14ac:dyDescent="0.25">
      <c r="A16" s="82">
        <v>9</v>
      </c>
      <c r="B16" s="84" t="s">
        <v>60</v>
      </c>
      <c r="C16" s="82" t="s">
        <v>126</v>
      </c>
      <c r="D16" s="168">
        <v>39420</v>
      </c>
      <c r="E16" s="168">
        <v>39420</v>
      </c>
      <c r="F16" s="153">
        <v>39418</v>
      </c>
      <c r="G16" s="212">
        <f t="shared" si="0"/>
        <v>99.9949264332826</v>
      </c>
    </row>
    <row r="17" spans="1:14" ht="39" x14ac:dyDescent="0.25">
      <c r="A17" s="82">
        <v>10</v>
      </c>
      <c r="B17" s="56" t="s">
        <v>62</v>
      </c>
      <c r="C17" s="47" t="s">
        <v>127</v>
      </c>
      <c r="D17" s="221">
        <v>-8000</v>
      </c>
      <c r="E17" s="222">
        <v>-8000</v>
      </c>
      <c r="F17" s="150">
        <v>0</v>
      </c>
      <c r="G17" s="212">
        <v>0</v>
      </c>
    </row>
    <row r="18" spans="1:14" x14ac:dyDescent="0.25">
      <c r="A18" s="82">
        <v>11</v>
      </c>
      <c r="B18" s="56" t="s">
        <v>64</v>
      </c>
      <c r="C18" s="89" t="s">
        <v>128</v>
      </c>
      <c r="D18" s="221">
        <v>8000</v>
      </c>
      <c r="E18" s="222">
        <v>8000</v>
      </c>
      <c r="F18" s="150">
        <v>0</v>
      </c>
      <c r="G18" s="212">
        <v>0</v>
      </c>
    </row>
    <row r="19" spans="1:14" ht="43.5" customHeight="1" x14ac:dyDescent="0.25">
      <c r="A19" s="82">
        <v>12</v>
      </c>
      <c r="B19" s="56" t="s">
        <v>129</v>
      </c>
      <c r="C19" s="47" t="s">
        <v>130</v>
      </c>
      <c r="D19" s="223">
        <v>147900</v>
      </c>
      <c r="E19" s="159">
        <v>147900</v>
      </c>
      <c r="F19" s="159">
        <v>2500</v>
      </c>
      <c r="G19" s="212">
        <f t="shared" si="0"/>
        <v>1.6903313049357673</v>
      </c>
    </row>
    <row r="20" spans="1:14" ht="38.25" customHeight="1" x14ac:dyDescent="0.25">
      <c r="A20" s="82">
        <v>13</v>
      </c>
      <c r="B20" s="56" t="s">
        <v>131</v>
      </c>
      <c r="C20" s="47" t="s">
        <v>132</v>
      </c>
      <c r="D20" s="223">
        <v>913000</v>
      </c>
      <c r="E20" s="159">
        <v>913000</v>
      </c>
      <c r="F20" s="159">
        <v>0</v>
      </c>
      <c r="G20" s="212">
        <v>0</v>
      </c>
    </row>
    <row r="21" spans="1:14" ht="19.5" customHeight="1" x14ac:dyDescent="0.25">
      <c r="A21" s="82">
        <v>14</v>
      </c>
      <c r="B21" s="234" t="s">
        <v>199</v>
      </c>
      <c r="C21" s="4" t="s">
        <v>200</v>
      </c>
      <c r="D21" s="223">
        <f>D24+D23+D22</f>
        <v>28310</v>
      </c>
      <c r="E21" s="223">
        <f t="shared" ref="E21:F21" si="1">E24+E23+E22</f>
        <v>28310</v>
      </c>
      <c r="F21" s="223">
        <f t="shared" si="1"/>
        <v>16310</v>
      </c>
      <c r="G21" s="212"/>
    </row>
    <row r="22" spans="1:14" ht="96" customHeight="1" x14ac:dyDescent="0.25">
      <c r="A22" s="82"/>
      <c r="B22" s="235" t="s">
        <v>226</v>
      </c>
      <c r="C22" s="21" t="s">
        <v>227</v>
      </c>
      <c r="D22" s="236">
        <v>16310</v>
      </c>
      <c r="E22" s="220">
        <v>16310</v>
      </c>
      <c r="F22" s="220">
        <v>16310</v>
      </c>
      <c r="G22" s="212"/>
    </row>
    <row r="23" spans="1:14" ht="46.5" customHeight="1" x14ac:dyDescent="0.25">
      <c r="A23" s="82"/>
      <c r="B23" s="235" t="s">
        <v>201</v>
      </c>
      <c r="C23" s="21" t="s">
        <v>202</v>
      </c>
      <c r="D23" s="236">
        <v>10000</v>
      </c>
      <c r="E23" s="220">
        <v>10000</v>
      </c>
      <c r="F23" s="220">
        <v>0</v>
      </c>
      <c r="G23" s="237">
        <f>F23/E23*100</f>
        <v>0</v>
      </c>
    </row>
    <row r="24" spans="1:14" ht="24" customHeight="1" x14ac:dyDescent="0.25">
      <c r="A24" s="82"/>
      <c r="B24" s="235" t="s">
        <v>203</v>
      </c>
      <c r="C24" s="21" t="s">
        <v>204</v>
      </c>
      <c r="D24" s="236">
        <v>2000</v>
      </c>
      <c r="E24" s="220">
        <v>2000</v>
      </c>
      <c r="F24" s="220">
        <v>0</v>
      </c>
      <c r="G24" s="212">
        <v>0</v>
      </c>
    </row>
    <row r="25" spans="1:14" x14ac:dyDescent="0.25">
      <c r="A25" s="82">
        <v>15</v>
      </c>
      <c r="B25" s="90" t="s">
        <v>133</v>
      </c>
      <c r="C25" s="82" t="s">
        <v>134</v>
      </c>
      <c r="D25" s="154">
        <f>D30+D29+D28+D27+D26</f>
        <v>46036500</v>
      </c>
      <c r="E25" s="154">
        <f t="shared" ref="E25:F25" si="2">E26+E27+E28+E30+E29</f>
        <v>23436500</v>
      </c>
      <c r="F25" s="154">
        <f t="shared" si="2"/>
        <v>22184177</v>
      </c>
      <c r="G25" s="212">
        <f t="shared" si="0"/>
        <v>94.656527211827708</v>
      </c>
    </row>
    <row r="26" spans="1:14" ht="26.25" x14ac:dyDescent="0.25">
      <c r="A26" s="82"/>
      <c r="B26" s="91" t="s">
        <v>135</v>
      </c>
      <c r="C26" s="92" t="s">
        <v>136</v>
      </c>
      <c r="D26" s="156">
        <v>425000</v>
      </c>
      <c r="E26" s="156">
        <v>275000</v>
      </c>
      <c r="F26" s="157">
        <v>275000</v>
      </c>
      <c r="G26" s="212">
        <f t="shared" si="0"/>
        <v>100</v>
      </c>
    </row>
    <row r="27" spans="1:14" ht="33" customHeight="1" x14ac:dyDescent="0.25">
      <c r="A27" s="82"/>
      <c r="B27" s="91" t="s">
        <v>137</v>
      </c>
      <c r="C27" s="92" t="s">
        <v>138</v>
      </c>
      <c r="D27" s="157">
        <v>150000</v>
      </c>
      <c r="E27" s="157">
        <v>50000</v>
      </c>
      <c r="F27" s="157">
        <v>0</v>
      </c>
      <c r="G27" s="212">
        <v>0</v>
      </c>
      <c r="N27" s="255"/>
    </row>
    <row r="28" spans="1:14" ht="26.25" x14ac:dyDescent="0.25">
      <c r="A28" s="82"/>
      <c r="B28" s="91" t="s">
        <v>139</v>
      </c>
      <c r="C28" s="92" t="s">
        <v>140</v>
      </c>
      <c r="D28" s="156">
        <v>100000</v>
      </c>
      <c r="E28" s="156">
        <v>100000</v>
      </c>
      <c r="F28" s="157">
        <v>0</v>
      </c>
      <c r="G28" s="212">
        <v>0</v>
      </c>
    </row>
    <row r="29" spans="1:14" ht="51.75" x14ac:dyDescent="0.25">
      <c r="A29" s="82"/>
      <c r="B29" s="91" t="s">
        <v>164</v>
      </c>
      <c r="C29" s="92" t="s">
        <v>163</v>
      </c>
      <c r="D29" s="156">
        <v>0</v>
      </c>
      <c r="E29" s="156">
        <v>0</v>
      </c>
      <c r="F29" s="157">
        <v>0</v>
      </c>
      <c r="G29" s="212">
        <v>0</v>
      </c>
    </row>
    <row r="30" spans="1:14" ht="39" x14ac:dyDescent="0.25">
      <c r="A30" s="82"/>
      <c r="B30" s="91" t="s">
        <v>141</v>
      </c>
      <c r="C30" s="92" t="s">
        <v>142</v>
      </c>
      <c r="D30" s="156">
        <v>45361500</v>
      </c>
      <c r="E30" s="156">
        <v>23011500</v>
      </c>
      <c r="F30" s="157">
        <v>21909177</v>
      </c>
      <c r="G30" s="212">
        <f>F30/E30*100</f>
        <v>95.209686461117272</v>
      </c>
    </row>
    <row r="31" spans="1:14" x14ac:dyDescent="0.25">
      <c r="A31" s="82">
        <v>16</v>
      </c>
      <c r="B31" s="279" t="s">
        <v>228</v>
      </c>
      <c r="C31" s="280" t="s">
        <v>229</v>
      </c>
      <c r="D31" s="281">
        <f>D32</f>
        <v>40780</v>
      </c>
      <c r="E31" s="281">
        <v>40780</v>
      </c>
      <c r="F31" s="281">
        <f>F32</f>
        <v>40775</v>
      </c>
      <c r="G31" s="212">
        <f t="shared" si="0"/>
        <v>99.987739087788128</v>
      </c>
    </row>
    <row r="32" spans="1:14" ht="40.5" customHeight="1" x14ac:dyDescent="0.25">
      <c r="A32" s="82"/>
      <c r="B32" s="91" t="s">
        <v>230</v>
      </c>
      <c r="C32" s="92" t="s">
        <v>231</v>
      </c>
      <c r="D32" s="156">
        <v>40780</v>
      </c>
      <c r="E32" s="156">
        <v>40780</v>
      </c>
      <c r="F32" s="157">
        <v>40775</v>
      </c>
      <c r="G32" s="212">
        <f t="shared" si="0"/>
        <v>99.987739087788128</v>
      </c>
    </row>
    <row r="33" spans="1:7" ht="24.75" customHeight="1" x14ac:dyDescent="0.25">
      <c r="A33" s="94"/>
      <c r="B33" s="94" t="s">
        <v>143</v>
      </c>
      <c r="C33" s="94"/>
      <c r="D33" s="282">
        <f>D25+D20+D19+D18+D17+D16+D14+D13+D12+D11+D10+D8+D9+D15+D21+D31</f>
        <v>96968590</v>
      </c>
      <c r="E33" s="282">
        <f t="shared" ref="E33:F33" si="3">E25+E20+E19+E18+E17+E16+E14+E13+E12+E11+E10+E8+E9+E15+E21+E31</f>
        <v>51082090</v>
      </c>
      <c r="F33" s="282">
        <f t="shared" si="3"/>
        <v>46804087</v>
      </c>
      <c r="G33" s="212">
        <f t="shared" si="0"/>
        <v>91.625238904672855</v>
      </c>
    </row>
    <row r="34" spans="1:7" x14ac:dyDescent="0.25">
      <c r="A34" s="197"/>
      <c r="B34" s="199" t="s">
        <v>81</v>
      </c>
      <c r="C34" s="198"/>
      <c r="D34" s="191"/>
      <c r="E34" s="196"/>
      <c r="F34" s="197"/>
      <c r="G34" s="214"/>
    </row>
    <row r="35" spans="1:7" x14ac:dyDescent="0.25">
      <c r="B35" s="190"/>
      <c r="C35" s="198"/>
      <c r="D35" s="191"/>
      <c r="E35" s="191"/>
      <c r="F35" s="191"/>
    </row>
    <row r="36" spans="1:7" ht="43.5" customHeight="1" x14ac:dyDescent="0.25">
      <c r="A36" s="275" t="s">
        <v>215</v>
      </c>
      <c r="B36" s="257"/>
      <c r="C36" s="257"/>
      <c r="D36" s="257"/>
      <c r="E36" s="257"/>
      <c r="F36" s="257"/>
    </row>
    <row r="37" spans="1:7" ht="21.75" customHeight="1" x14ac:dyDescent="0.25">
      <c r="A37" s="78"/>
      <c r="B37" s="81" t="s">
        <v>161</v>
      </c>
      <c r="C37" s="78"/>
      <c r="D37" s="78"/>
      <c r="E37" s="78"/>
      <c r="F37" s="78" t="s">
        <v>3</v>
      </c>
    </row>
    <row r="38" spans="1:7" ht="11.25" customHeight="1" x14ac:dyDescent="0.25">
      <c r="A38" s="274" t="s">
        <v>4</v>
      </c>
      <c r="B38" s="274" t="s">
        <v>5</v>
      </c>
      <c r="C38" s="274" t="s">
        <v>6</v>
      </c>
      <c r="D38" s="268" t="s">
        <v>190</v>
      </c>
      <c r="E38" s="263" t="s">
        <v>208</v>
      </c>
      <c r="F38" s="261" t="s">
        <v>214</v>
      </c>
      <c r="G38" s="270" t="s">
        <v>237</v>
      </c>
    </row>
    <row r="39" spans="1:7" ht="39" customHeight="1" x14ac:dyDescent="0.25">
      <c r="A39" s="259"/>
      <c r="B39" s="259"/>
      <c r="C39" s="259"/>
      <c r="D39" s="269"/>
      <c r="E39" s="264"/>
      <c r="F39" s="262"/>
      <c r="G39" s="270"/>
    </row>
    <row r="40" spans="1:7" ht="29.25" x14ac:dyDescent="0.25">
      <c r="A40" s="82">
        <v>1</v>
      </c>
      <c r="B40" s="83" t="s">
        <v>160</v>
      </c>
      <c r="C40" s="83" t="s">
        <v>114</v>
      </c>
      <c r="D40" s="153">
        <v>0</v>
      </c>
      <c r="E40" s="153">
        <v>0</v>
      </c>
      <c r="F40" s="153">
        <v>0</v>
      </c>
      <c r="G40" s="212">
        <v>0</v>
      </c>
    </row>
    <row r="41" spans="1:7" x14ac:dyDescent="0.25">
      <c r="A41" s="82">
        <v>2</v>
      </c>
      <c r="B41" s="84" t="s">
        <v>198</v>
      </c>
      <c r="C41" s="169" t="s">
        <v>167</v>
      </c>
      <c r="D41" s="168">
        <v>70000</v>
      </c>
      <c r="E41" s="168">
        <v>42000</v>
      </c>
      <c r="F41" s="153">
        <v>14256</v>
      </c>
      <c r="G41" s="212">
        <f t="shared" ref="G41:G55" si="4">F41/E41*100</f>
        <v>33.942857142857143</v>
      </c>
    </row>
    <row r="42" spans="1:7" ht="29.25" x14ac:dyDescent="0.25">
      <c r="A42" s="82">
        <v>3</v>
      </c>
      <c r="B42" s="84" t="s">
        <v>115</v>
      </c>
      <c r="C42" s="85" t="s">
        <v>116</v>
      </c>
      <c r="D42" s="168">
        <v>750000</v>
      </c>
      <c r="E42" s="168">
        <v>385000</v>
      </c>
      <c r="F42" s="153">
        <v>219626</v>
      </c>
      <c r="G42" s="212">
        <f t="shared" si="4"/>
        <v>57.04571428571429</v>
      </c>
    </row>
    <row r="43" spans="1:7" ht="29.25" x14ac:dyDescent="0.25">
      <c r="A43" s="82">
        <v>4</v>
      </c>
      <c r="B43" s="84" t="s">
        <v>117</v>
      </c>
      <c r="C43" s="85" t="s">
        <v>118</v>
      </c>
      <c r="D43" s="168">
        <v>188000</v>
      </c>
      <c r="E43" s="168">
        <v>105000</v>
      </c>
      <c r="F43" s="153">
        <v>68155</v>
      </c>
      <c r="G43" s="212">
        <f t="shared" si="4"/>
        <v>64.909523809523805</v>
      </c>
    </row>
    <row r="44" spans="1:7" ht="26.25" x14ac:dyDescent="0.25">
      <c r="A44" s="82">
        <v>5</v>
      </c>
      <c r="B44" s="109" t="s">
        <v>119</v>
      </c>
      <c r="C44" s="86" t="s">
        <v>120</v>
      </c>
      <c r="D44" s="219">
        <v>35475500</v>
      </c>
      <c r="E44" s="219">
        <v>19224500</v>
      </c>
      <c r="F44" s="159">
        <v>17700759</v>
      </c>
      <c r="G44" s="212">
        <f t="shared" si="4"/>
        <v>92.073962911909277</v>
      </c>
    </row>
    <row r="45" spans="1:7" ht="26.25" x14ac:dyDescent="0.25">
      <c r="A45" s="82">
        <v>6</v>
      </c>
      <c r="B45" s="87" t="s">
        <v>121</v>
      </c>
      <c r="C45" s="82" t="s">
        <v>122</v>
      </c>
      <c r="D45" s="168">
        <v>13050000</v>
      </c>
      <c r="E45" s="168">
        <v>6600000</v>
      </c>
      <c r="F45" s="153">
        <v>6437539</v>
      </c>
      <c r="G45" s="212">
        <f t="shared" si="4"/>
        <v>97.538469696969699</v>
      </c>
    </row>
    <row r="46" spans="1:7" ht="29.25" x14ac:dyDescent="0.25">
      <c r="A46" s="82">
        <v>7</v>
      </c>
      <c r="B46" s="84" t="s">
        <v>123</v>
      </c>
      <c r="C46" s="82" t="s">
        <v>124</v>
      </c>
      <c r="D46" s="219">
        <v>229180</v>
      </c>
      <c r="E46" s="219">
        <v>119680</v>
      </c>
      <c r="F46" s="159">
        <v>80572</v>
      </c>
      <c r="G46" s="212">
        <f t="shared" si="4"/>
        <v>67.32286096256685</v>
      </c>
    </row>
    <row r="47" spans="1:7" x14ac:dyDescent="0.25">
      <c r="A47" s="82">
        <v>8</v>
      </c>
      <c r="B47" s="84" t="s">
        <v>182</v>
      </c>
      <c r="C47" s="82" t="s">
        <v>181</v>
      </c>
      <c r="D47" s="176">
        <v>0</v>
      </c>
      <c r="E47" s="176">
        <v>0</v>
      </c>
      <c r="F47" s="177">
        <v>0</v>
      </c>
      <c r="G47" s="212">
        <v>0</v>
      </c>
    </row>
    <row r="48" spans="1:7" x14ac:dyDescent="0.25">
      <c r="A48" s="82">
        <v>9</v>
      </c>
      <c r="B48" s="84" t="s">
        <v>60</v>
      </c>
      <c r="C48" s="82" t="s">
        <v>126</v>
      </c>
      <c r="D48" s="168">
        <v>39420</v>
      </c>
      <c r="E48" s="168">
        <v>39420</v>
      </c>
      <c r="F48" s="153">
        <v>39418</v>
      </c>
      <c r="G48" s="212">
        <f t="shared" si="4"/>
        <v>99.9949264332826</v>
      </c>
    </row>
    <row r="49" spans="1:7" ht="39" x14ac:dyDescent="0.25">
      <c r="A49" s="82">
        <v>10</v>
      </c>
      <c r="B49" s="56" t="s">
        <v>62</v>
      </c>
      <c r="C49" s="89" t="s">
        <v>127</v>
      </c>
      <c r="D49" s="148">
        <v>-8000</v>
      </c>
      <c r="E49" s="149">
        <v>-8000</v>
      </c>
      <c r="F49" s="150">
        <v>0</v>
      </c>
      <c r="G49" s="237">
        <v>0</v>
      </c>
    </row>
    <row r="50" spans="1:7" ht="18.75" customHeight="1" x14ac:dyDescent="0.25">
      <c r="A50" s="82">
        <v>11</v>
      </c>
      <c r="B50" s="56" t="s">
        <v>64</v>
      </c>
      <c r="C50" s="89" t="s">
        <v>128</v>
      </c>
      <c r="D50" s="148">
        <v>0</v>
      </c>
      <c r="E50" s="149">
        <v>0</v>
      </c>
      <c r="F50" s="150">
        <v>0</v>
      </c>
      <c r="G50" s="212">
        <v>0</v>
      </c>
    </row>
    <row r="51" spans="1:7" ht="39" x14ac:dyDescent="0.25">
      <c r="A51" s="82">
        <v>12</v>
      </c>
      <c r="B51" s="56" t="s">
        <v>129</v>
      </c>
      <c r="C51" s="47" t="s">
        <v>130</v>
      </c>
      <c r="D51" s="161">
        <v>147900</v>
      </c>
      <c r="E51" s="162">
        <v>147900</v>
      </c>
      <c r="F51" s="159">
        <v>2500</v>
      </c>
      <c r="G51" s="212">
        <f t="shared" si="4"/>
        <v>1.6903313049357673</v>
      </c>
    </row>
    <row r="52" spans="1:7" ht="18.75" customHeight="1" x14ac:dyDescent="0.25">
      <c r="A52" s="82">
        <v>13</v>
      </c>
      <c r="B52" s="90" t="s">
        <v>133</v>
      </c>
      <c r="C52" s="82" t="s">
        <v>134</v>
      </c>
      <c r="D52" s="154">
        <f>D53+D54+D55</f>
        <v>45936500</v>
      </c>
      <c r="E52" s="155">
        <f>E53+E54+E55</f>
        <v>23336500</v>
      </c>
      <c r="F52" s="153">
        <f>F53+F54+F55</f>
        <v>22184177</v>
      </c>
      <c r="G52" s="212">
        <f t="shared" si="4"/>
        <v>95.062142994879267</v>
      </c>
    </row>
    <row r="53" spans="1:7" ht="26.25" x14ac:dyDescent="0.25">
      <c r="A53" s="82"/>
      <c r="B53" s="91" t="s">
        <v>135</v>
      </c>
      <c r="C53" s="92" t="s">
        <v>136</v>
      </c>
      <c r="D53" s="156">
        <v>425000</v>
      </c>
      <c r="E53" s="156">
        <v>275000</v>
      </c>
      <c r="F53" s="157">
        <v>275000</v>
      </c>
      <c r="G53" s="212">
        <f t="shared" si="4"/>
        <v>100</v>
      </c>
    </row>
    <row r="54" spans="1:7" ht="39" x14ac:dyDescent="0.25">
      <c r="A54" s="82"/>
      <c r="B54" s="91" t="s">
        <v>137</v>
      </c>
      <c r="C54" s="92" t="s">
        <v>138</v>
      </c>
      <c r="D54" s="157">
        <v>150000</v>
      </c>
      <c r="E54" s="157">
        <v>50000</v>
      </c>
      <c r="F54" s="157">
        <v>0</v>
      </c>
      <c r="G54" s="212">
        <v>0</v>
      </c>
    </row>
    <row r="55" spans="1:7" ht="25.5" customHeight="1" x14ac:dyDescent="0.25">
      <c r="A55" s="82"/>
      <c r="B55" s="91" t="s">
        <v>141</v>
      </c>
      <c r="C55" s="92" t="s">
        <v>142</v>
      </c>
      <c r="D55" s="156">
        <v>45361500</v>
      </c>
      <c r="E55" s="156">
        <v>23011500</v>
      </c>
      <c r="F55" s="157">
        <v>21909177</v>
      </c>
      <c r="G55" s="212">
        <f t="shared" si="4"/>
        <v>95.209686461117272</v>
      </c>
    </row>
    <row r="56" spans="1:7" ht="15" customHeight="1" x14ac:dyDescent="0.25">
      <c r="A56" s="94"/>
      <c r="B56" s="94" t="s">
        <v>143</v>
      </c>
      <c r="C56" s="94"/>
      <c r="D56" s="158">
        <f>D52+D51+D50+D49+D48+D46+D45+D44+D43+D42+D40+D41+D47</f>
        <v>95878500</v>
      </c>
      <c r="E56" s="158">
        <f>E52+E51+E50+E49+E48+E46+E45+E44+E43+E42+E40+E41+E47</f>
        <v>49992000</v>
      </c>
      <c r="F56" s="158">
        <f>F52+F51+F50+F49+F48+F46+F45+F44+F43+F42+F40+F41+F47</f>
        <v>46747002</v>
      </c>
      <c r="G56" s="212">
        <f t="shared" ref="G56" si="5">F56/E56*100</f>
        <v>93.508965434469516</v>
      </c>
    </row>
    <row r="57" spans="1:7" ht="41.25" customHeight="1" x14ac:dyDescent="0.25">
      <c r="A57" s="276" t="s">
        <v>216</v>
      </c>
      <c r="B57" s="276"/>
      <c r="C57" s="276"/>
      <c r="D57" s="276"/>
      <c r="E57" s="276"/>
      <c r="F57" s="276"/>
    </row>
    <row r="58" spans="1:7" ht="25.5" customHeight="1" x14ac:dyDescent="0.25">
      <c r="A58" s="78"/>
      <c r="B58" s="81" t="s">
        <v>161</v>
      </c>
      <c r="C58" s="78"/>
      <c r="D58" s="78"/>
      <c r="E58" s="78"/>
      <c r="F58" s="78" t="s">
        <v>3</v>
      </c>
    </row>
    <row r="59" spans="1:7" ht="15" customHeight="1" x14ac:dyDescent="0.25">
      <c r="A59" s="274" t="s">
        <v>4</v>
      </c>
      <c r="B59" s="274" t="s">
        <v>5</v>
      </c>
      <c r="C59" s="274" t="s">
        <v>6</v>
      </c>
      <c r="D59" s="268" t="s">
        <v>190</v>
      </c>
      <c r="E59" s="263" t="s">
        <v>208</v>
      </c>
      <c r="F59" s="261" t="s">
        <v>214</v>
      </c>
      <c r="G59" s="270" t="s">
        <v>237</v>
      </c>
    </row>
    <row r="60" spans="1:7" ht="40.5" customHeight="1" x14ac:dyDescent="0.25">
      <c r="A60" s="259"/>
      <c r="B60" s="259"/>
      <c r="C60" s="259"/>
      <c r="D60" s="269"/>
      <c r="E60" s="264"/>
      <c r="F60" s="262"/>
      <c r="G60" s="270"/>
    </row>
    <row r="61" spans="1:7" ht="15" customHeight="1" x14ac:dyDescent="0.25">
      <c r="A61" s="231">
        <v>1</v>
      </c>
      <c r="B61" s="56" t="s">
        <v>64</v>
      </c>
      <c r="C61" s="89" t="s">
        <v>128</v>
      </c>
      <c r="D61" s="148">
        <v>8000</v>
      </c>
      <c r="E61" s="149">
        <v>8000</v>
      </c>
      <c r="F61" s="150">
        <v>0</v>
      </c>
      <c r="G61" s="215">
        <v>0</v>
      </c>
    </row>
    <row r="62" spans="1:7" ht="39" x14ac:dyDescent="0.25">
      <c r="A62" s="82">
        <v>2</v>
      </c>
      <c r="B62" s="56" t="s">
        <v>131</v>
      </c>
      <c r="C62" s="89" t="s">
        <v>132</v>
      </c>
      <c r="D62" s="151">
        <v>913000</v>
      </c>
      <c r="E62" s="152">
        <v>913000</v>
      </c>
      <c r="F62" s="153">
        <v>0</v>
      </c>
      <c r="G62" s="212">
        <v>0</v>
      </c>
    </row>
    <row r="63" spans="1:7" ht="19.5" customHeight="1" x14ac:dyDescent="0.25">
      <c r="A63" s="82">
        <v>3</v>
      </c>
      <c r="B63" s="234" t="s">
        <v>199</v>
      </c>
      <c r="C63" s="4" t="s">
        <v>200</v>
      </c>
      <c r="D63" s="223">
        <f>D66+D65+D64</f>
        <v>28310</v>
      </c>
      <c r="E63" s="159">
        <f t="shared" ref="E63:G63" si="6">E66+E65+E64</f>
        <v>28310</v>
      </c>
      <c r="F63" s="223">
        <f t="shared" si="6"/>
        <v>16310</v>
      </c>
      <c r="G63" s="212">
        <f>F63/E63*100</f>
        <v>57.612151183327441</v>
      </c>
    </row>
    <row r="64" spans="1:7" ht="88.5" customHeight="1" x14ac:dyDescent="0.25">
      <c r="A64" s="82"/>
      <c r="B64" s="283" t="s">
        <v>232</v>
      </c>
      <c r="C64" s="21" t="s">
        <v>227</v>
      </c>
      <c r="D64" s="236">
        <v>16310</v>
      </c>
      <c r="E64" s="220">
        <v>16310</v>
      </c>
      <c r="F64" s="220">
        <v>16310</v>
      </c>
      <c r="G64" s="212"/>
    </row>
    <row r="65" spans="1:13" ht="46.5" customHeight="1" x14ac:dyDescent="0.25">
      <c r="A65" s="82"/>
      <c r="B65" s="283" t="s">
        <v>201</v>
      </c>
      <c r="C65" s="21" t="s">
        <v>202</v>
      </c>
      <c r="D65" s="236">
        <v>10000</v>
      </c>
      <c r="E65" s="220">
        <v>10000</v>
      </c>
      <c r="F65" s="220">
        <v>0</v>
      </c>
      <c r="G65" s="237">
        <f>F65/E65*100</f>
        <v>0</v>
      </c>
    </row>
    <row r="66" spans="1:13" ht="24" customHeight="1" x14ac:dyDescent="0.25">
      <c r="A66" s="82"/>
      <c r="B66" s="235" t="s">
        <v>203</v>
      </c>
      <c r="C66" s="21" t="s">
        <v>204</v>
      </c>
      <c r="D66" s="236">
        <v>2000</v>
      </c>
      <c r="E66" s="220">
        <v>2000</v>
      </c>
      <c r="F66" s="220">
        <v>0</v>
      </c>
      <c r="G66" s="212">
        <v>0</v>
      </c>
    </row>
    <row r="67" spans="1:13" x14ac:dyDescent="0.25">
      <c r="A67" s="82">
        <v>4</v>
      </c>
      <c r="B67" s="90" t="s">
        <v>133</v>
      </c>
      <c r="C67" s="82" t="s">
        <v>134</v>
      </c>
      <c r="D67" s="154">
        <f>D68</f>
        <v>100000</v>
      </c>
      <c r="E67" s="154">
        <f t="shared" ref="E67:F67" si="7">E68</f>
        <v>100000</v>
      </c>
      <c r="F67" s="154">
        <f t="shared" si="7"/>
        <v>0</v>
      </c>
      <c r="G67" s="212">
        <v>0</v>
      </c>
    </row>
    <row r="68" spans="1:13" ht="26.25" x14ac:dyDescent="0.25">
      <c r="A68" s="82"/>
      <c r="B68" s="91" t="s">
        <v>139</v>
      </c>
      <c r="C68" s="92" t="s">
        <v>140</v>
      </c>
      <c r="D68" s="156">
        <v>100000</v>
      </c>
      <c r="E68" s="156">
        <v>100000</v>
      </c>
      <c r="F68" s="157">
        <v>0</v>
      </c>
      <c r="G68" s="212">
        <v>0</v>
      </c>
    </row>
    <row r="69" spans="1:13" x14ac:dyDescent="0.25">
      <c r="A69" s="82">
        <v>16</v>
      </c>
      <c r="B69" s="279" t="s">
        <v>228</v>
      </c>
      <c r="C69" s="280" t="s">
        <v>229</v>
      </c>
      <c r="D69" s="142">
        <f>D70</f>
        <v>40780</v>
      </c>
      <c r="E69" s="142">
        <v>40780</v>
      </c>
      <c r="F69" s="142">
        <f>F70</f>
        <v>40775</v>
      </c>
      <c r="G69" s="212">
        <f t="shared" ref="G69:G70" si="8">F69/E69*100</f>
        <v>99.987739087788128</v>
      </c>
    </row>
    <row r="70" spans="1:13" ht="40.5" customHeight="1" x14ac:dyDescent="0.25">
      <c r="A70" s="82"/>
      <c r="B70" s="91" t="s">
        <v>230</v>
      </c>
      <c r="C70" s="92" t="s">
        <v>231</v>
      </c>
      <c r="D70" s="156">
        <v>40780</v>
      </c>
      <c r="E70" s="156">
        <v>40780</v>
      </c>
      <c r="F70" s="157">
        <v>40775</v>
      </c>
      <c r="G70" s="212">
        <f t="shared" si="8"/>
        <v>99.987739087788128</v>
      </c>
    </row>
    <row r="71" spans="1:13" x14ac:dyDescent="0.25">
      <c r="A71" s="94"/>
      <c r="B71" s="94" t="s">
        <v>143</v>
      </c>
      <c r="C71" s="94"/>
      <c r="D71" s="158">
        <f>D61+D62+D63+D67+D69</f>
        <v>1090090</v>
      </c>
      <c r="E71" s="158">
        <f>E61+E67+E62+E63+E69</f>
        <v>1090090</v>
      </c>
      <c r="F71" s="158">
        <f>F69+F63</f>
        <v>57085</v>
      </c>
      <c r="G71" s="212">
        <v>0</v>
      </c>
    </row>
    <row r="72" spans="1:13" x14ac:dyDescent="0.25">
      <c r="G72"/>
    </row>
    <row r="73" spans="1:13" ht="15.75" customHeight="1" x14ac:dyDescent="0.25">
      <c r="E73" s="284"/>
      <c r="F73" s="284"/>
      <c r="G73"/>
    </row>
    <row r="74" spans="1:13" x14ac:dyDescent="0.25">
      <c r="A74" s="41"/>
      <c r="B74" s="254" t="s">
        <v>233</v>
      </c>
      <c r="C74" s="41"/>
      <c r="D74" s="254" t="s">
        <v>234</v>
      </c>
      <c r="E74" s="254"/>
      <c r="G74"/>
    </row>
    <row r="75" spans="1:13" x14ac:dyDescent="0.25">
      <c r="A75" s="41"/>
      <c r="B75" s="254" t="s">
        <v>235</v>
      </c>
      <c r="C75" s="41"/>
      <c r="D75" s="41" t="s">
        <v>81</v>
      </c>
      <c r="E75" s="41" t="s">
        <v>236</v>
      </c>
      <c r="F75" s="41"/>
      <c r="G75" s="205"/>
      <c r="M75" t="s">
        <v>81</v>
      </c>
    </row>
    <row r="76" spans="1:13" ht="15.75" customHeight="1" x14ac:dyDescent="0.25">
      <c r="A76" s="41"/>
      <c r="B76" s="106"/>
      <c r="C76" s="106"/>
      <c r="D76" s="106"/>
      <c r="E76" s="107"/>
      <c r="F76" s="253"/>
      <c r="G76" s="205"/>
    </row>
    <row r="78" spans="1:13" x14ac:dyDescent="0.25">
      <c r="L78" t="s">
        <v>81</v>
      </c>
    </row>
  </sheetData>
  <mergeCells count="25">
    <mergeCell ref="F38:F39"/>
    <mergeCell ref="A38:A39"/>
    <mergeCell ref="B38:B39"/>
    <mergeCell ref="C38:C39"/>
    <mergeCell ref="D38:D39"/>
    <mergeCell ref="E38:E39"/>
    <mergeCell ref="E73:F73"/>
    <mergeCell ref="A4:F4"/>
    <mergeCell ref="A6:A7"/>
    <mergeCell ref="B6:B7"/>
    <mergeCell ref="C6:C7"/>
    <mergeCell ref="D6:D7"/>
    <mergeCell ref="E6:E7"/>
    <mergeCell ref="F6:F7"/>
    <mergeCell ref="G59:G60"/>
    <mergeCell ref="A57:F57"/>
    <mergeCell ref="G6:G7"/>
    <mergeCell ref="G38:G39"/>
    <mergeCell ref="A36:F36"/>
    <mergeCell ref="F59:F60"/>
    <mergeCell ref="A59:A60"/>
    <mergeCell ref="B59:B60"/>
    <mergeCell ref="C59:C60"/>
    <mergeCell ref="D59:D60"/>
    <mergeCell ref="E59:E60"/>
  </mergeCell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tabSelected="1" view="pageBreakPreview" topLeftCell="A46" zoomScale="98" zoomScaleNormal="100" zoomScaleSheetLayoutView="98" workbookViewId="0">
      <selection activeCell="K58" sqref="K58"/>
    </sheetView>
  </sheetViews>
  <sheetFormatPr defaultRowHeight="15" x14ac:dyDescent="0.25"/>
  <cols>
    <col min="1" max="1" width="7.5703125" customWidth="1"/>
    <col min="2" max="2" width="29.5703125" customWidth="1"/>
    <col min="3" max="3" width="10.42578125" customWidth="1"/>
    <col min="4" max="4" width="15.42578125" customWidth="1"/>
    <col min="5" max="5" width="18" customWidth="1"/>
    <col min="6" max="6" width="15.42578125" customWidth="1"/>
    <col min="7" max="7" width="9.140625" style="205"/>
  </cols>
  <sheetData>
    <row r="1" spans="1:14" x14ac:dyDescent="0.25">
      <c r="A1" s="239" t="s">
        <v>0</v>
      </c>
      <c r="B1" s="239"/>
      <c r="C1" s="240" t="s">
        <v>206</v>
      </c>
      <c r="D1" s="198"/>
      <c r="E1" s="198"/>
      <c r="F1" s="198"/>
      <c r="G1" s="241"/>
    </row>
    <row r="2" spans="1:14" x14ac:dyDescent="0.25">
      <c r="A2" s="239" t="s">
        <v>1</v>
      </c>
      <c r="B2" s="239"/>
      <c r="C2" s="198"/>
      <c r="D2" s="198"/>
      <c r="E2" s="198"/>
      <c r="F2" s="198"/>
      <c r="G2" s="241"/>
    </row>
    <row r="3" spans="1:14" x14ac:dyDescent="0.25">
      <c r="A3" s="239" t="s">
        <v>2</v>
      </c>
      <c r="B3" s="239"/>
      <c r="C3" s="198"/>
      <c r="D3" s="198"/>
      <c r="E3" s="198"/>
      <c r="F3" s="198"/>
      <c r="G3" s="241"/>
    </row>
    <row r="4" spans="1:14" x14ac:dyDescent="0.25">
      <c r="A4" s="242"/>
      <c r="B4" s="242"/>
      <c r="C4" s="242"/>
      <c r="D4" s="243"/>
      <c r="E4" s="243"/>
      <c r="F4" s="243"/>
      <c r="G4" s="244"/>
    </row>
    <row r="5" spans="1:14" ht="55.5" customHeight="1" x14ac:dyDescent="0.25">
      <c r="A5" s="277" t="s">
        <v>207</v>
      </c>
      <c r="B5" s="277"/>
      <c r="C5" s="277"/>
      <c r="D5" s="277"/>
      <c r="E5" s="277"/>
      <c r="F5" s="277"/>
    </row>
    <row r="6" spans="1:14" ht="23.25" customHeight="1" x14ac:dyDescent="0.25">
      <c r="A6" s="274" t="s">
        <v>4</v>
      </c>
      <c r="B6" s="274" t="s">
        <v>5</v>
      </c>
      <c r="C6" s="274" t="s">
        <v>6</v>
      </c>
      <c r="D6" s="268" t="s">
        <v>190</v>
      </c>
      <c r="E6" s="263" t="s">
        <v>208</v>
      </c>
      <c r="F6" s="261" t="s">
        <v>209</v>
      </c>
      <c r="G6" s="270" t="s">
        <v>237</v>
      </c>
    </row>
    <row r="7" spans="1:14" ht="34.5" customHeight="1" x14ac:dyDescent="0.25">
      <c r="A7" s="278"/>
      <c r="B7" s="278"/>
      <c r="C7" s="278"/>
      <c r="D7" s="269"/>
      <c r="E7" s="264"/>
      <c r="F7" s="262"/>
      <c r="G7" s="270"/>
    </row>
    <row r="8" spans="1:14" x14ac:dyDescent="0.25">
      <c r="A8" s="82">
        <v>1</v>
      </c>
      <c r="B8" s="83" t="s">
        <v>159</v>
      </c>
      <c r="C8" s="97" t="s">
        <v>144</v>
      </c>
      <c r="D8" s="152">
        <f>D9</f>
        <v>376670</v>
      </c>
      <c r="E8" s="163">
        <f>E9</f>
        <v>256670</v>
      </c>
      <c r="F8" s="152">
        <f>F9</f>
        <v>75417</v>
      </c>
      <c r="G8" s="211">
        <f>F8/D8*100</f>
        <v>20.022035203228288</v>
      </c>
    </row>
    <row r="9" spans="1:14" x14ac:dyDescent="0.25">
      <c r="A9" s="88"/>
      <c r="B9" s="67" t="s">
        <v>85</v>
      </c>
      <c r="C9" s="66" t="s">
        <v>109</v>
      </c>
      <c r="D9" s="160">
        <v>376670</v>
      </c>
      <c r="E9" s="164">
        <v>256670</v>
      </c>
      <c r="F9" s="160">
        <v>75417</v>
      </c>
      <c r="G9" s="211">
        <f t="shared" ref="G9:G26" si="0">F9/D9*100</f>
        <v>20.022035203228288</v>
      </c>
    </row>
    <row r="10" spans="1:14" ht="29.25" x14ac:dyDescent="0.25">
      <c r="A10" s="82">
        <v>2</v>
      </c>
      <c r="B10" s="84" t="s">
        <v>145</v>
      </c>
      <c r="C10" s="97" t="s">
        <v>146</v>
      </c>
      <c r="D10" s="165">
        <f>D11+D12+D13+D15+D16+D14</f>
        <v>96023790</v>
      </c>
      <c r="E10" s="165">
        <f>E11+E12+E13+E15+E16+E14</f>
        <v>50512790</v>
      </c>
      <c r="F10" s="165">
        <f t="shared" ref="F10" si="1">F11+F12+F13+F15+F16</f>
        <v>44100060</v>
      </c>
      <c r="G10" s="211">
        <f t="shared" si="0"/>
        <v>45.92618141816731</v>
      </c>
      <c r="J10" t="s">
        <v>81</v>
      </c>
    </row>
    <row r="11" spans="1:14" x14ac:dyDescent="0.25">
      <c r="A11" s="88"/>
      <c r="B11" s="66" t="s">
        <v>83</v>
      </c>
      <c r="C11" s="66" t="s">
        <v>84</v>
      </c>
      <c r="D11" s="160">
        <v>79309000</v>
      </c>
      <c r="E11" s="160">
        <v>40047000</v>
      </c>
      <c r="F11" s="160">
        <v>38511871</v>
      </c>
      <c r="G11" s="211">
        <f t="shared" si="0"/>
        <v>48.559269439786149</v>
      </c>
    </row>
    <row r="12" spans="1:14" x14ac:dyDescent="0.25">
      <c r="A12" s="88"/>
      <c r="B12" s="67" t="s">
        <v>85</v>
      </c>
      <c r="C12" s="66" t="s">
        <v>86</v>
      </c>
      <c r="D12" s="160">
        <v>14958700</v>
      </c>
      <c r="E12" s="160">
        <v>9045700</v>
      </c>
      <c r="F12" s="160">
        <v>5311195</v>
      </c>
      <c r="G12" s="211">
        <f t="shared" si="0"/>
        <v>35.50572576493947</v>
      </c>
    </row>
    <row r="13" spans="1:14" x14ac:dyDescent="0.25">
      <c r="A13" s="88"/>
      <c r="B13" s="66" t="s">
        <v>87</v>
      </c>
      <c r="C13" s="66" t="s">
        <v>88</v>
      </c>
      <c r="D13" s="160">
        <v>666000</v>
      </c>
      <c r="E13" s="160">
        <v>330000</v>
      </c>
      <c r="F13" s="160">
        <v>270925</v>
      </c>
      <c r="G13" s="211">
        <f t="shared" si="0"/>
        <v>40.679429429429433</v>
      </c>
    </row>
    <row r="14" spans="1:14" ht="38.25" x14ac:dyDescent="0.25">
      <c r="A14" s="72"/>
      <c r="B14" s="238" t="s">
        <v>178</v>
      </c>
      <c r="C14" s="173" t="s">
        <v>177</v>
      </c>
      <c r="D14" s="174">
        <v>12000</v>
      </c>
      <c r="E14" s="174">
        <v>12000</v>
      </c>
      <c r="F14" s="174">
        <v>0</v>
      </c>
      <c r="G14" s="233">
        <f t="shared" ref="G14" si="2">F14/E14*100</f>
        <v>0</v>
      </c>
      <c r="H14" s="187"/>
      <c r="I14" s="187"/>
      <c r="J14" s="187"/>
      <c r="K14" s="187"/>
      <c r="L14" s="187"/>
      <c r="M14" s="187"/>
      <c r="N14" s="187"/>
    </row>
    <row r="15" spans="1:14" x14ac:dyDescent="0.25">
      <c r="A15" s="88"/>
      <c r="B15" s="70" t="s">
        <v>104</v>
      </c>
      <c r="C15" s="66" t="s">
        <v>98</v>
      </c>
      <c r="D15" s="160">
        <v>1078090</v>
      </c>
      <c r="E15" s="160">
        <v>1078090</v>
      </c>
      <c r="F15" s="160">
        <v>6069</v>
      </c>
      <c r="G15" s="211">
        <v>0</v>
      </c>
    </row>
    <row r="16" spans="1:14" ht="36.75" customHeight="1" x14ac:dyDescent="0.25">
      <c r="A16" s="88"/>
      <c r="B16" s="67" t="s">
        <v>89</v>
      </c>
      <c r="C16" s="68" t="s">
        <v>90</v>
      </c>
      <c r="D16" s="160">
        <v>0</v>
      </c>
      <c r="E16" s="166">
        <v>0</v>
      </c>
      <c r="F16" s="160">
        <v>0</v>
      </c>
      <c r="G16" s="211">
        <v>0</v>
      </c>
    </row>
    <row r="17" spans="1:7" ht="29.25" x14ac:dyDescent="0.25">
      <c r="A17" s="82">
        <v>3</v>
      </c>
      <c r="B17" s="100" t="s">
        <v>147</v>
      </c>
      <c r="C17" s="101" t="s">
        <v>148</v>
      </c>
      <c r="D17" s="167">
        <f>D18+D19+D20+D21</f>
        <v>480000</v>
      </c>
      <c r="E17" s="167">
        <f t="shared" ref="E17:F17" si="3">E18+E19+E20+E21</f>
        <v>318500</v>
      </c>
      <c r="F17" s="167">
        <f t="shared" si="3"/>
        <v>272198</v>
      </c>
      <c r="G17" s="211">
        <f t="shared" si="0"/>
        <v>56.707916666666669</v>
      </c>
    </row>
    <row r="18" spans="1:7" x14ac:dyDescent="0.25">
      <c r="A18" s="88"/>
      <c r="B18" s="66" t="s">
        <v>83</v>
      </c>
      <c r="C18" s="66" t="s">
        <v>84</v>
      </c>
      <c r="D18" s="160">
        <v>128000</v>
      </c>
      <c r="E18" s="166">
        <v>74400</v>
      </c>
      <c r="F18" s="160">
        <v>69724</v>
      </c>
      <c r="G18" s="211">
        <f t="shared" si="0"/>
        <v>54.471875000000004</v>
      </c>
    </row>
    <row r="19" spans="1:7" x14ac:dyDescent="0.25">
      <c r="A19" s="88"/>
      <c r="B19" s="67" t="s">
        <v>85</v>
      </c>
      <c r="C19" s="66" t="s">
        <v>86</v>
      </c>
      <c r="D19" s="160">
        <v>352000</v>
      </c>
      <c r="E19" s="166">
        <v>244100</v>
      </c>
      <c r="F19" s="160">
        <v>202474</v>
      </c>
      <c r="G19" s="211">
        <f t="shared" si="0"/>
        <v>57.521022727272729</v>
      </c>
    </row>
    <row r="20" spans="1:7" x14ac:dyDescent="0.25">
      <c r="A20" s="88"/>
      <c r="B20" s="66" t="s">
        <v>87</v>
      </c>
      <c r="C20" s="66" t="s">
        <v>88</v>
      </c>
      <c r="D20" s="160">
        <v>0</v>
      </c>
      <c r="E20" s="166">
        <v>0</v>
      </c>
      <c r="F20" s="160">
        <v>0</v>
      </c>
      <c r="G20" s="211">
        <v>0</v>
      </c>
    </row>
    <row r="21" spans="1:7" x14ac:dyDescent="0.25">
      <c r="A21" s="88"/>
      <c r="B21" s="67" t="s">
        <v>104</v>
      </c>
      <c r="C21" s="68" t="s">
        <v>98</v>
      </c>
      <c r="D21" s="160">
        <v>0</v>
      </c>
      <c r="E21" s="166">
        <v>0</v>
      </c>
      <c r="F21" s="160">
        <v>0</v>
      </c>
      <c r="G21" s="211">
        <v>0</v>
      </c>
    </row>
    <row r="22" spans="1:7" x14ac:dyDescent="0.25">
      <c r="A22" s="82">
        <v>4</v>
      </c>
      <c r="B22" s="102" t="s">
        <v>125</v>
      </c>
      <c r="C22" s="103" t="s">
        <v>149</v>
      </c>
      <c r="D22" s="152">
        <f>D23+D24+D25</f>
        <v>225480</v>
      </c>
      <c r="E22" s="152">
        <f>E23+E24+E25</f>
        <v>131480</v>
      </c>
      <c r="F22" s="152">
        <f>F23+F24+F25</f>
        <v>75332</v>
      </c>
      <c r="G22" s="211">
        <f t="shared" si="0"/>
        <v>33.409615043462836</v>
      </c>
    </row>
    <row r="23" spans="1:7" x14ac:dyDescent="0.25">
      <c r="A23" s="88"/>
      <c r="B23" s="66" t="s">
        <v>83</v>
      </c>
      <c r="C23" s="66" t="s">
        <v>84</v>
      </c>
      <c r="D23" s="160">
        <v>120000</v>
      </c>
      <c r="E23" s="166">
        <v>60200</v>
      </c>
      <c r="F23" s="160">
        <v>57231</v>
      </c>
      <c r="G23" s="211">
        <f t="shared" si="0"/>
        <v>47.692499999999995</v>
      </c>
    </row>
    <row r="24" spans="1:7" x14ac:dyDescent="0.25">
      <c r="A24" s="88"/>
      <c r="B24" s="67" t="s">
        <v>85</v>
      </c>
      <c r="C24" s="66" t="s">
        <v>86</v>
      </c>
      <c r="D24" s="160">
        <v>106400</v>
      </c>
      <c r="E24" s="166">
        <v>72200</v>
      </c>
      <c r="F24" s="160">
        <v>19022</v>
      </c>
      <c r="G24" s="211">
        <f t="shared" si="0"/>
        <v>17.877819548872182</v>
      </c>
    </row>
    <row r="25" spans="1:7" ht="29.25" customHeight="1" x14ac:dyDescent="0.25">
      <c r="A25" s="88"/>
      <c r="B25" s="67" t="s">
        <v>89</v>
      </c>
      <c r="C25" s="68" t="s">
        <v>90</v>
      </c>
      <c r="D25" s="160">
        <v>-920</v>
      </c>
      <c r="E25" s="166">
        <v>-920</v>
      </c>
      <c r="F25" s="160">
        <v>-921</v>
      </c>
      <c r="G25" s="211">
        <v>0</v>
      </c>
    </row>
    <row r="26" spans="1:7" ht="22.5" customHeight="1" x14ac:dyDescent="0.25">
      <c r="A26" s="88"/>
      <c r="B26" s="83" t="s">
        <v>150</v>
      </c>
      <c r="C26" s="104"/>
      <c r="D26" s="152">
        <f>D22+D17+D10+D8</f>
        <v>97105940</v>
      </c>
      <c r="E26" s="152">
        <f t="shared" ref="E26" si="4">E22+E17+E10+E8</f>
        <v>51219440</v>
      </c>
      <c r="F26" s="152">
        <f>F8+F10+F17+F22</f>
        <v>44523007</v>
      </c>
      <c r="G26" s="211">
        <f t="shared" si="0"/>
        <v>45.849931528390542</v>
      </c>
    </row>
    <row r="27" spans="1:7" x14ac:dyDescent="0.25">
      <c r="A27" s="95"/>
      <c r="B27" s="95"/>
      <c r="C27" s="95"/>
      <c r="D27" s="96"/>
      <c r="E27" s="96"/>
      <c r="F27" s="96"/>
    </row>
    <row r="28" spans="1:7" ht="68.25" customHeight="1" x14ac:dyDescent="0.25">
      <c r="A28" s="277" t="s">
        <v>210</v>
      </c>
      <c r="B28" s="277"/>
      <c r="C28" s="277"/>
      <c r="D28" s="277"/>
      <c r="E28" s="277"/>
      <c r="F28" s="277"/>
      <c r="G28" s="277"/>
    </row>
    <row r="29" spans="1:7" ht="24" customHeight="1" x14ac:dyDescent="0.25">
      <c r="A29" s="274" t="s">
        <v>4</v>
      </c>
      <c r="B29" s="274" t="s">
        <v>5</v>
      </c>
      <c r="C29" s="274" t="s">
        <v>6</v>
      </c>
      <c r="D29" s="268" t="s">
        <v>190</v>
      </c>
      <c r="E29" s="263" t="s">
        <v>208</v>
      </c>
      <c r="F29" s="261" t="s">
        <v>209</v>
      </c>
      <c r="G29" s="270" t="s">
        <v>237</v>
      </c>
    </row>
    <row r="30" spans="1:7" ht="41.25" customHeight="1" x14ac:dyDescent="0.25">
      <c r="A30" s="278"/>
      <c r="B30" s="278"/>
      <c r="C30" s="278"/>
      <c r="D30" s="269"/>
      <c r="E30" s="264"/>
      <c r="F30" s="262"/>
      <c r="G30" s="270"/>
    </row>
    <row r="31" spans="1:7" x14ac:dyDescent="0.25">
      <c r="A31" s="82">
        <v>1</v>
      </c>
      <c r="B31" s="83" t="s">
        <v>159</v>
      </c>
      <c r="C31" s="97" t="s">
        <v>144</v>
      </c>
      <c r="D31" s="152">
        <f>D32</f>
        <v>376670</v>
      </c>
      <c r="E31" s="163">
        <f>E32</f>
        <v>256670</v>
      </c>
      <c r="F31" s="152">
        <f>F32</f>
        <v>75417</v>
      </c>
      <c r="G31" s="211">
        <f>F31/E31*100</f>
        <v>29.382865157595354</v>
      </c>
    </row>
    <row r="32" spans="1:7" x14ac:dyDescent="0.25">
      <c r="A32" s="88"/>
      <c r="B32" s="67" t="s">
        <v>85</v>
      </c>
      <c r="C32" s="66" t="s">
        <v>109</v>
      </c>
      <c r="D32" s="160">
        <v>376670</v>
      </c>
      <c r="E32" s="164">
        <v>256670</v>
      </c>
      <c r="F32" s="160">
        <v>75417</v>
      </c>
      <c r="G32" s="211">
        <f t="shared" ref="G32:G44" si="5">F32/E32*100</f>
        <v>29.382865157595354</v>
      </c>
    </row>
    <row r="33" spans="1:7" x14ac:dyDescent="0.25">
      <c r="A33" s="82">
        <v>2</v>
      </c>
      <c r="B33" s="98" t="s">
        <v>145</v>
      </c>
      <c r="C33" s="97" t="s">
        <v>146</v>
      </c>
      <c r="D33" s="165">
        <f>D34+D35+D36+D37</f>
        <v>94933700</v>
      </c>
      <c r="E33" s="165">
        <f t="shared" ref="E33:F33" si="6">E34+E35+E36+E37</f>
        <v>49422700</v>
      </c>
      <c r="F33" s="165">
        <f t="shared" si="6"/>
        <v>44093991</v>
      </c>
      <c r="G33" s="211">
        <f t="shared" si="5"/>
        <v>89.218094114647727</v>
      </c>
    </row>
    <row r="34" spans="1:7" x14ac:dyDescent="0.25">
      <c r="A34" s="88"/>
      <c r="B34" s="66" t="s">
        <v>83</v>
      </c>
      <c r="C34" s="66" t="s">
        <v>84</v>
      </c>
      <c r="D34" s="160">
        <v>79309000</v>
      </c>
      <c r="E34" s="160">
        <v>40047000</v>
      </c>
      <c r="F34" s="160">
        <v>38511871</v>
      </c>
      <c r="G34" s="211">
        <f t="shared" si="5"/>
        <v>96.16668164906234</v>
      </c>
    </row>
    <row r="35" spans="1:7" x14ac:dyDescent="0.25">
      <c r="A35" s="88"/>
      <c r="B35" s="67" t="s">
        <v>85</v>
      </c>
      <c r="C35" s="66" t="s">
        <v>86</v>
      </c>
      <c r="D35" s="160">
        <v>14958700</v>
      </c>
      <c r="E35" s="160">
        <v>9045700</v>
      </c>
      <c r="F35" s="160">
        <v>5311195</v>
      </c>
      <c r="G35" s="211">
        <f t="shared" si="5"/>
        <v>58.71513536818599</v>
      </c>
    </row>
    <row r="36" spans="1:7" x14ac:dyDescent="0.25">
      <c r="A36" s="88"/>
      <c r="B36" s="66" t="s">
        <v>87</v>
      </c>
      <c r="C36" s="66" t="s">
        <v>88</v>
      </c>
      <c r="D36" s="160">
        <v>666000</v>
      </c>
      <c r="E36" s="160">
        <v>330000</v>
      </c>
      <c r="F36" s="160">
        <v>270925</v>
      </c>
      <c r="G36" s="211">
        <f t="shared" si="5"/>
        <v>82.098484848484858</v>
      </c>
    </row>
    <row r="37" spans="1:7" ht="35.25" customHeight="1" x14ac:dyDescent="0.25">
      <c r="A37" s="88"/>
      <c r="B37" s="67" t="s">
        <v>89</v>
      </c>
      <c r="C37" s="68" t="s">
        <v>90</v>
      </c>
      <c r="D37" s="160">
        <v>0</v>
      </c>
      <c r="E37" s="166">
        <v>0</v>
      </c>
      <c r="F37" s="160">
        <v>0</v>
      </c>
      <c r="G37" s="211">
        <v>0</v>
      </c>
    </row>
    <row r="38" spans="1:7" ht="29.25" x14ac:dyDescent="0.25">
      <c r="A38" s="82">
        <v>3</v>
      </c>
      <c r="B38" s="100" t="s">
        <v>147</v>
      </c>
      <c r="C38" s="101" t="s">
        <v>148</v>
      </c>
      <c r="D38" s="167">
        <f>D39+D40+D41</f>
        <v>480000</v>
      </c>
      <c r="E38" s="167">
        <f t="shared" ref="E38:F38" si="7">E39+E40+E41</f>
        <v>318500</v>
      </c>
      <c r="F38" s="167">
        <f t="shared" si="7"/>
        <v>272198</v>
      </c>
      <c r="G38" s="211">
        <f t="shared" si="5"/>
        <v>85.462480376766095</v>
      </c>
    </row>
    <row r="39" spans="1:7" x14ac:dyDescent="0.25">
      <c r="A39" s="88"/>
      <c r="B39" s="66" t="s">
        <v>83</v>
      </c>
      <c r="C39" s="66" t="s">
        <v>84</v>
      </c>
      <c r="D39" s="160">
        <v>128000</v>
      </c>
      <c r="E39" s="166">
        <v>74400</v>
      </c>
      <c r="F39" s="160">
        <v>69724</v>
      </c>
      <c r="G39" s="211">
        <f t="shared" si="5"/>
        <v>93.715053763440864</v>
      </c>
    </row>
    <row r="40" spans="1:7" x14ac:dyDescent="0.25">
      <c r="A40" s="88"/>
      <c r="B40" s="67" t="s">
        <v>85</v>
      </c>
      <c r="C40" s="66" t="s">
        <v>86</v>
      </c>
      <c r="D40" s="160">
        <v>352000</v>
      </c>
      <c r="E40" s="166">
        <v>244100</v>
      </c>
      <c r="F40" s="160">
        <v>202474</v>
      </c>
      <c r="G40" s="211">
        <f t="shared" si="5"/>
        <v>82.947152806226953</v>
      </c>
    </row>
    <row r="41" spans="1:7" x14ac:dyDescent="0.25">
      <c r="A41" s="88"/>
      <c r="B41" s="66" t="s">
        <v>87</v>
      </c>
      <c r="C41" s="66" t="s">
        <v>88</v>
      </c>
      <c r="D41" s="160">
        <v>0</v>
      </c>
      <c r="E41" s="166">
        <v>0</v>
      </c>
      <c r="F41" s="160">
        <v>0</v>
      </c>
      <c r="G41" s="211">
        <v>0</v>
      </c>
    </row>
    <row r="42" spans="1:7" x14ac:dyDescent="0.25">
      <c r="A42" s="82">
        <v>4</v>
      </c>
      <c r="B42" s="102" t="s">
        <v>125</v>
      </c>
      <c r="C42" s="103" t="s">
        <v>149</v>
      </c>
      <c r="D42" s="152">
        <f>D43+D44+D45</f>
        <v>225480</v>
      </c>
      <c r="E42" s="152">
        <f>E43+E44+E45</f>
        <v>131480</v>
      </c>
      <c r="F42" s="152">
        <f>F43+F44+F45</f>
        <v>75332</v>
      </c>
      <c r="G42" s="211">
        <f t="shared" si="5"/>
        <v>57.29540614542136</v>
      </c>
    </row>
    <row r="43" spans="1:7" x14ac:dyDescent="0.25">
      <c r="A43" s="88"/>
      <c r="B43" s="66" t="s">
        <v>83</v>
      </c>
      <c r="C43" s="66" t="s">
        <v>84</v>
      </c>
      <c r="D43" s="160">
        <v>120000</v>
      </c>
      <c r="E43" s="166">
        <v>60200</v>
      </c>
      <c r="F43" s="160">
        <v>57231</v>
      </c>
      <c r="G43" s="211">
        <f t="shared" si="5"/>
        <v>95.068106312292358</v>
      </c>
    </row>
    <row r="44" spans="1:7" x14ac:dyDescent="0.25">
      <c r="A44" s="88"/>
      <c r="B44" s="67" t="s">
        <v>85</v>
      </c>
      <c r="C44" s="66" t="s">
        <v>86</v>
      </c>
      <c r="D44" s="160">
        <v>106400</v>
      </c>
      <c r="E44" s="166">
        <v>72200</v>
      </c>
      <c r="F44" s="160">
        <v>19022</v>
      </c>
      <c r="G44" s="211">
        <f t="shared" si="5"/>
        <v>26.346260387811633</v>
      </c>
    </row>
    <row r="45" spans="1:7" ht="29.25" customHeight="1" x14ac:dyDescent="0.25">
      <c r="A45" s="88"/>
      <c r="B45" s="67" t="s">
        <v>89</v>
      </c>
      <c r="C45" s="68" t="s">
        <v>90</v>
      </c>
      <c r="D45" s="160">
        <v>-920</v>
      </c>
      <c r="E45" s="166">
        <v>-920</v>
      </c>
      <c r="F45" s="160">
        <v>-921</v>
      </c>
      <c r="G45" s="206">
        <v>0</v>
      </c>
    </row>
    <row r="46" spans="1:7" x14ac:dyDescent="0.25">
      <c r="A46" s="88"/>
      <c r="B46" s="83" t="s">
        <v>150</v>
      </c>
      <c r="C46" s="104"/>
      <c r="D46" s="152">
        <f>D42+D38+D33+D31</f>
        <v>96015850</v>
      </c>
      <c r="E46" s="152">
        <f>E31+E33+E38+E42</f>
        <v>50129350</v>
      </c>
      <c r="F46" s="152">
        <f>F42+F38+F33+F31</f>
        <v>44516938</v>
      </c>
      <c r="G46" s="211">
        <f t="shared" ref="G46" si="8">F46/D46*100</f>
        <v>46.364155501409407</v>
      </c>
    </row>
    <row r="47" spans="1:7" x14ac:dyDescent="0.25">
      <c r="A47" s="192"/>
      <c r="B47" s="193"/>
      <c r="C47" s="194"/>
      <c r="D47" s="195"/>
      <c r="E47" s="195"/>
      <c r="F47" s="195"/>
      <c r="G47" s="213"/>
    </row>
    <row r="48" spans="1:7" x14ac:dyDescent="0.25">
      <c r="A48" s="192"/>
      <c r="B48" s="193"/>
      <c r="C48" s="194"/>
      <c r="D48" s="195"/>
      <c r="E48" s="195"/>
      <c r="F48" s="195"/>
      <c r="G48" s="213"/>
    </row>
    <row r="49" spans="1:15" x14ac:dyDescent="0.25">
      <c r="A49" s="192"/>
      <c r="B49" s="193"/>
      <c r="C49" s="194"/>
      <c r="D49" s="195"/>
      <c r="E49" s="195"/>
      <c r="F49" s="195"/>
      <c r="G49" s="213"/>
    </row>
    <row r="50" spans="1:15" ht="77.25" customHeight="1" x14ac:dyDescent="0.25">
      <c r="A50" s="277" t="s">
        <v>211</v>
      </c>
      <c r="B50" s="277"/>
      <c r="C50" s="277"/>
      <c r="D50" s="277"/>
      <c r="E50" s="277"/>
      <c r="F50" s="277"/>
      <c r="G50" s="277"/>
    </row>
    <row r="51" spans="1:15" ht="27.75" customHeight="1" x14ac:dyDescent="0.25">
      <c r="A51" s="274" t="s">
        <v>4</v>
      </c>
      <c r="B51" s="274" t="s">
        <v>5</v>
      </c>
      <c r="C51" s="274" t="s">
        <v>6</v>
      </c>
      <c r="D51" s="268" t="s">
        <v>190</v>
      </c>
      <c r="E51" s="263" t="s">
        <v>208</v>
      </c>
      <c r="F51" s="261" t="s">
        <v>209</v>
      </c>
      <c r="G51" s="270" t="s">
        <v>237</v>
      </c>
    </row>
    <row r="52" spans="1:15" ht="37.5" customHeight="1" x14ac:dyDescent="0.25">
      <c r="A52" s="278"/>
      <c r="B52" s="278"/>
      <c r="C52" s="278"/>
      <c r="D52" s="269"/>
      <c r="E52" s="264"/>
      <c r="F52" s="262"/>
      <c r="G52" s="270"/>
    </row>
    <row r="53" spans="1:15" ht="29.25" x14ac:dyDescent="0.25">
      <c r="A53" s="82">
        <v>1</v>
      </c>
      <c r="B53" s="84" t="s">
        <v>145</v>
      </c>
      <c r="C53" s="97" t="s">
        <v>146</v>
      </c>
      <c r="D53" s="226">
        <f>D55+D54</f>
        <v>1090090</v>
      </c>
      <c r="E53" s="226">
        <f>E55+E54</f>
        <v>1090090</v>
      </c>
      <c r="F53" s="226">
        <f>F55</f>
        <v>6069</v>
      </c>
      <c r="G53" s="211">
        <f>F53/E53*100</f>
        <v>0.55674302121843156</v>
      </c>
    </row>
    <row r="54" spans="1:15" ht="38.25" x14ac:dyDescent="0.25">
      <c r="A54" s="72"/>
      <c r="B54" s="238" t="s">
        <v>178</v>
      </c>
      <c r="C54" s="173" t="s">
        <v>177</v>
      </c>
      <c r="D54" s="174">
        <v>12000</v>
      </c>
      <c r="E54" s="174">
        <v>12000</v>
      </c>
      <c r="F54" s="174">
        <v>0</v>
      </c>
      <c r="G54" s="233">
        <f t="shared" ref="G54" si="9">F54/E54*100</f>
        <v>0</v>
      </c>
      <c r="H54" s="187"/>
      <c r="I54" s="187"/>
      <c r="J54" s="187"/>
      <c r="K54" s="187"/>
      <c r="L54" s="187"/>
      <c r="M54" s="187"/>
      <c r="N54" s="187"/>
    </row>
    <row r="55" spans="1:15" x14ac:dyDescent="0.25">
      <c r="A55" s="88"/>
      <c r="B55" s="70" t="s">
        <v>104</v>
      </c>
      <c r="C55" s="66" t="s">
        <v>153</v>
      </c>
      <c r="D55" s="160">
        <v>1078090</v>
      </c>
      <c r="E55" s="160">
        <v>1078090</v>
      </c>
      <c r="F55" s="160">
        <v>6069</v>
      </c>
      <c r="G55" s="211">
        <f t="shared" ref="G55:G58" si="10">F55/E55*100</f>
        <v>0.56294001428452167</v>
      </c>
    </row>
    <row r="56" spans="1:15" ht="29.25" x14ac:dyDescent="0.25">
      <c r="A56" s="82">
        <v>2</v>
      </c>
      <c r="B56" s="100" t="s">
        <v>147</v>
      </c>
      <c r="C56" s="97" t="s">
        <v>188</v>
      </c>
      <c r="D56" s="99">
        <f>D57</f>
        <v>0</v>
      </c>
      <c r="E56" s="99">
        <f>E57</f>
        <v>0</v>
      </c>
      <c r="F56" s="99">
        <f>F57</f>
        <v>0</v>
      </c>
      <c r="G56" s="211">
        <v>0</v>
      </c>
    </row>
    <row r="57" spans="1:15" x14ac:dyDescent="0.25">
      <c r="A57" s="88"/>
      <c r="B57" s="70" t="s">
        <v>104</v>
      </c>
      <c r="C57" s="66" t="s">
        <v>153</v>
      </c>
      <c r="D57" s="93">
        <v>0</v>
      </c>
      <c r="E57" s="93">
        <v>0</v>
      </c>
      <c r="F57" s="93">
        <v>0</v>
      </c>
      <c r="G57" s="211">
        <v>0</v>
      </c>
    </row>
    <row r="58" spans="1:15" x14ac:dyDescent="0.25">
      <c r="A58" s="88"/>
      <c r="B58" s="83" t="s">
        <v>150</v>
      </c>
      <c r="C58" s="104"/>
      <c r="D58" s="227">
        <f>D53+D56</f>
        <v>1090090</v>
      </c>
      <c r="E58" s="227">
        <f t="shared" ref="E58:F58" si="11">E53+E56</f>
        <v>1090090</v>
      </c>
      <c r="F58" s="227">
        <f t="shared" si="11"/>
        <v>6069</v>
      </c>
      <c r="G58" s="211">
        <f t="shared" si="10"/>
        <v>0.55674302121843156</v>
      </c>
    </row>
    <row r="59" spans="1:15" x14ac:dyDescent="0.25">
      <c r="A59" s="192"/>
      <c r="B59" s="193"/>
      <c r="C59" s="194"/>
      <c r="D59" s="245"/>
      <c r="E59" s="245"/>
      <c r="F59" s="245"/>
      <c r="G59" s="213"/>
    </row>
    <row r="61" spans="1:15" x14ac:dyDescent="0.25">
      <c r="A61" s="41"/>
      <c r="B61" s="254" t="s">
        <v>233</v>
      </c>
      <c r="C61" s="41"/>
      <c r="D61" s="254" t="s">
        <v>234</v>
      </c>
      <c r="E61" s="254"/>
      <c r="G61"/>
    </row>
    <row r="62" spans="1:15" x14ac:dyDescent="0.25">
      <c r="A62" s="41"/>
      <c r="B62" s="254" t="s">
        <v>235</v>
      </c>
      <c r="C62" s="41"/>
      <c r="D62" s="41" t="s">
        <v>81</v>
      </c>
      <c r="E62" s="41" t="s">
        <v>236</v>
      </c>
      <c r="F62" s="41"/>
      <c r="J62" s="41"/>
      <c r="K62" s="41"/>
      <c r="N62" s="41"/>
    </row>
    <row r="63" spans="1:15" ht="15.75" customHeight="1" x14ac:dyDescent="0.25">
      <c r="A63" s="41"/>
      <c r="B63" s="106"/>
      <c r="C63" s="106"/>
      <c r="D63" s="106"/>
      <c r="E63" s="107"/>
      <c r="F63" s="253"/>
      <c r="J63" s="41"/>
      <c r="K63" s="41"/>
      <c r="N63" s="41"/>
      <c r="O63" s="41"/>
    </row>
    <row r="64" spans="1:15" ht="15.75" x14ac:dyDescent="0.25">
      <c r="J64" s="106"/>
      <c r="K64" s="106"/>
      <c r="N64" s="112"/>
      <c r="O64" s="113"/>
    </row>
    <row r="65" spans="6:6" x14ac:dyDescent="0.25">
      <c r="F65" t="s">
        <v>81</v>
      </c>
    </row>
  </sheetData>
  <mergeCells count="24">
    <mergeCell ref="F51:F52"/>
    <mergeCell ref="A29:A30"/>
    <mergeCell ref="B29:B30"/>
    <mergeCell ref="C29:C30"/>
    <mergeCell ref="D29:D30"/>
    <mergeCell ref="E29:E30"/>
    <mergeCell ref="A51:A52"/>
    <mergeCell ref="B51:B52"/>
    <mergeCell ref="C51:C52"/>
    <mergeCell ref="D51:D52"/>
    <mergeCell ref="E51:E52"/>
    <mergeCell ref="F29:F30"/>
    <mergeCell ref="A5:F5"/>
    <mergeCell ref="A6:A7"/>
    <mergeCell ref="B6:B7"/>
    <mergeCell ref="C6:C7"/>
    <mergeCell ref="D6:D7"/>
    <mergeCell ref="E6:E7"/>
    <mergeCell ref="F6:F7"/>
    <mergeCell ref="G6:G7"/>
    <mergeCell ref="G29:G30"/>
    <mergeCell ref="G51:G52"/>
    <mergeCell ref="A28:G28"/>
    <mergeCell ref="A50:G50"/>
  </mergeCells>
  <pageMargins left="0.70866141732283472" right="0.7086614173228347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VENITURI 02</vt:lpstr>
      <vt:lpstr>CHELTUIELI 02</vt:lpstr>
      <vt:lpstr>VENITURI 10</vt:lpstr>
      <vt:lpstr>CHELTUIELI 10</vt:lpstr>
      <vt:lpstr>'CHELTUIELI 02'!Print_Area</vt:lpstr>
      <vt:lpstr>'CHELTUIELI 10'!Print_Area</vt:lpstr>
      <vt:lpstr>'VENITURI 02'!Print_Area</vt:lpstr>
      <vt:lpstr>'VENITURI 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2025-08-25T06:09:50Z</dcterms:modified>
</cp:coreProperties>
</file>