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531376C5-AEA7-4B8F-A7F1-A7DEA552F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63-eligibil" sheetId="8" r:id="rId1"/>
    <sheet name="363-neeligibil" sheetId="9" r:id="rId2"/>
    <sheet name="363 - Deviz general" sheetId="10" r:id="rId3"/>
  </sheets>
  <externalReferences>
    <externalReference r:id="rId4"/>
  </externalReferences>
  <definedNames>
    <definedName name="_xlnm.Print_Area" localSheetId="0">'363-eligibil'!$A$1:$N$95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8" l="1"/>
  <c r="F46" i="8" s="1"/>
  <c r="N48" i="8"/>
  <c r="N49" i="8"/>
  <c r="N50" i="8"/>
  <c r="N51" i="8"/>
  <c r="N52" i="8"/>
  <c r="N53" i="8"/>
  <c r="N54" i="8"/>
  <c r="N55" i="8"/>
  <c r="N56" i="8"/>
  <c r="N57" i="8"/>
  <c r="N58" i="8"/>
  <c r="M48" i="8"/>
  <c r="M49" i="8"/>
  <c r="M50" i="8"/>
  <c r="M51" i="8"/>
  <c r="M52" i="8"/>
  <c r="M53" i="8"/>
  <c r="M54" i="8"/>
  <c r="M55" i="8"/>
  <c r="M56" i="8"/>
  <c r="M57" i="8"/>
  <c r="M58" i="8"/>
  <c r="M61" i="8"/>
  <c r="L48" i="8"/>
  <c r="L49" i="8"/>
  <c r="L50" i="8"/>
  <c r="L51" i="8"/>
  <c r="L52" i="8"/>
  <c r="L53" i="8"/>
  <c r="L54" i="8"/>
  <c r="L55" i="8"/>
  <c r="L56" i="8"/>
  <c r="L57" i="8"/>
  <c r="L58" i="8"/>
  <c r="L61" i="8"/>
  <c r="L62" i="10" s="1"/>
  <c r="C47" i="8"/>
  <c r="C46" i="8" s="1"/>
  <c r="C47" i="9"/>
  <c r="C46" i="9" s="1"/>
  <c r="D61" i="10"/>
  <c r="F61" i="10"/>
  <c r="J61" i="10"/>
  <c r="C61" i="10"/>
  <c r="C73" i="10"/>
  <c r="F73" i="10"/>
  <c r="I73" i="10"/>
  <c r="J73" i="10"/>
  <c r="C75" i="10"/>
  <c r="D75" i="10"/>
  <c r="F75" i="10"/>
  <c r="G75" i="10"/>
  <c r="J75" i="10"/>
  <c r="M75" i="10"/>
  <c r="C76" i="10"/>
  <c r="D76" i="10"/>
  <c r="F76" i="10"/>
  <c r="G76" i="10"/>
  <c r="I76" i="10"/>
  <c r="J76" i="10"/>
  <c r="M76" i="10"/>
  <c r="C77" i="10"/>
  <c r="D77" i="10"/>
  <c r="F77" i="10"/>
  <c r="G77" i="10"/>
  <c r="I77" i="10"/>
  <c r="J77" i="10"/>
  <c r="M77" i="10"/>
  <c r="C78" i="10"/>
  <c r="D78" i="10"/>
  <c r="F78" i="10"/>
  <c r="G78" i="10"/>
  <c r="J78" i="10"/>
  <c r="M78" i="10"/>
  <c r="C79" i="10"/>
  <c r="D79" i="10"/>
  <c r="F79" i="10"/>
  <c r="G79" i="10"/>
  <c r="J79" i="10"/>
  <c r="M79" i="10"/>
  <c r="C80" i="10"/>
  <c r="F81" i="10"/>
  <c r="C48" i="10"/>
  <c r="C49" i="10"/>
  <c r="F49" i="10"/>
  <c r="C50" i="10"/>
  <c r="C51" i="10"/>
  <c r="F51" i="10"/>
  <c r="C52" i="10"/>
  <c r="C53" i="10"/>
  <c r="F53" i="10"/>
  <c r="C54" i="10"/>
  <c r="F54" i="10"/>
  <c r="C55" i="10"/>
  <c r="F55" i="10"/>
  <c r="C56" i="10"/>
  <c r="F56" i="10"/>
  <c r="C57" i="10"/>
  <c r="F57" i="10"/>
  <c r="C58" i="10"/>
  <c r="F58" i="10"/>
  <c r="C59" i="10"/>
  <c r="C60" i="10"/>
  <c r="F60" i="10"/>
  <c r="C62" i="10"/>
  <c r="F62" i="10"/>
  <c r="I62" i="10"/>
  <c r="J62" i="10"/>
  <c r="F64" i="10"/>
  <c r="C30" i="10"/>
  <c r="F30" i="10"/>
  <c r="I30" i="10"/>
  <c r="F31" i="10"/>
  <c r="F32" i="10"/>
  <c r="F34" i="10"/>
  <c r="C35" i="10"/>
  <c r="C37" i="10"/>
  <c r="C38" i="10"/>
  <c r="F38" i="10"/>
  <c r="I38" i="10"/>
  <c r="F43" i="10"/>
  <c r="F29" i="10"/>
  <c r="I29" i="10"/>
  <c r="C29" i="10"/>
  <c r="F27" i="10"/>
  <c r="F26" i="10"/>
  <c r="M62" i="9"/>
  <c r="N62" i="9"/>
  <c r="L49" i="9"/>
  <c r="M49" i="9"/>
  <c r="N49" i="9"/>
  <c r="L50" i="9"/>
  <c r="M50" i="9"/>
  <c r="N50" i="9"/>
  <c r="L51" i="9"/>
  <c r="M51" i="9"/>
  <c r="N51" i="9"/>
  <c r="L52" i="9"/>
  <c r="M52" i="9"/>
  <c r="N52" i="9"/>
  <c r="L53" i="9"/>
  <c r="M53" i="9"/>
  <c r="N53" i="9"/>
  <c r="L54" i="9"/>
  <c r="M54" i="9"/>
  <c r="N54" i="9"/>
  <c r="L55" i="9"/>
  <c r="M55" i="9"/>
  <c r="N55" i="9"/>
  <c r="L56" i="9"/>
  <c r="M56" i="9"/>
  <c r="N56" i="9"/>
  <c r="L57" i="9"/>
  <c r="M57" i="9"/>
  <c r="N57" i="9"/>
  <c r="L58" i="9"/>
  <c r="M48" i="9"/>
  <c r="N48" i="9"/>
  <c r="I37" i="9"/>
  <c r="L30" i="9"/>
  <c r="M30" i="9"/>
  <c r="N30" i="9"/>
  <c r="L31" i="9"/>
  <c r="M29" i="9"/>
  <c r="N29" i="9"/>
  <c r="L23" i="9"/>
  <c r="M23" i="9"/>
  <c r="N23" i="9"/>
  <c r="L24" i="9"/>
  <c r="M24" i="9"/>
  <c r="N24" i="9"/>
  <c r="L25" i="9"/>
  <c r="M25" i="9"/>
  <c r="N25" i="9"/>
  <c r="L26" i="9"/>
  <c r="M26" i="9"/>
  <c r="L27" i="9"/>
  <c r="M22" i="9"/>
  <c r="N22" i="9"/>
  <c r="L14" i="9"/>
  <c r="M14" i="9"/>
  <c r="N14" i="9"/>
  <c r="L15" i="9"/>
  <c r="M15" i="9"/>
  <c r="N15" i="9"/>
  <c r="L16" i="9"/>
  <c r="M16" i="9"/>
  <c r="N16" i="9"/>
  <c r="M13" i="9"/>
  <c r="N13" i="9"/>
  <c r="L38" i="8"/>
  <c r="L38" i="10" s="1"/>
  <c r="L30" i="8"/>
  <c r="L30" i="10" s="1"/>
  <c r="L23" i="8"/>
  <c r="L24" i="8"/>
  <c r="L25" i="8"/>
  <c r="L14" i="8"/>
  <c r="L15" i="8"/>
  <c r="L16" i="8"/>
  <c r="I61" i="9"/>
  <c r="J61" i="9" s="1"/>
  <c r="K61" i="9" s="1"/>
  <c r="K61" i="10" s="1"/>
  <c r="L61" i="9"/>
  <c r="L61" i="10" s="1"/>
  <c r="G61" i="9"/>
  <c r="H61" i="9" s="1"/>
  <c r="H61" i="10" s="1"/>
  <c r="M86" i="10"/>
  <c r="L86" i="10"/>
  <c r="I86" i="10"/>
  <c r="F86" i="10"/>
  <c r="M85" i="10"/>
  <c r="N85" i="10" s="1"/>
  <c r="J85" i="10"/>
  <c r="K85" i="10" s="1"/>
  <c r="H85" i="10"/>
  <c r="G85" i="10"/>
  <c r="N84" i="10"/>
  <c r="N86" i="10" s="1"/>
  <c r="M84" i="10"/>
  <c r="K84" i="10"/>
  <c r="K86" i="10" s="1"/>
  <c r="J84" i="10"/>
  <c r="G84" i="10"/>
  <c r="G86" i="10" s="1"/>
  <c r="L70" i="10"/>
  <c r="L45" i="10"/>
  <c r="M25" i="10"/>
  <c r="L25" i="10"/>
  <c r="N25" i="10" s="1"/>
  <c r="J25" i="10"/>
  <c r="K25" i="10" s="1"/>
  <c r="G25" i="10"/>
  <c r="H25" i="10" s="1"/>
  <c r="L24" i="10"/>
  <c r="J24" i="10"/>
  <c r="K24" i="10" s="1"/>
  <c r="G24" i="10"/>
  <c r="H24" i="10" s="1"/>
  <c r="L23" i="10"/>
  <c r="J23" i="10"/>
  <c r="K23" i="10" s="1"/>
  <c r="H23" i="10"/>
  <c r="G23" i="10"/>
  <c r="L22" i="10"/>
  <c r="J22" i="10"/>
  <c r="K22" i="10" s="1"/>
  <c r="H22" i="10"/>
  <c r="G22" i="10"/>
  <c r="I21" i="10"/>
  <c r="G21" i="10"/>
  <c r="F21" i="10"/>
  <c r="I17" i="10"/>
  <c r="F17" i="10"/>
  <c r="M16" i="10"/>
  <c r="N16" i="10" s="1"/>
  <c r="L16" i="10"/>
  <c r="K16" i="10"/>
  <c r="J16" i="10"/>
  <c r="G16" i="10"/>
  <c r="H16" i="10" s="1"/>
  <c r="M15" i="10"/>
  <c r="L15" i="10"/>
  <c r="N15" i="10" s="1"/>
  <c r="J15" i="10"/>
  <c r="K15" i="10" s="1"/>
  <c r="G15" i="10"/>
  <c r="H15" i="10" s="1"/>
  <c r="M14" i="10"/>
  <c r="L14" i="10"/>
  <c r="N14" i="10" s="1"/>
  <c r="J14" i="10"/>
  <c r="K14" i="10" s="1"/>
  <c r="G14" i="10"/>
  <c r="H14" i="10" s="1"/>
  <c r="L13" i="10"/>
  <c r="L17" i="10" s="1"/>
  <c r="J13" i="10"/>
  <c r="J17" i="10" s="1"/>
  <c r="G13" i="10"/>
  <c r="H13" i="10" s="1"/>
  <c r="L86" i="9"/>
  <c r="I86" i="9"/>
  <c r="F86" i="9"/>
  <c r="M85" i="9"/>
  <c r="N85" i="9" s="1"/>
  <c r="J85" i="9"/>
  <c r="K85" i="9" s="1"/>
  <c r="H85" i="9"/>
  <c r="G85" i="9"/>
  <c r="M84" i="9"/>
  <c r="M86" i="9" s="1"/>
  <c r="K84" i="9"/>
  <c r="J84" i="9"/>
  <c r="G84" i="9"/>
  <c r="G86" i="9" s="1"/>
  <c r="I81" i="9"/>
  <c r="G81" i="9"/>
  <c r="H81" i="9" s="1"/>
  <c r="F80" i="9"/>
  <c r="I80" i="9" s="1"/>
  <c r="L79" i="9"/>
  <c r="N79" i="9" s="1"/>
  <c r="K79" i="9"/>
  <c r="I79" i="9"/>
  <c r="H79" i="9"/>
  <c r="L78" i="9"/>
  <c r="N78" i="9" s="1"/>
  <c r="K78" i="9"/>
  <c r="I78" i="9"/>
  <c r="H78" i="9"/>
  <c r="I77" i="9"/>
  <c r="L77" i="9" s="1"/>
  <c r="N77" i="9" s="1"/>
  <c r="H77" i="9"/>
  <c r="I76" i="9"/>
  <c r="L76" i="9" s="1"/>
  <c r="N76" i="9" s="1"/>
  <c r="H76" i="9"/>
  <c r="I75" i="9"/>
  <c r="L75" i="9" s="1"/>
  <c r="N75" i="9" s="1"/>
  <c r="H75" i="9"/>
  <c r="M74" i="9"/>
  <c r="J74" i="9"/>
  <c r="H74" i="9"/>
  <c r="G74" i="9"/>
  <c r="F74" i="9"/>
  <c r="M73" i="9"/>
  <c r="L73" i="9"/>
  <c r="N73" i="9" s="1"/>
  <c r="K73" i="9"/>
  <c r="J73" i="9"/>
  <c r="G73" i="9"/>
  <c r="H73" i="9" s="1"/>
  <c r="L70" i="9"/>
  <c r="I68" i="9"/>
  <c r="F68" i="9"/>
  <c r="I67" i="9"/>
  <c r="F67" i="9"/>
  <c r="L67" i="9" s="1"/>
  <c r="I66" i="9"/>
  <c r="J66" i="9" s="1"/>
  <c r="K66" i="9" s="1"/>
  <c r="F66" i="9"/>
  <c r="I65" i="9"/>
  <c r="F65" i="9"/>
  <c r="G65" i="9" s="1"/>
  <c r="H65" i="9" s="1"/>
  <c r="I64" i="9"/>
  <c r="G64" i="9"/>
  <c r="L62" i="9"/>
  <c r="J62" i="9"/>
  <c r="K62" i="9" s="1"/>
  <c r="G62" i="9"/>
  <c r="H62" i="9" s="1"/>
  <c r="I60" i="9"/>
  <c r="L60" i="9" s="1"/>
  <c r="G60" i="9"/>
  <c r="H60" i="9" s="1"/>
  <c r="I58" i="9"/>
  <c r="J58" i="9" s="1"/>
  <c r="K58" i="9" s="1"/>
  <c r="H58" i="9"/>
  <c r="N58" i="9" s="1"/>
  <c r="G58" i="9"/>
  <c r="I57" i="9"/>
  <c r="G57" i="9"/>
  <c r="H57" i="9" s="1"/>
  <c r="I56" i="9"/>
  <c r="G56" i="9"/>
  <c r="H56" i="9" s="1"/>
  <c r="I55" i="9"/>
  <c r="G55" i="9"/>
  <c r="H55" i="9" s="1"/>
  <c r="I54" i="9"/>
  <c r="G54" i="9"/>
  <c r="H54" i="9" s="1"/>
  <c r="I53" i="9"/>
  <c r="G53" i="9"/>
  <c r="H53" i="9" s="1"/>
  <c r="I52" i="9"/>
  <c r="I51" i="9"/>
  <c r="J51" i="9" s="1"/>
  <c r="K51" i="9" s="1"/>
  <c r="G51" i="9"/>
  <c r="H51" i="9" s="1"/>
  <c r="G50" i="9"/>
  <c r="H50" i="9" s="1"/>
  <c r="I49" i="9"/>
  <c r="G49" i="9"/>
  <c r="H49" i="9" s="1"/>
  <c r="I48" i="9"/>
  <c r="G48" i="9"/>
  <c r="L45" i="9"/>
  <c r="I43" i="9"/>
  <c r="L43" i="9" s="1"/>
  <c r="G43" i="9"/>
  <c r="H43" i="9" s="1"/>
  <c r="F42" i="9"/>
  <c r="F41" i="9"/>
  <c r="I41" i="9" s="1"/>
  <c r="L38" i="9"/>
  <c r="J38" i="9"/>
  <c r="K38" i="9" s="1"/>
  <c r="H38" i="9"/>
  <c r="G38" i="9"/>
  <c r="G37" i="9"/>
  <c r="G36" i="9" s="1"/>
  <c r="F36" i="9"/>
  <c r="I34" i="9"/>
  <c r="L34" i="9" s="1"/>
  <c r="G34" i="9"/>
  <c r="H34" i="9" s="1"/>
  <c r="F33" i="9"/>
  <c r="I33" i="9" s="1"/>
  <c r="I32" i="9"/>
  <c r="L32" i="9" s="1"/>
  <c r="H32" i="9"/>
  <c r="G32" i="9"/>
  <c r="I31" i="9"/>
  <c r="G31" i="9"/>
  <c r="J30" i="9"/>
  <c r="K30" i="9" s="1"/>
  <c r="H30" i="9"/>
  <c r="G30" i="9"/>
  <c r="L29" i="9"/>
  <c r="K29" i="9"/>
  <c r="J29" i="9"/>
  <c r="G29" i="9"/>
  <c r="H29" i="9" s="1"/>
  <c r="I27" i="9"/>
  <c r="J27" i="9" s="1"/>
  <c r="K27" i="9" s="1"/>
  <c r="G27" i="9"/>
  <c r="H27" i="9" s="1"/>
  <c r="N27" i="9" s="1"/>
  <c r="I26" i="9"/>
  <c r="J26" i="9" s="1"/>
  <c r="K26" i="9" s="1"/>
  <c r="G26" i="9"/>
  <c r="H26" i="9" s="1"/>
  <c r="N26" i="9" s="1"/>
  <c r="J25" i="9"/>
  <c r="K25" i="9" s="1"/>
  <c r="G25" i="9"/>
  <c r="H25" i="9" s="1"/>
  <c r="J24" i="9"/>
  <c r="K24" i="9" s="1"/>
  <c r="G24" i="9"/>
  <c r="H24" i="9" s="1"/>
  <c r="H21" i="9" s="1"/>
  <c r="J23" i="9"/>
  <c r="K23" i="9" s="1"/>
  <c r="H23" i="9"/>
  <c r="G23" i="9"/>
  <c r="L22" i="9"/>
  <c r="J22" i="9"/>
  <c r="K22" i="9" s="1"/>
  <c r="K21" i="9" s="1"/>
  <c r="H22" i="9"/>
  <c r="G22" i="9"/>
  <c r="I21" i="9"/>
  <c r="G21" i="9"/>
  <c r="F21" i="9"/>
  <c r="I17" i="9"/>
  <c r="F17" i="9"/>
  <c r="K16" i="9"/>
  <c r="J16" i="9"/>
  <c r="G16" i="9"/>
  <c r="H16" i="9" s="1"/>
  <c r="J15" i="9"/>
  <c r="K15" i="9" s="1"/>
  <c r="G15" i="9"/>
  <c r="H15" i="9" s="1"/>
  <c r="J14" i="9"/>
  <c r="K14" i="9" s="1"/>
  <c r="G14" i="9"/>
  <c r="H14" i="9" s="1"/>
  <c r="L13" i="9"/>
  <c r="J13" i="9"/>
  <c r="J17" i="9" s="1"/>
  <c r="G13" i="9"/>
  <c r="H13" i="9" s="1"/>
  <c r="L69" i="8"/>
  <c r="L72" i="8"/>
  <c r="L73" i="10" s="1"/>
  <c r="L29" i="8"/>
  <c r="L29" i="10" s="1"/>
  <c r="L22" i="8"/>
  <c r="L13" i="8"/>
  <c r="J72" i="8"/>
  <c r="J61" i="8"/>
  <c r="J38" i="8"/>
  <c r="J38" i="10" s="1"/>
  <c r="J30" i="8"/>
  <c r="J30" i="10" s="1"/>
  <c r="J29" i="8"/>
  <c r="J29" i="10" s="1"/>
  <c r="J23" i="8"/>
  <c r="J24" i="8"/>
  <c r="J25" i="8"/>
  <c r="J22" i="8"/>
  <c r="J14" i="8"/>
  <c r="J15" i="8"/>
  <c r="J16" i="8"/>
  <c r="J13" i="8"/>
  <c r="F48" i="8"/>
  <c r="F48" i="10" s="1"/>
  <c r="L85" i="8"/>
  <c r="M84" i="8"/>
  <c r="N84" i="8" s="1"/>
  <c r="M83" i="8"/>
  <c r="M73" i="8"/>
  <c r="M74" i="10" s="1"/>
  <c r="B61" i="10"/>
  <c r="C49" i="9"/>
  <c r="D49" i="9" s="1"/>
  <c r="E49" i="9" s="1"/>
  <c r="F71" i="8"/>
  <c r="F72" i="10" s="1"/>
  <c r="F59" i="8"/>
  <c r="F59" i="10" s="1"/>
  <c r="D61" i="9"/>
  <c r="E61" i="9" s="1"/>
  <c r="E61" i="10" s="1"/>
  <c r="I75" i="8"/>
  <c r="L75" i="8" s="1"/>
  <c r="L76" i="10" s="1"/>
  <c r="I76" i="8"/>
  <c r="L76" i="8" s="1"/>
  <c r="L77" i="10" s="1"/>
  <c r="I77" i="8"/>
  <c r="L77" i="8" s="1"/>
  <c r="L78" i="10" s="1"/>
  <c r="I78" i="8"/>
  <c r="L78" i="8" s="1"/>
  <c r="L79" i="10" s="1"/>
  <c r="I74" i="8"/>
  <c r="L74" i="8" s="1"/>
  <c r="L75" i="10" s="1"/>
  <c r="F50" i="8"/>
  <c r="F50" i="10" s="1"/>
  <c r="C86" i="10"/>
  <c r="D85" i="10"/>
  <c r="E85" i="10" s="1"/>
  <c r="D84" i="10"/>
  <c r="E84" i="10" s="1"/>
  <c r="E86" i="10" s="1"/>
  <c r="D25" i="10"/>
  <c r="E25" i="10" s="1"/>
  <c r="D24" i="10"/>
  <c r="E24" i="10" s="1"/>
  <c r="D23" i="10"/>
  <c r="E23" i="10" s="1"/>
  <c r="D22" i="10"/>
  <c r="C21" i="10"/>
  <c r="C17" i="10"/>
  <c r="D16" i="10"/>
  <c r="E16" i="10" s="1"/>
  <c r="E15" i="10"/>
  <c r="D15" i="10"/>
  <c r="D14" i="10"/>
  <c r="E14" i="10" s="1"/>
  <c r="D13" i="10"/>
  <c r="E13" i="10" s="1"/>
  <c r="C86" i="9"/>
  <c r="D85" i="9"/>
  <c r="E85" i="9" s="1"/>
  <c r="D84" i="9"/>
  <c r="D81" i="9"/>
  <c r="E81" i="9" s="1"/>
  <c r="D80" i="9"/>
  <c r="E80" i="9" s="1"/>
  <c r="E79" i="9"/>
  <c r="E78" i="9"/>
  <c r="E77" i="9"/>
  <c r="E76" i="9"/>
  <c r="E75" i="9"/>
  <c r="D74" i="9"/>
  <c r="C74" i="9"/>
  <c r="D73" i="9"/>
  <c r="E73" i="9" s="1"/>
  <c r="C71" i="9"/>
  <c r="C68" i="9"/>
  <c r="C67" i="9"/>
  <c r="C66" i="9"/>
  <c r="C65" i="9"/>
  <c r="C63" i="9" s="1"/>
  <c r="D62" i="9"/>
  <c r="E62" i="9" s="1"/>
  <c r="D60" i="9"/>
  <c r="E60" i="9" s="1"/>
  <c r="D59" i="9"/>
  <c r="E59" i="9" s="1"/>
  <c r="D58" i="9"/>
  <c r="E58" i="9" s="1"/>
  <c r="D57" i="9"/>
  <c r="E57" i="9" s="1"/>
  <c r="D56" i="9"/>
  <c r="E56" i="9" s="1"/>
  <c r="D55" i="9"/>
  <c r="E55" i="9" s="1"/>
  <c r="D54" i="9"/>
  <c r="E54" i="9" s="1"/>
  <c r="D53" i="9"/>
  <c r="E53" i="9" s="1"/>
  <c r="D52" i="9"/>
  <c r="E52" i="9" s="1"/>
  <c r="D51" i="9"/>
  <c r="E51" i="9" s="1"/>
  <c r="D50" i="9"/>
  <c r="E50" i="9" s="1"/>
  <c r="D48" i="9"/>
  <c r="E48" i="9" s="1"/>
  <c r="C42" i="9"/>
  <c r="C40" i="9" s="1"/>
  <c r="C39" i="9" s="1"/>
  <c r="D38" i="9"/>
  <c r="E38" i="9" s="1"/>
  <c r="D37" i="9"/>
  <c r="D36" i="9" s="1"/>
  <c r="C36" i="9"/>
  <c r="D35" i="9"/>
  <c r="E35" i="9" s="1"/>
  <c r="D34" i="9"/>
  <c r="D33" i="9"/>
  <c r="D30" i="9"/>
  <c r="E30" i="9" s="1"/>
  <c r="D29" i="9"/>
  <c r="E29" i="9" s="1"/>
  <c r="D27" i="9"/>
  <c r="D25" i="9"/>
  <c r="E25" i="9" s="1"/>
  <c r="D24" i="9"/>
  <c r="E24" i="9" s="1"/>
  <c r="D23" i="9"/>
  <c r="E23" i="9" s="1"/>
  <c r="D22" i="9"/>
  <c r="E22" i="9" s="1"/>
  <c r="C21" i="9"/>
  <c r="C17" i="9"/>
  <c r="D16" i="9"/>
  <c r="E16" i="9" s="1"/>
  <c r="D15" i="9"/>
  <c r="E15" i="9" s="1"/>
  <c r="D14" i="9"/>
  <c r="E14" i="9" s="1"/>
  <c r="D13" i="9"/>
  <c r="E13" i="9" s="1"/>
  <c r="G61" i="10" l="1"/>
  <c r="I61" i="10"/>
  <c r="N61" i="9"/>
  <c r="N61" i="10" s="1"/>
  <c r="M58" i="9"/>
  <c r="C69" i="9"/>
  <c r="L68" i="9"/>
  <c r="G63" i="9"/>
  <c r="L66" i="9"/>
  <c r="I79" i="10"/>
  <c r="I78" i="10"/>
  <c r="I75" i="10"/>
  <c r="M72" i="8"/>
  <c r="M61" i="9"/>
  <c r="M61" i="10" s="1"/>
  <c r="F63" i="9"/>
  <c r="I63" i="9"/>
  <c r="J63" i="9" s="1"/>
  <c r="J64" i="9"/>
  <c r="M64" i="9" s="1"/>
  <c r="L65" i="9"/>
  <c r="L37" i="9"/>
  <c r="J60" i="9"/>
  <c r="K60" i="9" s="1"/>
  <c r="G67" i="9"/>
  <c r="J37" i="9"/>
  <c r="K37" i="9" s="1"/>
  <c r="K36" i="9" s="1"/>
  <c r="L64" i="9"/>
  <c r="G41" i="9"/>
  <c r="L33" i="9"/>
  <c r="L28" i="9" s="1"/>
  <c r="L41" i="9"/>
  <c r="M41" i="9" s="1"/>
  <c r="J68" i="9"/>
  <c r="K68" i="9" s="1"/>
  <c r="K81" i="9"/>
  <c r="J81" i="9"/>
  <c r="L81" i="9"/>
  <c r="M81" i="9" s="1"/>
  <c r="N81" i="9" s="1"/>
  <c r="I36" i="9"/>
  <c r="L36" i="9" s="1"/>
  <c r="J34" i="9"/>
  <c r="M34" i="9" s="1"/>
  <c r="M27" i="9"/>
  <c r="M32" i="9"/>
  <c r="M31" i="9"/>
  <c r="H31" i="9"/>
  <c r="L21" i="9"/>
  <c r="L17" i="9"/>
  <c r="J57" i="9"/>
  <c r="K57" i="9"/>
  <c r="J55" i="9"/>
  <c r="K55" i="9" s="1"/>
  <c r="J54" i="9"/>
  <c r="K54" i="9"/>
  <c r="J49" i="9"/>
  <c r="K49" i="9" s="1"/>
  <c r="K21" i="10"/>
  <c r="H17" i="10"/>
  <c r="N22" i="10"/>
  <c r="H21" i="10"/>
  <c r="N24" i="10"/>
  <c r="N23" i="10"/>
  <c r="K13" i="10"/>
  <c r="K17" i="10" s="1"/>
  <c r="M22" i="10"/>
  <c r="J86" i="10"/>
  <c r="M13" i="10"/>
  <c r="M17" i="10" s="1"/>
  <c r="G17" i="10"/>
  <c r="J21" i="10"/>
  <c r="M24" i="10"/>
  <c r="L21" i="10"/>
  <c r="M23" i="10"/>
  <c r="H84" i="10"/>
  <c r="H86" i="10" s="1"/>
  <c r="J33" i="9"/>
  <c r="K33" i="9"/>
  <c r="H17" i="9"/>
  <c r="L74" i="9"/>
  <c r="H48" i="9"/>
  <c r="K86" i="9"/>
  <c r="M43" i="9"/>
  <c r="N43" i="9" s="1"/>
  <c r="N74" i="9"/>
  <c r="J80" i="9"/>
  <c r="K80" i="9" s="1"/>
  <c r="L80" i="9"/>
  <c r="J52" i="9"/>
  <c r="K52" i="9"/>
  <c r="I74" i="9"/>
  <c r="G35" i="9"/>
  <c r="J43" i="9"/>
  <c r="K43" i="9" s="1"/>
  <c r="F47" i="9"/>
  <c r="F46" i="9" s="1"/>
  <c r="K76" i="9"/>
  <c r="J86" i="9"/>
  <c r="J32" i="9"/>
  <c r="G42" i="9"/>
  <c r="H42" i="9" s="1"/>
  <c r="J48" i="9"/>
  <c r="K48" i="9" s="1"/>
  <c r="J65" i="9"/>
  <c r="M65" i="9" s="1"/>
  <c r="G68" i="9"/>
  <c r="N84" i="9"/>
  <c r="N86" i="9" s="1"/>
  <c r="G17" i="9"/>
  <c r="J21" i="9"/>
  <c r="K32" i="9"/>
  <c r="N32" i="9" s="1"/>
  <c r="I35" i="9"/>
  <c r="L35" i="9" s="1"/>
  <c r="H64" i="9"/>
  <c r="K13" i="9"/>
  <c r="K17" i="9" s="1"/>
  <c r="F28" i="9"/>
  <c r="I42" i="9"/>
  <c r="L42" i="9" s="1"/>
  <c r="L48" i="9"/>
  <c r="J31" i="9"/>
  <c r="H41" i="9"/>
  <c r="I50" i="9"/>
  <c r="G59" i="9"/>
  <c r="G72" i="9"/>
  <c r="G71" i="9" s="1"/>
  <c r="K77" i="9"/>
  <c r="I28" i="9"/>
  <c r="F40" i="9"/>
  <c r="H72" i="9"/>
  <c r="H71" i="9" s="1"/>
  <c r="G33" i="9"/>
  <c r="K34" i="9"/>
  <c r="N34" i="9" s="1"/>
  <c r="H37" i="9"/>
  <c r="M38" i="9"/>
  <c r="J41" i="9"/>
  <c r="K41" i="9" s="1"/>
  <c r="J53" i="9"/>
  <c r="J56" i="9"/>
  <c r="I59" i="9"/>
  <c r="L59" i="9" s="1"/>
  <c r="G66" i="9"/>
  <c r="J67" i="9"/>
  <c r="K67" i="9" s="1"/>
  <c r="F71" i="9"/>
  <c r="I72" i="9"/>
  <c r="L72" i="9" s="1"/>
  <c r="K75" i="9"/>
  <c r="G80" i="9"/>
  <c r="H80" i="9" s="1"/>
  <c r="G52" i="9"/>
  <c r="H52" i="9" s="1"/>
  <c r="K53" i="9"/>
  <c r="K56" i="9"/>
  <c r="H84" i="9"/>
  <c r="H86" i="9" s="1"/>
  <c r="L21" i="8"/>
  <c r="N75" i="8"/>
  <c r="N76" i="10" s="1"/>
  <c r="L17" i="8"/>
  <c r="N78" i="8"/>
  <c r="N79" i="10" s="1"/>
  <c r="N76" i="8"/>
  <c r="N77" i="10" s="1"/>
  <c r="C82" i="9"/>
  <c r="N77" i="8"/>
  <c r="N78" i="10" s="1"/>
  <c r="M85" i="8"/>
  <c r="N74" i="8"/>
  <c r="N75" i="10" s="1"/>
  <c r="N83" i="8"/>
  <c r="N85" i="8" s="1"/>
  <c r="E74" i="9"/>
  <c r="D21" i="10"/>
  <c r="D86" i="9"/>
  <c r="E17" i="10"/>
  <c r="D86" i="10"/>
  <c r="E22" i="10"/>
  <c r="E21" i="10" s="1"/>
  <c r="D17" i="10"/>
  <c r="E37" i="9"/>
  <c r="E36" i="9" s="1"/>
  <c r="E21" i="9"/>
  <c r="E84" i="9"/>
  <c r="E86" i="9" s="1"/>
  <c r="D26" i="9"/>
  <c r="E26" i="9" s="1"/>
  <c r="E27" i="9"/>
  <c r="E47" i="9"/>
  <c r="E46" i="9" s="1"/>
  <c r="E17" i="9"/>
  <c r="C28" i="9"/>
  <c r="C44" i="9" s="1"/>
  <c r="E33" i="9"/>
  <c r="E34" i="9"/>
  <c r="D21" i="9"/>
  <c r="D32" i="9"/>
  <c r="E32" i="9" s="1"/>
  <c r="D64" i="9"/>
  <c r="D65" i="9"/>
  <c r="E65" i="9" s="1"/>
  <c r="D66" i="9"/>
  <c r="E66" i="9" s="1"/>
  <c r="D67" i="9"/>
  <c r="E67" i="9" s="1"/>
  <c r="D68" i="9"/>
  <c r="E68" i="9" s="1"/>
  <c r="D72" i="9"/>
  <c r="D71" i="9" s="1"/>
  <c r="D82" i="9" s="1"/>
  <c r="D17" i="9"/>
  <c r="D31" i="9"/>
  <c r="D41" i="9"/>
  <c r="D42" i="9"/>
  <c r="E42" i="9" s="1"/>
  <c r="D43" i="9"/>
  <c r="E43" i="9" s="1"/>
  <c r="D47" i="9"/>
  <c r="D46" i="9" s="1"/>
  <c r="M63" i="9" l="1"/>
  <c r="H59" i="9"/>
  <c r="N60" i="9"/>
  <c r="M60" i="9"/>
  <c r="M67" i="9"/>
  <c r="H67" i="9"/>
  <c r="N67" i="9" s="1"/>
  <c r="N72" i="8"/>
  <c r="N73" i="10" s="1"/>
  <c r="M73" i="10"/>
  <c r="I40" i="9"/>
  <c r="I39" i="9" s="1"/>
  <c r="I44" i="9" s="1"/>
  <c r="K64" i="9"/>
  <c r="N64" i="9" s="1"/>
  <c r="L63" i="9"/>
  <c r="M37" i="9"/>
  <c r="M36" i="9" s="1"/>
  <c r="J36" i="9"/>
  <c r="H63" i="9"/>
  <c r="H40" i="9"/>
  <c r="H39" i="9" s="1"/>
  <c r="J28" i="9"/>
  <c r="H35" i="9"/>
  <c r="N35" i="9" s="1"/>
  <c r="G28" i="9"/>
  <c r="G44" i="9" s="1"/>
  <c r="M33" i="9"/>
  <c r="M28" i="9" s="1"/>
  <c r="N41" i="9"/>
  <c r="H68" i="9"/>
  <c r="N68" i="9" s="1"/>
  <c r="M68" i="9"/>
  <c r="H36" i="9"/>
  <c r="N37" i="9"/>
  <c r="N36" i="9" s="1"/>
  <c r="H66" i="9"/>
  <c r="N66" i="9" s="1"/>
  <c r="M66" i="9"/>
  <c r="K65" i="9"/>
  <c r="N65" i="9" s="1"/>
  <c r="G40" i="9"/>
  <c r="G39" i="9" s="1"/>
  <c r="N31" i="9"/>
  <c r="N21" i="10"/>
  <c r="N13" i="10"/>
  <c r="N17" i="10" s="1"/>
  <c r="M21" i="10"/>
  <c r="J50" i="9"/>
  <c r="K50" i="9" s="1"/>
  <c r="I47" i="9"/>
  <c r="I46" i="9" s="1"/>
  <c r="F39" i="9"/>
  <c r="G47" i="9"/>
  <c r="N38" i="9"/>
  <c r="K31" i="9"/>
  <c r="K28" i="9" s="1"/>
  <c r="H33" i="9"/>
  <c r="J35" i="9"/>
  <c r="K35" i="9" s="1"/>
  <c r="M80" i="9"/>
  <c r="N80" i="9" s="1"/>
  <c r="M42" i="9"/>
  <c r="N42" i="9" s="1"/>
  <c r="J59" i="9"/>
  <c r="K59" i="9" s="1"/>
  <c r="K74" i="9"/>
  <c r="I71" i="9"/>
  <c r="I82" i="9" s="1"/>
  <c r="J72" i="9"/>
  <c r="J71" i="9" s="1"/>
  <c r="J82" i="9" s="1"/>
  <c r="G82" i="9"/>
  <c r="J42" i="9"/>
  <c r="J40" i="9" s="1"/>
  <c r="J39" i="9" s="1"/>
  <c r="N21" i="9"/>
  <c r="H82" i="9"/>
  <c r="L71" i="9"/>
  <c r="L82" i="9" s="1"/>
  <c r="F82" i="9"/>
  <c r="M17" i="9"/>
  <c r="N17" i="9"/>
  <c r="M72" i="9"/>
  <c r="M71" i="9" s="1"/>
  <c r="M21" i="9"/>
  <c r="N73" i="8"/>
  <c r="N74" i="10" s="1"/>
  <c r="C88" i="9"/>
  <c r="C87" i="9"/>
  <c r="D88" i="9"/>
  <c r="D40" i="9"/>
  <c r="D39" i="9" s="1"/>
  <c r="E72" i="9"/>
  <c r="E41" i="9"/>
  <c r="E40" i="9" s="1"/>
  <c r="E39" i="9" s="1"/>
  <c r="D63" i="9"/>
  <c r="D69" i="9" s="1"/>
  <c r="D28" i="9"/>
  <c r="E64" i="9"/>
  <c r="E63" i="9" s="1"/>
  <c r="E69" i="9" s="1"/>
  <c r="E31" i="9"/>
  <c r="E28" i="9" s="1"/>
  <c r="G46" i="9" l="1"/>
  <c r="G69" i="9" s="1"/>
  <c r="N59" i="9"/>
  <c r="H47" i="9"/>
  <c r="M59" i="9"/>
  <c r="L40" i="9"/>
  <c r="N40" i="9"/>
  <c r="N39" i="9" s="1"/>
  <c r="J44" i="9"/>
  <c r="M35" i="9"/>
  <c r="M40" i="9"/>
  <c r="M39" i="9" s="1"/>
  <c r="M44" i="9" s="1"/>
  <c r="H28" i="9"/>
  <c r="H44" i="9" s="1"/>
  <c r="N33" i="9"/>
  <c r="N28" i="9" s="1"/>
  <c r="K63" i="9"/>
  <c r="N63" i="9"/>
  <c r="K72" i="9"/>
  <c r="K71" i="9" s="1"/>
  <c r="K82" i="9" s="1"/>
  <c r="K47" i="9"/>
  <c r="K46" i="9" s="1"/>
  <c r="L47" i="9"/>
  <c r="L46" i="9" s="1"/>
  <c r="L88" i="9" s="1"/>
  <c r="F69" i="9"/>
  <c r="F88" i="9"/>
  <c r="N72" i="9"/>
  <c r="N71" i="9" s="1"/>
  <c r="N82" i="9" s="1"/>
  <c r="K42" i="9"/>
  <c r="K40" i="9" s="1"/>
  <c r="K39" i="9" s="1"/>
  <c r="K44" i="9" s="1"/>
  <c r="J47" i="9"/>
  <c r="J46" i="9" s="1"/>
  <c r="M82" i="9"/>
  <c r="L39" i="9"/>
  <c r="F44" i="9"/>
  <c r="I88" i="9"/>
  <c r="I69" i="9"/>
  <c r="I87" i="9" s="1"/>
  <c r="D44" i="9"/>
  <c r="D87" i="9" s="1"/>
  <c r="E71" i="9"/>
  <c r="E82" i="9" s="1"/>
  <c r="E88" i="9"/>
  <c r="E44" i="9"/>
  <c r="G88" i="9" l="1"/>
  <c r="N47" i="9"/>
  <c r="N46" i="9" s="1"/>
  <c r="N88" i="9" s="1"/>
  <c r="H46" i="9"/>
  <c r="M47" i="9"/>
  <c r="M46" i="9" s="1"/>
  <c r="M88" i="9" s="1"/>
  <c r="N44" i="9"/>
  <c r="K88" i="9"/>
  <c r="G87" i="9"/>
  <c r="L69" i="9"/>
  <c r="K69" i="9"/>
  <c r="K87" i="9" s="1"/>
  <c r="L44" i="9"/>
  <c r="F87" i="9"/>
  <c r="J69" i="9"/>
  <c r="J87" i="9" s="1"/>
  <c r="J88" i="9"/>
  <c r="E87" i="9"/>
  <c r="F52" i="8"/>
  <c r="F52" i="10" s="1"/>
  <c r="I48" i="8"/>
  <c r="I48" i="10" s="1"/>
  <c r="I49" i="8"/>
  <c r="I50" i="8"/>
  <c r="I51" i="8"/>
  <c r="I53" i="8"/>
  <c r="I54" i="8"/>
  <c r="I55" i="8"/>
  <c r="I56" i="8"/>
  <c r="I57" i="8"/>
  <c r="I58" i="8"/>
  <c r="I59" i="8"/>
  <c r="L59" i="8" s="1"/>
  <c r="I60" i="8"/>
  <c r="L60" i="8" s="1"/>
  <c r="I63" i="8"/>
  <c r="L63" i="8" s="1"/>
  <c r="I64" i="8"/>
  <c r="I65" i="8"/>
  <c r="I66" i="8"/>
  <c r="I67" i="8"/>
  <c r="I85" i="8"/>
  <c r="J84" i="8"/>
  <c r="K84" i="8" s="1"/>
  <c r="J83" i="8"/>
  <c r="K83" i="8" s="1"/>
  <c r="K78" i="8"/>
  <c r="K79" i="10" s="1"/>
  <c r="K77" i="8"/>
  <c r="K78" i="10" s="1"/>
  <c r="K76" i="8"/>
  <c r="K77" i="10" s="1"/>
  <c r="K75" i="8"/>
  <c r="K76" i="10" s="1"/>
  <c r="K74" i="8"/>
  <c r="K75" i="10" s="1"/>
  <c r="J73" i="8"/>
  <c r="J74" i="10" s="1"/>
  <c r="I73" i="8"/>
  <c r="I74" i="10" s="1"/>
  <c r="K72" i="8"/>
  <c r="K73" i="10" s="1"/>
  <c r="K38" i="8"/>
  <c r="K38" i="10" s="1"/>
  <c r="I37" i="8"/>
  <c r="K30" i="8"/>
  <c r="K30" i="10" s="1"/>
  <c r="K29" i="8"/>
  <c r="K29" i="10" s="1"/>
  <c r="K25" i="8"/>
  <c r="K24" i="8"/>
  <c r="K23" i="8"/>
  <c r="K22" i="8"/>
  <c r="I21" i="8"/>
  <c r="I17" i="8"/>
  <c r="K16" i="8"/>
  <c r="K15" i="8"/>
  <c r="G49" i="8"/>
  <c r="G49" i="10" s="1"/>
  <c r="G50" i="8"/>
  <c r="G50" i="10" s="1"/>
  <c r="G51" i="8"/>
  <c r="G51" i="10" s="1"/>
  <c r="G53" i="8"/>
  <c r="G53" i="10" s="1"/>
  <c r="G54" i="8"/>
  <c r="G54" i="10" s="1"/>
  <c r="G55" i="8"/>
  <c r="G55" i="10" s="1"/>
  <c r="G56" i="8"/>
  <c r="G56" i="10" s="1"/>
  <c r="G57" i="8"/>
  <c r="G57" i="10" s="1"/>
  <c r="G58" i="8"/>
  <c r="G58" i="10" s="1"/>
  <c r="G59" i="8"/>
  <c r="G48" i="8"/>
  <c r="G48" i="10" s="1"/>
  <c r="D49" i="8"/>
  <c r="D50" i="8"/>
  <c r="D51" i="8"/>
  <c r="D52" i="8"/>
  <c r="D53" i="8"/>
  <c r="D54" i="8"/>
  <c r="D55" i="8"/>
  <c r="D56" i="8"/>
  <c r="D57" i="8"/>
  <c r="D58" i="8"/>
  <c r="D59" i="8"/>
  <c r="D48" i="8"/>
  <c r="C47" i="10"/>
  <c r="F85" i="8"/>
  <c r="G84" i="8"/>
  <c r="G83" i="8"/>
  <c r="H83" i="8" s="1"/>
  <c r="G80" i="8"/>
  <c r="G81" i="10" s="1"/>
  <c r="F79" i="8"/>
  <c r="F80" i="10" s="1"/>
  <c r="H78" i="8"/>
  <c r="H79" i="10" s="1"/>
  <c r="H77" i="8"/>
  <c r="H78" i="10" s="1"/>
  <c r="H76" i="8"/>
  <c r="H77" i="10" s="1"/>
  <c r="H75" i="8"/>
  <c r="H76" i="10" s="1"/>
  <c r="H74" i="8"/>
  <c r="H75" i="10" s="1"/>
  <c r="G73" i="8"/>
  <c r="G74" i="10" s="1"/>
  <c r="F73" i="8"/>
  <c r="F74" i="10" s="1"/>
  <c r="G72" i="8"/>
  <c r="F70" i="8"/>
  <c r="F67" i="8"/>
  <c r="F66" i="8"/>
  <c r="F65" i="8"/>
  <c r="L65" i="8" s="1"/>
  <c r="F64" i="8"/>
  <c r="G61" i="8"/>
  <c r="G62" i="10" s="1"/>
  <c r="G60" i="8"/>
  <c r="G60" i="10" s="1"/>
  <c r="G43" i="8"/>
  <c r="F42" i="8"/>
  <c r="F41" i="8"/>
  <c r="F41" i="10" s="1"/>
  <c r="G38" i="8"/>
  <c r="F37" i="8"/>
  <c r="F37" i="10" s="1"/>
  <c r="F35" i="8"/>
  <c r="F35" i="10" s="1"/>
  <c r="G34" i="8"/>
  <c r="F33" i="8"/>
  <c r="G31" i="8"/>
  <c r="G30" i="8"/>
  <c r="G29" i="8"/>
  <c r="G27" i="8"/>
  <c r="G26" i="8"/>
  <c r="G25" i="8"/>
  <c r="G24" i="8"/>
  <c r="G23" i="8"/>
  <c r="G22" i="8"/>
  <c r="F21" i="8"/>
  <c r="F17" i="8"/>
  <c r="G16" i="8"/>
  <c r="G15" i="8"/>
  <c r="G14" i="8"/>
  <c r="M14" i="8" s="1"/>
  <c r="G13" i="8"/>
  <c r="C85" i="8"/>
  <c r="D84" i="8"/>
  <c r="E84" i="8" s="1"/>
  <c r="D83" i="8"/>
  <c r="C80" i="8"/>
  <c r="C81" i="10" s="1"/>
  <c r="E78" i="8"/>
  <c r="E79" i="10" s="1"/>
  <c r="E77" i="8"/>
  <c r="E78" i="10" s="1"/>
  <c r="E76" i="8"/>
  <c r="E77" i="10" s="1"/>
  <c r="E75" i="8"/>
  <c r="E76" i="10" s="1"/>
  <c r="E74" i="8"/>
  <c r="E75" i="10" s="1"/>
  <c r="D73" i="8"/>
  <c r="D74" i="10" s="1"/>
  <c r="C73" i="8"/>
  <c r="C74" i="10" s="1"/>
  <c r="D72" i="8"/>
  <c r="C71" i="8"/>
  <c r="C72" i="10" s="1"/>
  <c r="C67" i="8"/>
  <c r="C68" i="10" s="1"/>
  <c r="C66" i="8"/>
  <c r="C67" i="10" s="1"/>
  <c r="C65" i="8"/>
  <c r="C66" i="10" s="1"/>
  <c r="C64" i="8"/>
  <c r="C65" i="10" s="1"/>
  <c r="C63" i="8"/>
  <c r="C64" i="10" s="1"/>
  <c r="D61" i="8"/>
  <c r="C43" i="8"/>
  <c r="C43" i="10" s="1"/>
  <c r="C42" i="8"/>
  <c r="C42" i="10" s="1"/>
  <c r="C41" i="8"/>
  <c r="C41" i="10" s="1"/>
  <c r="D38" i="8"/>
  <c r="C36" i="8"/>
  <c r="C36" i="10" s="1"/>
  <c r="C34" i="8"/>
  <c r="C33" i="8"/>
  <c r="C33" i="10" s="1"/>
  <c r="C32" i="8"/>
  <c r="C32" i="10" s="1"/>
  <c r="C31" i="8"/>
  <c r="D30" i="8"/>
  <c r="D29" i="8"/>
  <c r="C27" i="8"/>
  <c r="C26" i="8"/>
  <c r="D25" i="8"/>
  <c r="E25" i="8" s="1"/>
  <c r="D24" i="8"/>
  <c r="E24" i="8" s="1"/>
  <c r="D23" i="8"/>
  <c r="E23" i="8" s="1"/>
  <c r="D22" i="8"/>
  <c r="C21" i="8"/>
  <c r="C17" i="8"/>
  <c r="D16" i="8"/>
  <c r="E16" i="8" s="1"/>
  <c r="D15" i="8"/>
  <c r="E15" i="8" s="1"/>
  <c r="D14" i="8"/>
  <c r="D13" i="8"/>
  <c r="E13" i="8" s="1"/>
  <c r="H69" i="9" l="1"/>
  <c r="H87" i="9" s="1"/>
  <c r="H88" i="9"/>
  <c r="G59" i="10"/>
  <c r="G47" i="8"/>
  <c r="F62" i="8"/>
  <c r="L64" i="8"/>
  <c r="L65" i="10" s="1"/>
  <c r="L66" i="8"/>
  <c r="L67" i="10" s="1"/>
  <c r="L67" i="8"/>
  <c r="L68" i="10" s="1"/>
  <c r="M69" i="9"/>
  <c r="M87" i="9" s="1"/>
  <c r="E53" i="8"/>
  <c r="E53" i="10" s="1"/>
  <c r="D53" i="10"/>
  <c r="L56" i="10"/>
  <c r="I56" i="10"/>
  <c r="E52" i="8"/>
  <c r="E52" i="10" s="1"/>
  <c r="D52" i="10"/>
  <c r="L55" i="10"/>
  <c r="I55" i="10"/>
  <c r="F82" i="10"/>
  <c r="E51" i="8"/>
  <c r="E51" i="10" s="1"/>
  <c r="D51" i="10"/>
  <c r="L54" i="10"/>
  <c r="I54" i="10"/>
  <c r="F81" i="8"/>
  <c r="F71" i="10"/>
  <c r="H72" i="8"/>
  <c r="H73" i="10" s="1"/>
  <c r="G73" i="10"/>
  <c r="E50" i="8"/>
  <c r="E50" i="10" s="1"/>
  <c r="D50" i="10"/>
  <c r="L53" i="10"/>
  <c r="I53" i="10"/>
  <c r="E54" i="8"/>
  <c r="E54" i="10" s="1"/>
  <c r="D54" i="10"/>
  <c r="E49" i="8"/>
  <c r="E49" i="10" s="1"/>
  <c r="D49" i="10"/>
  <c r="L51" i="10"/>
  <c r="I51" i="10"/>
  <c r="E48" i="8"/>
  <c r="E48" i="10" s="1"/>
  <c r="D48" i="10"/>
  <c r="L50" i="10"/>
  <c r="I50" i="10"/>
  <c r="L49" i="10"/>
  <c r="I49" i="10"/>
  <c r="L57" i="10"/>
  <c r="I57" i="10"/>
  <c r="E59" i="8"/>
  <c r="E59" i="10" s="1"/>
  <c r="D59" i="10"/>
  <c r="E58" i="8"/>
  <c r="E58" i="10" s="1"/>
  <c r="D58" i="10"/>
  <c r="E57" i="8"/>
  <c r="E57" i="10" s="1"/>
  <c r="D57" i="10"/>
  <c r="E72" i="8"/>
  <c r="E73" i="10" s="1"/>
  <c r="D73" i="10"/>
  <c r="E56" i="8"/>
  <c r="E56" i="10" s="1"/>
  <c r="D56" i="10"/>
  <c r="L59" i="10"/>
  <c r="I59" i="10"/>
  <c r="E55" i="8"/>
  <c r="E55" i="10" s="1"/>
  <c r="D55" i="10"/>
  <c r="L58" i="10"/>
  <c r="I58" i="10"/>
  <c r="J65" i="8"/>
  <c r="J66" i="10" s="1"/>
  <c r="I66" i="10"/>
  <c r="J64" i="8"/>
  <c r="J65" i="10" s="1"/>
  <c r="I65" i="10"/>
  <c r="L64" i="10"/>
  <c r="I64" i="10"/>
  <c r="I60" i="10"/>
  <c r="F65" i="10"/>
  <c r="L66" i="10"/>
  <c r="F66" i="10"/>
  <c r="F67" i="10"/>
  <c r="F68" i="10"/>
  <c r="E61" i="8"/>
  <c r="E62" i="10" s="1"/>
  <c r="D62" i="10"/>
  <c r="J67" i="8"/>
  <c r="J68" i="10" s="1"/>
  <c r="I68" i="10"/>
  <c r="J66" i="8"/>
  <c r="J67" i="10" s="1"/>
  <c r="I67" i="10"/>
  <c r="H15" i="8"/>
  <c r="N15" i="8" s="1"/>
  <c r="M15" i="8"/>
  <c r="H31" i="8"/>
  <c r="G31" i="10"/>
  <c r="H54" i="8"/>
  <c r="H54" i="10" s="1"/>
  <c r="G34" i="10"/>
  <c r="H51" i="8"/>
  <c r="H51" i="10" s="1"/>
  <c r="I34" i="8"/>
  <c r="C34" i="10"/>
  <c r="H57" i="8"/>
  <c r="H57" i="10" s="1"/>
  <c r="H29" i="8"/>
  <c r="G29" i="10"/>
  <c r="M29" i="8"/>
  <c r="M29" i="10" s="1"/>
  <c r="H56" i="8"/>
  <c r="H56" i="10" s="1"/>
  <c r="H16" i="8"/>
  <c r="N16" i="8" s="1"/>
  <c r="M16" i="8"/>
  <c r="H53" i="8"/>
  <c r="H53" i="10" s="1"/>
  <c r="I26" i="8"/>
  <c r="J26" i="8" s="1"/>
  <c r="J26" i="10" s="1"/>
  <c r="C26" i="10"/>
  <c r="I27" i="8"/>
  <c r="J27" i="8" s="1"/>
  <c r="M27" i="8" s="1"/>
  <c r="M27" i="10" s="1"/>
  <c r="C27" i="10"/>
  <c r="H50" i="8"/>
  <c r="H50" i="10" s="1"/>
  <c r="J37" i="8"/>
  <c r="J37" i="10" s="1"/>
  <c r="I37" i="10"/>
  <c r="H55" i="8"/>
  <c r="H55" i="10" s="1"/>
  <c r="F33" i="10"/>
  <c r="F28" i="10" s="1"/>
  <c r="H80" i="8"/>
  <c r="H81" i="10" s="1"/>
  <c r="E29" i="8"/>
  <c r="E29" i="10" s="1"/>
  <c r="D29" i="10"/>
  <c r="H22" i="8"/>
  <c r="N22" i="8" s="1"/>
  <c r="N21" i="8" s="1"/>
  <c r="M22" i="8"/>
  <c r="M21" i="8" s="1"/>
  <c r="H49" i="8"/>
  <c r="H49" i="10" s="1"/>
  <c r="H60" i="8"/>
  <c r="H60" i="10" s="1"/>
  <c r="H61" i="8"/>
  <c r="H62" i="10" s="1"/>
  <c r="E30" i="8"/>
  <c r="E30" i="10" s="1"/>
  <c r="D30" i="10"/>
  <c r="H23" i="8"/>
  <c r="N23" i="8" s="1"/>
  <c r="M23" i="8"/>
  <c r="H38" i="8"/>
  <c r="G38" i="10"/>
  <c r="M38" i="8"/>
  <c r="M38" i="10" s="1"/>
  <c r="H27" i="8"/>
  <c r="G27" i="10"/>
  <c r="H13" i="8"/>
  <c r="N13" i="8" s="1"/>
  <c r="M13" i="8"/>
  <c r="H30" i="8"/>
  <c r="G30" i="10"/>
  <c r="M30" i="8"/>
  <c r="M30" i="10" s="1"/>
  <c r="E38" i="8"/>
  <c r="E38" i="10" s="1"/>
  <c r="D38" i="10"/>
  <c r="H48" i="8"/>
  <c r="H48" i="10" s="1"/>
  <c r="H25" i="8"/>
  <c r="N25" i="8" s="1"/>
  <c r="M25" i="8"/>
  <c r="I31" i="8"/>
  <c r="C31" i="10"/>
  <c r="H24" i="8"/>
  <c r="N24" i="8" s="1"/>
  <c r="M24" i="8"/>
  <c r="F42" i="10"/>
  <c r="H59" i="8"/>
  <c r="H26" i="8"/>
  <c r="G26" i="10"/>
  <c r="H43" i="8"/>
  <c r="G43" i="10"/>
  <c r="H58" i="8"/>
  <c r="H58" i="10" s="1"/>
  <c r="L87" i="9"/>
  <c r="I52" i="8"/>
  <c r="J59" i="8"/>
  <c r="M59" i="8" s="1"/>
  <c r="J49" i="8"/>
  <c r="J49" i="10" s="1"/>
  <c r="J63" i="8"/>
  <c r="J64" i="10" s="1"/>
  <c r="J58" i="8"/>
  <c r="J58" i="10" s="1"/>
  <c r="G65" i="8"/>
  <c r="M65" i="8" s="1"/>
  <c r="J57" i="8"/>
  <c r="J56" i="8"/>
  <c r="J60" i="8"/>
  <c r="L60" i="10"/>
  <c r="G67" i="8"/>
  <c r="J55" i="8"/>
  <c r="J55" i="10" s="1"/>
  <c r="J50" i="8"/>
  <c r="J48" i="8"/>
  <c r="J48" i="10" s="1"/>
  <c r="L48" i="10"/>
  <c r="J54" i="8"/>
  <c r="F36" i="8"/>
  <c r="F36" i="10" s="1"/>
  <c r="L37" i="8"/>
  <c r="L37" i="10" s="1"/>
  <c r="J53" i="8"/>
  <c r="J53" i="10" s="1"/>
  <c r="L73" i="8"/>
  <c r="L74" i="10" s="1"/>
  <c r="J51" i="8"/>
  <c r="G52" i="8"/>
  <c r="G52" i="10" s="1"/>
  <c r="F47" i="10"/>
  <c r="I79" i="8"/>
  <c r="J79" i="8" s="1"/>
  <c r="I35" i="8"/>
  <c r="G42" i="8"/>
  <c r="J21" i="8"/>
  <c r="I33" i="8"/>
  <c r="L33" i="8" s="1"/>
  <c r="L33" i="10" s="1"/>
  <c r="I32" i="8"/>
  <c r="I42" i="8"/>
  <c r="I41" i="8"/>
  <c r="I43" i="8"/>
  <c r="K85" i="8"/>
  <c r="J17" i="8"/>
  <c r="K73" i="8"/>
  <c r="K74" i="10" s="1"/>
  <c r="I80" i="8"/>
  <c r="I81" i="10" s="1"/>
  <c r="I62" i="8"/>
  <c r="D66" i="8"/>
  <c r="D33" i="8"/>
  <c r="D34" i="8"/>
  <c r="D32" i="8"/>
  <c r="I71" i="8"/>
  <c r="I72" i="10" s="1"/>
  <c r="D64" i="8"/>
  <c r="D31" i="8"/>
  <c r="D65" i="8"/>
  <c r="K21" i="8"/>
  <c r="I36" i="8"/>
  <c r="I36" i="10" s="1"/>
  <c r="K13" i="8"/>
  <c r="K14" i="8"/>
  <c r="J85" i="8"/>
  <c r="D47" i="8"/>
  <c r="D47" i="10" s="1"/>
  <c r="D85" i="8"/>
  <c r="D71" i="8"/>
  <c r="G21" i="8"/>
  <c r="H73" i="8"/>
  <c r="H74" i="10" s="1"/>
  <c r="D37" i="8"/>
  <c r="D63" i="8"/>
  <c r="D64" i="10" s="1"/>
  <c r="D17" i="8"/>
  <c r="C28" i="8"/>
  <c r="G35" i="8"/>
  <c r="G79" i="8"/>
  <c r="G80" i="10" s="1"/>
  <c r="D35" i="8"/>
  <c r="D21" i="8"/>
  <c r="D67" i="8"/>
  <c r="F40" i="8"/>
  <c r="F40" i="10" s="1"/>
  <c r="G63" i="8"/>
  <c r="C70" i="8"/>
  <c r="G41" i="8"/>
  <c r="G85" i="8"/>
  <c r="E73" i="8"/>
  <c r="E74" i="10" s="1"/>
  <c r="G32" i="8"/>
  <c r="H14" i="8"/>
  <c r="F28" i="8"/>
  <c r="G66" i="8"/>
  <c r="G71" i="8"/>
  <c r="G72" i="10" s="1"/>
  <c r="H84" i="8"/>
  <c r="H85" i="8" s="1"/>
  <c r="G33" i="8"/>
  <c r="G37" i="8"/>
  <c r="H34" i="8"/>
  <c r="G64" i="8"/>
  <c r="M64" i="8" s="1"/>
  <c r="G17" i="8"/>
  <c r="C40" i="8"/>
  <c r="D27" i="8"/>
  <c r="E83" i="8"/>
  <c r="E85" i="8" s="1"/>
  <c r="E14" i="8"/>
  <c r="E22" i="8"/>
  <c r="E21" i="8" s="1"/>
  <c r="C62" i="8"/>
  <c r="C68" i="8" s="1"/>
  <c r="C46" i="10"/>
  <c r="C88" i="10" s="1"/>
  <c r="D41" i="8"/>
  <c r="D41" i="10" s="1"/>
  <c r="D79" i="8"/>
  <c r="D42" i="8"/>
  <c r="D80" i="8"/>
  <c r="D26" i="8"/>
  <c r="D43" i="8"/>
  <c r="D60" i="8"/>
  <c r="N69" i="9" l="1"/>
  <c r="N87" i="9" s="1"/>
  <c r="G46" i="8"/>
  <c r="H59" i="10"/>
  <c r="H47" i="8"/>
  <c r="J60" i="10"/>
  <c r="M60" i="8"/>
  <c r="L62" i="8"/>
  <c r="F68" i="8"/>
  <c r="H65" i="8"/>
  <c r="G68" i="10"/>
  <c r="M67" i="8"/>
  <c r="G67" i="10"/>
  <c r="M66" i="8"/>
  <c r="G64" i="10"/>
  <c r="M63" i="8"/>
  <c r="C63" i="10"/>
  <c r="C69" i="10" s="1"/>
  <c r="J57" i="10"/>
  <c r="E47" i="8"/>
  <c r="E47" i="10" s="1"/>
  <c r="J51" i="10"/>
  <c r="J56" i="10"/>
  <c r="J54" i="10"/>
  <c r="J50" i="10"/>
  <c r="J59" i="10"/>
  <c r="H21" i="8"/>
  <c r="J52" i="8"/>
  <c r="J52" i="10" s="1"/>
  <c r="I52" i="10"/>
  <c r="E79" i="8"/>
  <c r="E80" i="10" s="1"/>
  <c r="D80" i="10"/>
  <c r="J36" i="8"/>
  <c r="J36" i="10" s="1"/>
  <c r="E64" i="8"/>
  <c r="E65" i="10" s="1"/>
  <c r="D65" i="10"/>
  <c r="E80" i="8"/>
  <c r="E81" i="10" s="1"/>
  <c r="D81" i="10"/>
  <c r="G65" i="10"/>
  <c r="G66" i="10"/>
  <c r="K60" i="8"/>
  <c r="L63" i="10"/>
  <c r="F63" i="10"/>
  <c r="C81" i="8"/>
  <c r="C71" i="10"/>
  <c r="C82" i="10" s="1"/>
  <c r="E66" i="8"/>
  <c r="E67" i="10" s="1"/>
  <c r="D67" i="10"/>
  <c r="J62" i="8"/>
  <c r="J63" i="10" s="1"/>
  <c r="I63" i="10"/>
  <c r="E67" i="8"/>
  <c r="E68" i="10" s="1"/>
  <c r="D68" i="10"/>
  <c r="K67" i="8"/>
  <c r="K68" i="10" s="1"/>
  <c r="E60" i="8"/>
  <c r="E60" i="10" s="1"/>
  <c r="D60" i="10"/>
  <c r="K66" i="8"/>
  <c r="K67" i="10" s="1"/>
  <c r="D70" i="8"/>
  <c r="D72" i="10"/>
  <c r="I80" i="10"/>
  <c r="E65" i="8"/>
  <c r="E66" i="10" s="1"/>
  <c r="D66" i="10"/>
  <c r="I31" i="10"/>
  <c r="L31" i="8"/>
  <c r="L31" i="10" s="1"/>
  <c r="L52" i="10"/>
  <c r="M26" i="8"/>
  <c r="M26" i="10" s="1"/>
  <c r="G70" i="8"/>
  <c r="H27" i="10"/>
  <c r="H43" i="10"/>
  <c r="J42" i="8"/>
  <c r="J42" i="10" s="1"/>
  <c r="I42" i="10"/>
  <c r="E43" i="8"/>
  <c r="E43" i="10" s="1"/>
  <c r="D43" i="10"/>
  <c r="J33" i="8"/>
  <c r="J33" i="10" s="1"/>
  <c r="I33" i="10"/>
  <c r="H26" i="10"/>
  <c r="E27" i="8"/>
  <c r="E27" i="10" s="1"/>
  <c r="D27" i="10"/>
  <c r="E31" i="8"/>
  <c r="E31" i="10" s="1"/>
  <c r="D31" i="10"/>
  <c r="K27" i="8"/>
  <c r="K27" i="10" s="1"/>
  <c r="J27" i="10"/>
  <c r="L34" i="8"/>
  <c r="L34" i="10" s="1"/>
  <c r="I34" i="10"/>
  <c r="E33" i="8"/>
  <c r="E33" i="10" s="1"/>
  <c r="D33" i="10"/>
  <c r="H42" i="8"/>
  <c r="G42" i="10"/>
  <c r="J34" i="8"/>
  <c r="K34" i="8" s="1"/>
  <c r="K34" i="10" s="1"/>
  <c r="H38" i="10"/>
  <c r="N38" i="8"/>
  <c r="N38" i="10" s="1"/>
  <c r="H66" i="8"/>
  <c r="N66" i="8" s="1"/>
  <c r="L43" i="8"/>
  <c r="L43" i="10" s="1"/>
  <c r="I43" i="10"/>
  <c r="J35" i="8"/>
  <c r="J35" i="10" s="1"/>
  <c r="I35" i="10"/>
  <c r="J31" i="8"/>
  <c r="H29" i="10"/>
  <c r="N29" i="8"/>
  <c r="N29" i="10" s="1"/>
  <c r="H67" i="8"/>
  <c r="E35" i="8"/>
  <c r="E35" i="10" s="1"/>
  <c r="D35" i="10"/>
  <c r="C39" i="8"/>
  <c r="C39" i="10" s="1"/>
  <c r="C40" i="10"/>
  <c r="E26" i="8"/>
  <c r="E26" i="10" s="1"/>
  <c r="D26" i="10"/>
  <c r="E42" i="8"/>
  <c r="E42" i="10" s="1"/>
  <c r="D42" i="10"/>
  <c r="H34" i="10"/>
  <c r="G36" i="8"/>
  <c r="G37" i="10"/>
  <c r="M37" i="8"/>
  <c r="M37" i="10" s="1"/>
  <c r="H41" i="8"/>
  <c r="G41" i="10"/>
  <c r="L42" i="8"/>
  <c r="L42" i="10" s="1"/>
  <c r="I27" i="10"/>
  <c r="L27" i="8"/>
  <c r="L27" i="10" s="1"/>
  <c r="H31" i="10"/>
  <c r="J41" i="8"/>
  <c r="J41" i="10" s="1"/>
  <c r="I41" i="10"/>
  <c r="E34" i="8"/>
  <c r="E34" i="10" s="1"/>
  <c r="D34" i="10"/>
  <c r="I32" i="10"/>
  <c r="L32" i="8"/>
  <c r="L32" i="10" s="1"/>
  <c r="H35" i="8"/>
  <c r="H35" i="10" s="1"/>
  <c r="G35" i="10"/>
  <c r="H33" i="8"/>
  <c r="G33" i="10"/>
  <c r="D36" i="8"/>
  <c r="D36" i="10" s="1"/>
  <c r="D37" i="10"/>
  <c r="L41" i="8"/>
  <c r="L41" i="10" s="1"/>
  <c r="H30" i="10"/>
  <c r="N30" i="8"/>
  <c r="N30" i="10" s="1"/>
  <c r="H17" i="8"/>
  <c r="N14" i="8"/>
  <c r="N17" i="8" s="1"/>
  <c r="H79" i="8"/>
  <c r="M79" i="8"/>
  <c r="M80" i="10" s="1"/>
  <c r="G32" i="10"/>
  <c r="H63" i="8"/>
  <c r="E32" i="8"/>
  <c r="E32" i="10" s="1"/>
  <c r="D32" i="10"/>
  <c r="H52" i="8"/>
  <c r="H52" i="10" s="1"/>
  <c r="M17" i="8"/>
  <c r="I26" i="10"/>
  <c r="L26" i="8"/>
  <c r="L79" i="8"/>
  <c r="L80" i="10" s="1"/>
  <c r="L80" i="8"/>
  <c r="L81" i="10" s="1"/>
  <c r="J80" i="8"/>
  <c r="J81" i="10" s="1"/>
  <c r="L36" i="8"/>
  <c r="L36" i="10" s="1"/>
  <c r="J32" i="8"/>
  <c r="M32" i="8" s="1"/>
  <c r="M32" i="10" s="1"/>
  <c r="L35" i="8"/>
  <c r="L35" i="10" s="1"/>
  <c r="J43" i="8"/>
  <c r="F39" i="8"/>
  <c r="J71" i="8"/>
  <c r="M71" i="8" s="1"/>
  <c r="M72" i="10" s="1"/>
  <c r="L71" i="8"/>
  <c r="L72" i="10" s="1"/>
  <c r="I40" i="8"/>
  <c r="I28" i="8"/>
  <c r="I70" i="8"/>
  <c r="K26" i="8"/>
  <c r="K26" i="10" s="1"/>
  <c r="D28" i="8"/>
  <c r="D62" i="8"/>
  <c r="D63" i="10" s="1"/>
  <c r="C28" i="10"/>
  <c r="K65" i="8"/>
  <c r="K17" i="8"/>
  <c r="K37" i="8"/>
  <c r="D40" i="8"/>
  <c r="E37" i="8"/>
  <c r="G28" i="8"/>
  <c r="G62" i="8"/>
  <c r="G40" i="8"/>
  <c r="H37" i="8"/>
  <c r="E63" i="8"/>
  <c r="H71" i="8"/>
  <c r="H72" i="10" s="1"/>
  <c r="E71" i="8"/>
  <c r="H32" i="8"/>
  <c r="H64" i="8"/>
  <c r="E41" i="8"/>
  <c r="C87" i="8"/>
  <c r="D46" i="8"/>
  <c r="E17" i="8"/>
  <c r="H46" i="8" l="1"/>
  <c r="H46" i="10" s="1"/>
  <c r="H88" i="10" s="1"/>
  <c r="E46" i="8"/>
  <c r="E46" i="10" s="1"/>
  <c r="N67" i="8"/>
  <c r="N68" i="10" s="1"/>
  <c r="H66" i="10"/>
  <c r="N65" i="8"/>
  <c r="G68" i="8"/>
  <c r="M62" i="8"/>
  <c r="H65" i="10"/>
  <c r="K41" i="8"/>
  <c r="D68" i="8"/>
  <c r="K33" i="8"/>
  <c r="K33" i="10" s="1"/>
  <c r="H64" i="10"/>
  <c r="K60" i="10"/>
  <c r="N60" i="8"/>
  <c r="J40" i="8"/>
  <c r="J40" i="10" s="1"/>
  <c r="I28" i="10"/>
  <c r="D71" i="10"/>
  <c r="D81" i="8"/>
  <c r="H47" i="10"/>
  <c r="G81" i="8"/>
  <c r="G71" i="10"/>
  <c r="G82" i="10" s="1"/>
  <c r="G47" i="10"/>
  <c r="F39" i="10"/>
  <c r="F44" i="10" s="1"/>
  <c r="F44" i="8"/>
  <c r="M42" i="8"/>
  <c r="M42" i="10" s="1"/>
  <c r="L26" i="10"/>
  <c r="K42" i="8"/>
  <c r="K42" i="10" s="1"/>
  <c r="D46" i="10"/>
  <c r="D88" i="10" s="1"/>
  <c r="D87" i="8"/>
  <c r="G28" i="10"/>
  <c r="I71" i="10"/>
  <c r="I82" i="10" s="1"/>
  <c r="I81" i="8"/>
  <c r="M33" i="8"/>
  <c r="M33" i="10" s="1"/>
  <c r="G87" i="8"/>
  <c r="G46" i="10"/>
  <c r="G88" i="10" s="1"/>
  <c r="F87" i="8"/>
  <c r="F46" i="10"/>
  <c r="F88" i="10" s="1"/>
  <c r="D82" i="10"/>
  <c r="J70" i="8"/>
  <c r="J72" i="10"/>
  <c r="N26" i="8"/>
  <c r="N66" i="10"/>
  <c r="K66" i="10"/>
  <c r="N67" i="10"/>
  <c r="H67" i="10"/>
  <c r="H80" i="10"/>
  <c r="E70" i="8"/>
  <c r="E81" i="8" s="1"/>
  <c r="E72" i="10"/>
  <c r="G63" i="10"/>
  <c r="C44" i="8"/>
  <c r="C86" i="8" s="1"/>
  <c r="H68" i="10"/>
  <c r="J80" i="10"/>
  <c r="K79" i="8"/>
  <c r="K80" i="10" s="1"/>
  <c r="E62" i="8"/>
  <c r="E63" i="10" s="1"/>
  <c r="E64" i="10"/>
  <c r="K35" i="8"/>
  <c r="K35" i="10" s="1"/>
  <c r="N27" i="8"/>
  <c r="N27" i="10" s="1"/>
  <c r="I39" i="8"/>
  <c r="I39" i="10" s="1"/>
  <c r="I40" i="10"/>
  <c r="N34" i="8"/>
  <c r="N34" i="10" s="1"/>
  <c r="G39" i="8"/>
  <c r="G39" i="10" s="1"/>
  <c r="G40" i="10"/>
  <c r="K31" i="8"/>
  <c r="J31" i="10"/>
  <c r="M31" i="8"/>
  <c r="M31" i="10" s="1"/>
  <c r="J34" i="10"/>
  <c r="M34" i="8"/>
  <c r="M34" i="10" s="1"/>
  <c r="K41" i="10"/>
  <c r="M36" i="8"/>
  <c r="M36" i="10" s="1"/>
  <c r="G36" i="10"/>
  <c r="N33" i="8"/>
  <c r="N33" i="10" s="1"/>
  <c r="H33" i="10"/>
  <c r="H36" i="8"/>
  <c r="N37" i="8"/>
  <c r="N37" i="10" s="1"/>
  <c r="H37" i="10"/>
  <c r="E36" i="8"/>
  <c r="E36" i="10" s="1"/>
  <c r="E37" i="10"/>
  <c r="D39" i="8"/>
  <c r="D39" i="10" s="1"/>
  <c r="D40" i="10"/>
  <c r="H42" i="10"/>
  <c r="H62" i="8"/>
  <c r="K32" i="8"/>
  <c r="K32" i="10" s="1"/>
  <c r="J32" i="10"/>
  <c r="M41" i="8"/>
  <c r="M41" i="10" s="1"/>
  <c r="E28" i="8"/>
  <c r="K43" i="8"/>
  <c r="J43" i="10"/>
  <c r="M43" i="8"/>
  <c r="M43" i="10" s="1"/>
  <c r="H28" i="8"/>
  <c r="H32" i="10"/>
  <c r="E40" i="8"/>
  <c r="E41" i="10"/>
  <c r="H70" i="8"/>
  <c r="K36" i="8"/>
  <c r="K36" i="10" s="1"/>
  <c r="K37" i="10"/>
  <c r="K80" i="8"/>
  <c r="M80" i="8"/>
  <c r="M81" i="10" s="1"/>
  <c r="H40" i="8"/>
  <c r="H41" i="10"/>
  <c r="N41" i="8"/>
  <c r="N41" i="10" s="1"/>
  <c r="J39" i="8"/>
  <c r="J39" i="10" s="1"/>
  <c r="L28" i="10"/>
  <c r="L40" i="8"/>
  <c r="L40" i="10" s="1"/>
  <c r="L70" i="8"/>
  <c r="L81" i="8" s="1"/>
  <c r="L28" i="8"/>
  <c r="M35" i="8"/>
  <c r="M70" i="8"/>
  <c r="C44" i="10"/>
  <c r="C87" i="10" s="1"/>
  <c r="J28" i="8"/>
  <c r="D28" i="10"/>
  <c r="E28" i="10"/>
  <c r="K71" i="8"/>
  <c r="E87" i="8" l="1"/>
  <c r="H87" i="8"/>
  <c r="H63" i="10"/>
  <c r="H69" i="10" s="1"/>
  <c r="H68" i="8"/>
  <c r="K40" i="8"/>
  <c r="K40" i="10" s="1"/>
  <c r="E68" i="8"/>
  <c r="F69" i="10"/>
  <c r="F87" i="10" s="1"/>
  <c r="F86" i="8"/>
  <c r="J28" i="10"/>
  <c r="J44" i="10" s="1"/>
  <c r="K28" i="8"/>
  <c r="J71" i="10"/>
  <c r="J82" i="10" s="1"/>
  <c r="J81" i="8"/>
  <c r="N26" i="10"/>
  <c r="G69" i="10"/>
  <c r="H81" i="8"/>
  <c r="H71" i="10"/>
  <c r="H82" i="10" s="1"/>
  <c r="E88" i="10"/>
  <c r="D69" i="10"/>
  <c r="N42" i="8"/>
  <c r="N42" i="10" s="1"/>
  <c r="M71" i="10"/>
  <c r="M82" i="10" s="1"/>
  <c r="M81" i="8"/>
  <c r="M28" i="10"/>
  <c r="D44" i="8"/>
  <c r="D86" i="8" s="1"/>
  <c r="H28" i="10"/>
  <c r="J44" i="8"/>
  <c r="E69" i="10"/>
  <c r="G44" i="8"/>
  <c r="G86" i="8" s="1"/>
  <c r="I44" i="8"/>
  <c r="K70" i="8"/>
  <c r="K81" i="8" s="1"/>
  <c r="K72" i="10"/>
  <c r="E71" i="10"/>
  <c r="E82" i="10" s="1"/>
  <c r="N79" i="8"/>
  <c r="N80" i="10" s="1"/>
  <c r="L71" i="10"/>
  <c r="L82" i="10" s="1"/>
  <c r="N80" i="8"/>
  <c r="N81" i="10" s="1"/>
  <c r="K81" i="10"/>
  <c r="G44" i="10"/>
  <c r="K39" i="8"/>
  <c r="K39" i="10" s="1"/>
  <c r="N32" i="8"/>
  <c r="N32" i="10" s="1"/>
  <c r="K31" i="10"/>
  <c r="K28" i="10" s="1"/>
  <c r="N31" i="8"/>
  <c r="N31" i="10" s="1"/>
  <c r="N36" i="8"/>
  <c r="N36" i="10" s="1"/>
  <c r="H36" i="10"/>
  <c r="K43" i="10"/>
  <c r="N43" i="8"/>
  <c r="N43" i="10" s="1"/>
  <c r="N71" i="8"/>
  <c r="N72" i="10" s="1"/>
  <c r="L39" i="8"/>
  <c r="L39" i="10" s="1"/>
  <c r="E39" i="8"/>
  <c r="E44" i="8" s="1"/>
  <c r="E40" i="10"/>
  <c r="N35" i="8"/>
  <c r="N35" i="10" s="1"/>
  <c r="M35" i="10"/>
  <c r="H39" i="8"/>
  <c r="H44" i="8" s="1"/>
  <c r="H40" i="10"/>
  <c r="I44" i="10"/>
  <c r="M28" i="8"/>
  <c r="M40" i="8"/>
  <c r="D44" i="10"/>
  <c r="K64" i="8"/>
  <c r="N64" i="8" s="1"/>
  <c r="N40" i="8" l="1"/>
  <c r="N39" i="8" s="1"/>
  <c r="N39" i="10" s="1"/>
  <c r="E86" i="8"/>
  <c r="D87" i="10"/>
  <c r="K44" i="10"/>
  <c r="L44" i="8"/>
  <c r="N70" i="8"/>
  <c r="N71" i="10" s="1"/>
  <c r="N82" i="10" s="1"/>
  <c r="N28" i="10"/>
  <c r="H86" i="8"/>
  <c r="G87" i="10"/>
  <c r="K44" i="8"/>
  <c r="N65" i="10"/>
  <c r="K65" i="10"/>
  <c r="N28" i="8"/>
  <c r="K71" i="10"/>
  <c r="K82" i="10" s="1"/>
  <c r="H39" i="10"/>
  <c r="H44" i="10" s="1"/>
  <c r="H87" i="10" s="1"/>
  <c r="M39" i="8"/>
  <c r="M39" i="10" s="1"/>
  <c r="M44" i="10" s="1"/>
  <c r="M40" i="10"/>
  <c r="E39" i="10"/>
  <c r="E44" i="10" s="1"/>
  <c r="E87" i="10" s="1"/>
  <c r="L44" i="10"/>
  <c r="K63" i="8"/>
  <c r="K61" i="8"/>
  <c r="N61" i="8" s="1"/>
  <c r="N44" i="10" l="1"/>
  <c r="N40" i="10"/>
  <c r="K64" i="10"/>
  <c r="N63" i="8"/>
  <c r="N81" i="8"/>
  <c r="M44" i="8"/>
  <c r="N62" i="10"/>
  <c r="K62" i="10"/>
  <c r="N44" i="8"/>
  <c r="K62" i="8"/>
  <c r="N62" i="8" s="1"/>
  <c r="N64" i="10"/>
  <c r="N60" i="10"/>
  <c r="N63" i="10" l="1"/>
  <c r="K63" i="10"/>
  <c r="K59" i="8"/>
  <c r="N59" i="8" s="1"/>
  <c r="N59" i="10" l="1"/>
  <c r="K59" i="10"/>
  <c r="K58" i="8"/>
  <c r="N58" i="10" l="1"/>
  <c r="K58" i="10"/>
  <c r="K57" i="8"/>
  <c r="N57" i="10" l="1"/>
  <c r="K57" i="10"/>
  <c r="K56" i="8"/>
  <c r="N56" i="10" l="1"/>
  <c r="K56" i="10"/>
  <c r="K55" i="8"/>
  <c r="N55" i="10" l="1"/>
  <c r="K55" i="10"/>
  <c r="K54" i="8"/>
  <c r="N54" i="10" l="1"/>
  <c r="K54" i="10"/>
  <c r="K53" i="8"/>
  <c r="N53" i="10" l="1"/>
  <c r="K53" i="10"/>
  <c r="K52" i="8"/>
  <c r="N52" i="10" l="1"/>
  <c r="K52" i="10"/>
  <c r="K51" i="8"/>
  <c r="N51" i="10" l="1"/>
  <c r="K51" i="10"/>
  <c r="K50" i="8"/>
  <c r="N50" i="10" l="1"/>
  <c r="K50" i="10"/>
  <c r="K49" i="8"/>
  <c r="N49" i="10" l="1"/>
  <c r="K49" i="10"/>
  <c r="I47" i="8"/>
  <c r="L47" i="8" s="1"/>
  <c r="J47" i="8"/>
  <c r="J47" i="10" l="1"/>
  <c r="M47" i="8"/>
  <c r="L47" i="10"/>
  <c r="I47" i="10"/>
  <c r="K48" i="8"/>
  <c r="K48" i="10" s="1"/>
  <c r="I46" i="8"/>
  <c r="I68" i="8" l="1"/>
  <c r="I86" i="8" s="1"/>
  <c r="L46" i="8"/>
  <c r="L68" i="8" s="1"/>
  <c r="I87" i="8"/>
  <c r="I46" i="10"/>
  <c r="K47" i="8"/>
  <c r="J46" i="8"/>
  <c r="K47" i="10" l="1"/>
  <c r="N47" i="8"/>
  <c r="K46" i="8"/>
  <c r="N46" i="8" s="1"/>
  <c r="N68" i="8" s="1"/>
  <c r="J68" i="8"/>
  <c r="J86" i="8" s="1"/>
  <c r="M46" i="8"/>
  <c r="M68" i="8" s="1"/>
  <c r="K68" i="8"/>
  <c r="K86" i="8" s="1"/>
  <c r="J46" i="10"/>
  <c r="J69" i="10" s="1"/>
  <c r="J87" i="10" s="1"/>
  <c r="J87" i="8"/>
  <c r="N48" i="10"/>
  <c r="L87" i="8"/>
  <c r="I69" i="10"/>
  <c r="I88" i="10"/>
  <c r="L46" i="10"/>
  <c r="L88" i="10" s="1"/>
  <c r="K87" i="8" l="1"/>
  <c r="K46" i="10"/>
  <c r="K69" i="10" s="1"/>
  <c r="K87" i="10" s="1"/>
  <c r="L86" i="8"/>
  <c r="P68" i="8"/>
  <c r="J88" i="10"/>
  <c r="N47" i="10"/>
  <c r="L69" i="10"/>
  <c r="L87" i="10" s="1"/>
  <c r="I87" i="10"/>
  <c r="K88" i="10" l="1"/>
  <c r="N46" i="10"/>
  <c r="N87" i="8"/>
  <c r="N86" i="8" l="1"/>
  <c r="R68" i="8"/>
  <c r="N69" i="10"/>
  <c r="N87" i="10" s="1"/>
  <c r="N88" i="10"/>
  <c r="M59" i="10"/>
  <c r="M65" i="10"/>
  <c r="M58" i="10"/>
  <c r="M52" i="10"/>
  <c r="M66" i="10"/>
  <c r="M47" i="10"/>
  <c r="M51" i="10"/>
  <c r="M63" i="10"/>
  <c r="M56" i="10"/>
  <c r="M50" i="10"/>
  <c r="M53" i="10"/>
  <c r="M64" i="10"/>
  <c r="M57" i="10"/>
  <c r="M68" i="10"/>
  <c r="M62" i="10"/>
  <c r="M55" i="10"/>
  <c r="M49" i="10"/>
  <c r="M67" i="10"/>
  <c r="M60" i="10"/>
  <c r="M54" i="10"/>
  <c r="M46" i="10"/>
  <c r="M86" i="8"/>
  <c r="M48" i="10"/>
  <c r="M88" i="10" l="1"/>
  <c r="M69" i="10"/>
  <c r="M87" i="10" s="1"/>
  <c r="M87" i="8"/>
  <c r="Q68" i="8"/>
</calcChain>
</file>

<file path=xl/sharedStrings.xml><?xml version="1.0" encoding="utf-8"?>
<sst xmlns="http://schemas.openxmlformats.org/spreadsheetml/2006/main" count="463" uniqueCount="130">
  <si>
    <t>Beneficiar: UAT COMUNA SARMASAG</t>
  </si>
  <si>
    <t>Proiectant: SC ONE DESIGN SRL</t>
  </si>
  <si>
    <t>Executant: SC OBERHAUSER INVEST SRL</t>
  </si>
  <si>
    <t>al obiectivului de investiţii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</si>
  <si>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</si>
  <si>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</si>
  <si>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</si>
  <si>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</si>
  <si>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</si>
  <si>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</si>
  <si>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</si>
  <si>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</si>
  <si>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</si>
  <si>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</si>
  <si>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</si>
  <si>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</si>
  <si>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</si>
  <si>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</si>
  <si>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</si>
  <si>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</si>
  <si>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</si>
  <si>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</si>
  <si>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</si>
  <si>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</si>
  <si>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</si>
  <si>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</si>
  <si>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</si>
  <si>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</si>
  <si>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</si>
  <si>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</si>
  <si>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</si>
  <si>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</si>
  <si>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</si>
  <si>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</si>
  <si>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</si>
  <si>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</si>
  <si>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</si>
  <si>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</si>
  <si>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</si>
  <si>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</si>
  <si>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</si>
  <si>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</si>
  <si>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</si>
  <si>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</si>
  <si>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</si>
  <si>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</si>
  <si>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</si>
  <si>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</si>
  <si>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</si>
  <si>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</si>
  <si>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</si>
  <si>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</si>
  <si>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</si>
  <si>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</si>
  <si>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</si>
  <si>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</si>
  <si>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</si>
  <si>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</si>
  <si>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</si>
  <si>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</si>
  <si>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</si>
  <si>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</si>
  <si>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</si>
  <si>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</si>
  <si>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</si>
  <si>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</si>
  <si>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</si>
  <si>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</si>
  <si>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</si>
  <si>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</si>
  <si>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</si>
  <si>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</si>
  <si>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</si>
  <si>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</si>
  <si>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</si>
  <si>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</si>
  <si>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</si>
  <si>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</si>
  <si>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</si>
  <si>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</si>
  <si>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</si>
  <si>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</si>
  <si>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</si>
  <si>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</si>
  <si>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</si>
  <si>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</si>
  <si>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</si>
  <si>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</si>
  <si>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</si>
  <si>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</si>
  <si>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</si>
  <si>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</si>
  <si>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</si>
  <si>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</si>
  <si>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</si>
  <si>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</si>
  <si>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</si>
  <si>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</si>
  <si>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</si>
  <si>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</si>
  <si>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</si>
  <si>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</si>
  <si>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</si>
  <si>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</si>
  <si>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</si>
  <si>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</si>
  <si>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</si>
  <si>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OBIECTIV: REABILITARE ENERGETICĂ MODERATĂ A CLĂDIRILOR REZIDENȚIALE MULTIFAMILIALE DIN COMUNA SARMASAG - 3</t>
  </si>
  <si>
    <t xml:space="preserve">DEVIZ GENERAL  </t>
  </si>
  <si>
    <t>REABILITARE ENERGETICĂ MODERATĂ A CLĂDIRILOR REZIDENȚIALE MULTIFAMILIALE DIN COMUNA SARMASAG - 3</t>
  </si>
  <si>
    <t>3.5.3. Studiu de fezabilitate/documentaţie de avizare a lucrărilor de intervenţii</t>
  </si>
  <si>
    <t>4.1.1. Construcţii şi instalaţii conform oferta DALI_ Minerilor 15</t>
  </si>
  <si>
    <t>Tamplarie interioara si exterioara Minerilor 15</t>
  </si>
  <si>
    <t>Interventii si termoizolatii la fatada Minerilor 15</t>
  </si>
  <si>
    <t>Acoperis Minerilor 15</t>
  </si>
  <si>
    <t>Instalatii iluminat Minerilor 15</t>
  </si>
  <si>
    <t>Sisteme alternative de producere a energiei Minerilor 15</t>
  </si>
  <si>
    <t>Repararea trotuarelor de protectie Minerilor 15</t>
  </si>
  <si>
    <t>Ventilare naturala Minerilor 15</t>
  </si>
  <si>
    <t>Desfaceri si desfintari Minerilor 15</t>
  </si>
  <si>
    <t>Lucrari necesare suplimentare fata de DALI Minerilor 15</t>
  </si>
  <si>
    <t>Desfaceri si desfintari NEELIGIBILE Minerilor 15</t>
  </si>
  <si>
    <t>Interventii si termoizolatii la fatada NEELIGIBILE Minerilor 15</t>
  </si>
  <si>
    <t>Tamplarie interioara si exterioara NEELIGIBILE Minerilor 15</t>
  </si>
  <si>
    <t>4.1.3. Balcoane M15</t>
  </si>
  <si>
    <t>DEVIZ GENERAL  - ELIGIBIL</t>
  </si>
  <si>
    <t>Valoare executată până la data de 31.07.2025 cu TVA 19%</t>
  </si>
  <si>
    <t>Valoare rest de executat la data de 01.08.2025 cu TVA 21%</t>
  </si>
  <si>
    <t>Valoare totală actualizata</t>
  </si>
  <si>
    <t>DEVIZ GENERAL  - NEELIGIBIL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</si>
</sst>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82">
    <xf numFmtId="0" fontId="0" fillId="0" borderId="0" xfId="0"/>
    <xf numFmtId="0" fontId="4" fillId="0" borderId="0" xfId="0" applyFont="1"/>
    <xf numFmtId="0" fontId="5" fillId="0" borderId="0" xfId="0" applyFont="1"/>
    <xf numFmtId="4" fontId="7" fillId="0" borderId="28" xfId="0" applyNumberFormat="1" applyFont="1" applyBorder="1"/>
    <xf numFmtId="4" fontId="8" fillId="0" borderId="28" xfId="0" applyNumberFormat="1" applyFont="1" applyBorder="1"/>
    <xf numFmtId="0" fontId="8" fillId="5" borderId="28" xfId="0" applyFont="1" applyFill="1" applyBorder="1"/>
    <xf numFmtId="0" fontId="3" fillId="0" borderId="0" xfId="0" applyFont="1"/>
    <xf numFmtId="4" fontId="7" fillId="4" borderId="28" xfId="0" applyNumberFormat="1" applyFont="1" applyFill="1" applyBorder="1"/>
    <xf numFmtId="4" fontId="7" fillId="4" borderId="29" xfId="0" applyNumberFormat="1" applyFont="1" applyFill="1" applyBorder="1"/>
    <xf numFmtId="0" fontId="10" fillId="0" borderId="0" xfId="0" applyFont="1"/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4" fillId="0" borderId="15" xfId="0" quotePrefix="1" applyFont="1" applyBorder="1" applyAlignment="1">
      <alignment horizontal="center" vertical="center"/>
    </xf>
    <xf numFmtId="0" fontId="14" fillId="0" borderId="18" xfId="0" quotePrefix="1" applyFont="1" applyBorder="1" applyAlignment="1">
      <alignment vertical="center"/>
    </xf>
    <xf numFmtId="0" fontId="14" fillId="0" borderId="19" xfId="0" applyFont="1" applyBorder="1"/>
    <xf numFmtId="4" fontId="14" fillId="0" borderId="19" xfId="2" applyNumberFormat="1" applyFont="1" applyFill="1" applyBorder="1"/>
    <xf numFmtId="4" fontId="14" fillId="0" borderId="19" xfId="0" applyNumberFormat="1" applyFont="1" applyBorder="1"/>
    <xf numFmtId="4" fontId="14" fillId="0" borderId="20" xfId="0" applyNumberFormat="1" applyFont="1" applyBorder="1"/>
    <xf numFmtId="0" fontId="14" fillId="0" borderId="21" xfId="0" quotePrefix="1" applyFont="1" applyBorder="1" applyAlignment="1">
      <alignment vertical="center"/>
    </xf>
    <xf numFmtId="0" fontId="14" fillId="0" borderId="22" xfId="0" applyFont="1" applyBorder="1"/>
    <xf numFmtId="4" fontId="14" fillId="0" borderId="22" xfId="2" applyNumberFormat="1" applyFont="1" applyFill="1" applyBorder="1"/>
    <xf numFmtId="4" fontId="14" fillId="0" borderId="22" xfId="0" applyNumberFormat="1" applyFont="1" applyBorder="1"/>
    <xf numFmtId="4" fontId="14" fillId="0" borderId="23" xfId="0" applyNumberFormat="1" applyFont="1" applyBorder="1"/>
    <xf numFmtId="0" fontId="14" fillId="0" borderId="22" xfId="0" applyFont="1" applyBorder="1" applyAlignment="1">
      <alignment wrapText="1"/>
    </xf>
    <xf numFmtId="4" fontId="13" fillId="0" borderId="12" xfId="0" applyNumberFormat="1" applyFont="1" applyBorder="1"/>
    <xf numFmtId="4" fontId="13" fillId="0" borderId="24" xfId="0" applyNumberFormat="1" applyFont="1" applyBorder="1"/>
    <xf numFmtId="4" fontId="13" fillId="0" borderId="13" xfId="0" applyNumberFormat="1" applyFont="1" applyBorder="1"/>
    <xf numFmtId="4" fontId="13" fillId="0" borderId="14" xfId="0" applyNumberFormat="1" applyFont="1" applyBorder="1"/>
    <xf numFmtId="0" fontId="14" fillId="0" borderId="27" xfId="0" quotePrefix="1" applyFont="1" applyBorder="1" applyAlignment="1">
      <alignment vertical="center"/>
    </xf>
    <xf numFmtId="0" fontId="14" fillId="0" borderId="28" xfId="0" applyFont="1" applyBorder="1"/>
    <xf numFmtId="4" fontId="14" fillId="0" borderId="28" xfId="2" applyNumberFormat="1" applyFont="1" applyFill="1" applyBorder="1"/>
    <xf numFmtId="4" fontId="14" fillId="0" borderId="28" xfId="0" applyNumberFormat="1" applyFont="1" applyBorder="1"/>
    <xf numFmtId="4" fontId="14" fillId="0" borderId="29" xfId="0" applyNumberFormat="1" applyFont="1" applyBorder="1"/>
    <xf numFmtId="0" fontId="14" fillId="0" borderId="28" xfId="0" applyFont="1" applyBorder="1" applyAlignment="1">
      <alignment wrapText="1"/>
    </xf>
    <xf numFmtId="0" fontId="14" fillId="5" borderId="27" xfId="0" quotePrefix="1" applyFont="1" applyFill="1" applyBorder="1" applyAlignment="1">
      <alignment vertical="center"/>
    </xf>
    <xf numFmtId="0" fontId="14" fillId="5" borderId="28" xfId="0" applyFont="1" applyFill="1" applyBorder="1" applyAlignment="1">
      <alignment wrapText="1"/>
    </xf>
    <xf numFmtId="4" fontId="14" fillId="5" borderId="28" xfId="0" applyNumberFormat="1" applyFont="1" applyFill="1" applyBorder="1"/>
    <xf numFmtId="4" fontId="14" fillId="5" borderId="29" xfId="0" applyNumberFormat="1" applyFont="1" applyFill="1" applyBorder="1"/>
    <xf numFmtId="0" fontId="14" fillId="5" borderId="18" xfId="0" quotePrefix="1" applyFont="1" applyFill="1" applyBorder="1" applyAlignment="1">
      <alignment vertical="center"/>
    </xf>
    <xf numFmtId="0" fontId="14" fillId="5" borderId="19" xfId="0" applyFont="1" applyFill="1" applyBorder="1" applyAlignment="1">
      <alignment wrapText="1"/>
    </xf>
    <xf numFmtId="4" fontId="14" fillId="5" borderId="19" xfId="0" applyNumberFormat="1" applyFont="1" applyFill="1" applyBorder="1"/>
    <xf numFmtId="4" fontId="14" fillId="5" borderId="20" xfId="0" applyNumberFormat="1" applyFont="1" applyFill="1" applyBorder="1"/>
    <xf numFmtId="0" fontId="14" fillId="5" borderId="21" xfId="0" quotePrefix="1" applyFont="1" applyFill="1" applyBorder="1" applyAlignment="1">
      <alignment vertical="center"/>
    </xf>
    <xf numFmtId="0" fontId="14" fillId="5" borderId="22" xfId="0" applyFont="1" applyFill="1" applyBorder="1" applyAlignment="1">
      <alignment wrapText="1"/>
    </xf>
    <xf numFmtId="4" fontId="14" fillId="5" borderId="22" xfId="2" applyNumberFormat="1" applyFont="1" applyFill="1" applyBorder="1"/>
    <xf numFmtId="4" fontId="14" fillId="5" borderId="22" xfId="0" applyNumberFormat="1" applyFont="1" applyFill="1" applyBorder="1"/>
    <xf numFmtId="4" fontId="14" fillId="5" borderId="23" xfId="0" applyNumberFormat="1" applyFont="1" applyFill="1" applyBorder="1"/>
    <xf numFmtId="4" fontId="14" fillId="5" borderId="28" xfId="2" applyNumberFormat="1" applyFont="1" applyFill="1" applyBorder="1"/>
    <xf numFmtId="4" fontId="14" fillId="5" borderId="19" xfId="2" applyNumberFormat="1" applyFont="1" applyFill="1" applyBorder="1"/>
    <xf numFmtId="0" fontId="14" fillId="5" borderId="28" xfId="0" applyFont="1" applyFill="1" applyBorder="1"/>
    <xf numFmtId="4" fontId="13" fillId="5" borderId="28" xfId="0" applyNumberFormat="1" applyFont="1" applyFill="1" applyBorder="1"/>
    <xf numFmtId="4" fontId="13" fillId="5" borderId="29" xfId="0" applyNumberFormat="1" applyFont="1" applyFill="1" applyBorder="1"/>
    <xf numFmtId="0" fontId="14" fillId="0" borderId="19" xfId="0" applyFont="1" applyBorder="1" applyAlignment="1">
      <alignment wrapText="1"/>
    </xf>
    <xf numFmtId="0" fontId="14" fillId="0" borderId="28" xfId="0" applyFont="1" applyBorder="1" applyAlignment="1">
      <alignment vertical="top" wrapText="1"/>
    </xf>
    <xf numFmtId="4" fontId="14" fillId="0" borderId="28" xfId="1" applyNumberFormat="1" applyFont="1" applyFill="1" applyBorder="1"/>
    <xf numFmtId="4" fontId="14" fillId="0" borderId="19" xfId="1" applyNumberFormat="1" applyFont="1" applyFill="1" applyBorder="1"/>
    <xf numFmtId="0" fontId="14" fillId="0" borderId="0" xfId="0" applyFont="1" applyAlignment="1">
      <alignment wrapText="1"/>
    </xf>
    <xf numFmtId="4" fontId="13" fillId="0" borderId="34" xfId="0" applyNumberFormat="1" applyFont="1" applyBorder="1"/>
    <xf numFmtId="0" fontId="13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4" fillId="4" borderId="15" xfId="0" quotePrefix="1" applyFont="1" applyFill="1" applyBorder="1" applyAlignment="1">
      <alignment horizontal="center" vertical="center"/>
    </xf>
    <xf numFmtId="0" fontId="0" fillId="4" borderId="28" xfId="0" applyFill="1" applyBorder="1"/>
    <xf numFmtId="4" fontId="14" fillId="4" borderId="19" xfId="2" applyNumberFormat="1" applyFont="1" applyFill="1" applyBorder="1"/>
    <xf numFmtId="4" fontId="14" fillId="4" borderId="19" xfId="0" applyNumberFormat="1" applyFont="1" applyFill="1" applyBorder="1"/>
    <xf numFmtId="4" fontId="14" fillId="4" borderId="20" xfId="0" applyNumberFormat="1" applyFont="1" applyFill="1" applyBorder="1"/>
    <xf numFmtId="4" fontId="14" fillId="4" borderId="22" xfId="2" applyNumberFormat="1" applyFont="1" applyFill="1" applyBorder="1"/>
    <xf numFmtId="4" fontId="14" fillId="4" borderId="22" xfId="0" applyNumberFormat="1" applyFont="1" applyFill="1" applyBorder="1"/>
    <xf numFmtId="4" fontId="14" fillId="4" borderId="23" xfId="0" applyNumberFormat="1" applyFont="1" applyFill="1" applyBorder="1"/>
    <xf numFmtId="4" fontId="13" fillId="4" borderId="12" xfId="0" applyNumberFormat="1" applyFont="1" applyFill="1" applyBorder="1"/>
    <xf numFmtId="4" fontId="13" fillId="4" borderId="24" xfId="0" applyNumberFormat="1" applyFont="1" applyFill="1" applyBorder="1"/>
    <xf numFmtId="0" fontId="0" fillId="4" borderId="0" xfId="0" applyFill="1"/>
    <xf numFmtId="4" fontId="13" fillId="4" borderId="13" xfId="0" applyNumberFormat="1" applyFont="1" applyFill="1" applyBorder="1"/>
    <xf numFmtId="4" fontId="13" fillId="4" borderId="14" xfId="0" applyNumberFormat="1" applyFont="1" applyFill="1" applyBorder="1"/>
    <xf numFmtId="4" fontId="13" fillId="4" borderId="28" xfId="0" applyNumberFormat="1" applyFont="1" applyFill="1" applyBorder="1"/>
    <xf numFmtId="4" fontId="13" fillId="4" borderId="29" xfId="0" applyNumberFormat="1" applyFont="1" applyFill="1" applyBorder="1"/>
    <xf numFmtId="4" fontId="14" fillId="4" borderId="28" xfId="2" applyNumberFormat="1" applyFont="1" applyFill="1" applyBorder="1"/>
    <xf numFmtId="4" fontId="14" fillId="4" borderId="28" xfId="0" applyNumberFormat="1" applyFont="1" applyFill="1" applyBorder="1"/>
    <xf numFmtId="4" fontId="14" fillId="4" borderId="29" xfId="0" applyNumberFormat="1" applyFont="1" applyFill="1" applyBorder="1"/>
    <xf numFmtId="4" fontId="14" fillId="4" borderId="28" xfId="1" applyNumberFormat="1" applyFont="1" applyFill="1" applyBorder="1"/>
    <xf numFmtId="4" fontId="14" fillId="4" borderId="19" xfId="1" applyNumberFormat="1" applyFont="1" applyFill="1" applyBorder="1"/>
    <xf numFmtId="4" fontId="13" fillId="4" borderId="34" xfId="0" applyNumberFormat="1" applyFont="1" applyFill="1" applyBorder="1"/>
    <xf numFmtId="0" fontId="7" fillId="0" borderId="27" xfId="0" quotePrefix="1" applyFont="1" applyBorder="1" applyAlignment="1">
      <alignment vertical="center"/>
    </xf>
    <xf numFmtId="0" fontId="7" fillId="0" borderId="28" xfId="0" applyFont="1" applyBorder="1"/>
    <xf numFmtId="4" fontId="7" fillId="0" borderId="29" xfId="0" applyNumberFormat="1" applyFont="1" applyBorder="1"/>
    <xf numFmtId="4" fontId="8" fillId="0" borderId="29" xfId="0" applyNumberFormat="1" applyFont="1" applyBorder="1"/>
    <xf numFmtId="0" fontId="13" fillId="6" borderId="9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4" fillId="6" borderId="15" xfId="0" quotePrefix="1" applyFont="1" applyFill="1" applyBorder="1" applyAlignment="1">
      <alignment horizontal="center" vertical="center"/>
    </xf>
    <xf numFmtId="0" fontId="0" fillId="6" borderId="28" xfId="0" applyFill="1" applyBorder="1"/>
    <xf numFmtId="4" fontId="14" fillId="6" borderId="19" xfId="0" applyNumberFormat="1" applyFont="1" applyFill="1" applyBorder="1"/>
    <xf numFmtId="4" fontId="14" fillId="6" borderId="22" xfId="0" applyNumberFormat="1" applyFont="1" applyFill="1" applyBorder="1"/>
    <xf numFmtId="4" fontId="13" fillId="6" borderId="12" xfId="0" applyNumberFormat="1" applyFont="1" applyFill="1" applyBorder="1"/>
    <xf numFmtId="0" fontId="0" fillId="6" borderId="0" xfId="0" applyFill="1"/>
    <xf numFmtId="4" fontId="13" fillId="6" borderId="13" xfId="0" applyNumberFormat="1" applyFont="1" applyFill="1" applyBorder="1"/>
    <xf numFmtId="4" fontId="13" fillId="6" borderId="28" xfId="0" applyNumberFormat="1" applyFont="1" applyFill="1" applyBorder="1"/>
    <xf numFmtId="4" fontId="14" fillId="6" borderId="28" xfId="0" applyNumberFormat="1" applyFont="1" applyFill="1" applyBorder="1"/>
    <xf numFmtId="4" fontId="7" fillId="6" borderId="28" xfId="0" applyNumberFormat="1" applyFont="1" applyFill="1" applyBorder="1"/>
    <xf numFmtId="4" fontId="14" fillId="6" borderId="28" xfId="1" applyNumberFormat="1" applyFont="1" applyFill="1" applyBorder="1"/>
    <xf numFmtId="4" fontId="14" fillId="6" borderId="19" xfId="1" applyNumberFormat="1" applyFont="1" applyFill="1" applyBorder="1"/>
    <xf numFmtId="4" fontId="13" fillId="6" borderId="34" xfId="0" applyNumberFormat="1" applyFont="1" applyFill="1" applyBorder="1"/>
    <xf numFmtId="0" fontId="14" fillId="0" borderId="38" xfId="0" quotePrefix="1" applyFont="1" applyBorder="1" applyAlignment="1">
      <alignment horizontal="center" vertical="center"/>
    </xf>
    <xf numFmtId="4" fontId="0" fillId="0" borderId="0" xfId="0" applyNumberFormat="1"/>
    <xf numFmtId="0" fontId="0" fillId="5" borderId="0" xfId="0" applyFill="1"/>
    <xf numFmtId="0" fontId="13" fillId="7" borderId="9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 wrapText="1"/>
    </xf>
    <xf numFmtId="0" fontId="14" fillId="7" borderId="15" xfId="0" quotePrefix="1" applyFont="1" applyFill="1" applyBorder="1" applyAlignment="1">
      <alignment horizontal="center" vertical="center"/>
    </xf>
    <xf numFmtId="0" fontId="0" fillId="7" borderId="28" xfId="0" applyFill="1" applyBorder="1"/>
    <xf numFmtId="4" fontId="14" fillId="7" borderId="19" xfId="2" applyNumberFormat="1" applyFont="1" applyFill="1" applyBorder="1"/>
    <xf numFmtId="4" fontId="14" fillId="7" borderId="19" xfId="0" applyNumberFormat="1" applyFont="1" applyFill="1" applyBorder="1"/>
    <xf numFmtId="4" fontId="14" fillId="7" borderId="20" xfId="0" applyNumberFormat="1" applyFont="1" applyFill="1" applyBorder="1"/>
    <xf numFmtId="4" fontId="14" fillId="7" borderId="22" xfId="0" applyNumberFormat="1" applyFont="1" applyFill="1" applyBorder="1"/>
    <xf numFmtId="4" fontId="14" fillId="7" borderId="23" xfId="0" applyNumberFormat="1" applyFont="1" applyFill="1" applyBorder="1"/>
    <xf numFmtId="4" fontId="13" fillId="7" borderId="12" xfId="0" applyNumberFormat="1" applyFont="1" applyFill="1" applyBorder="1"/>
    <xf numFmtId="4" fontId="13" fillId="7" borderId="24" xfId="0" applyNumberFormat="1" applyFont="1" applyFill="1" applyBorder="1"/>
    <xf numFmtId="0" fontId="0" fillId="7" borderId="0" xfId="0" applyFill="1"/>
    <xf numFmtId="4" fontId="13" fillId="7" borderId="13" xfId="0" applyNumberFormat="1" applyFont="1" applyFill="1" applyBorder="1"/>
    <xf numFmtId="4" fontId="13" fillId="7" borderId="14" xfId="0" applyNumberFormat="1" applyFont="1" applyFill="1" applyBorder="1"/>
    <xf numFmtId="4" fontId="13" fillId="7" borderId="28" xfId="0" applyNumberFormat="1" applyFont="1" applyFill="1" applyBorder="1"/>
    <xf numFmtId="4" fontId="13" fillId="7" borderId="29" xfId="0" applyNumberFormat="1" applyFont="1" applyFill="1" applyBorder="1"/>
    <xf numFmtId="4" fontId="14" fillId="7" borderId="28" xfId="2" applyNumberFormat="1" applyFont="1" applyFill="1" applyBorder="1"/>
    <xf numFmtId="4" fontId="14" fillId="7" borderId="28" xfId="0" applyNumberFormat="1" applyFont="1" applyFill="1" applyBorder="1"/>
    <xf numFmtId="4" fontId="14" fillId="7" borderId="29" xfId="0" applyNumberFormat="1" applyFont="1" applyFill="1" applyBorder="1"/>
    <xf numFmtId="4" fontId="7" fillId="7" borderId="28" xfId="2" applyNumberFormat="1" applyFont="1" applyFill="1" applyBorder="1"/>
    <xf numFmtId="4" fontId="14" fillId="7" borderId="28" xfId="1" applyNumberFormat="1" applyFont="1" applyFill="1" applyBorder="1"/>
    <xf numFmtId="4" fontId="14" fillId="7" borderId="19" xfId="1" applyNumberFormat="1" applyFont="1" applyFill="1" applyBorder="1"/>
    <xf numFmtId="4" fontId="13" fillId="7" borderId="34" xfId="0" applyNumberFormat="1" applyFont="1" applyFill="1" applyBorder="1"/>
    <xf numFmtId="4" fontId="14" fillId="7" borderId="42" xfId="2" applyNumberFormat="1" applyFont="1" applyFill="1" applyBorder="1"/>
    <xf numFmtId="4" fontId="8" fillId="4" borderId="28" xfId="0" applyNumberFormat="1" applyFont="1" applyFill="1" applyBorder="1"/>
    <xf numFmtId="0" fontId="13" fillId="8" borderId="9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4" fillId="8" borderId="15" xfId="0" quotePrefix="1" applyFont="1" applyFill="1" applyBorder="1" applyAlignment="1">
      <alignment horizontal="center" vertical="center"/>
    </xf>
    <xf numFmtId="0" fontId="0" fillId="8" borderId="28" xfId="0" applyFill="1" applyBorder="1"/>
    <xf numFmtId="4" fontId="14" fillId="8" borderId="19" xfId="2" applyNumberFormat="1" applyFont="1" applyFill="1" applyBorder="1"/>
    <xf numFmtId="4" fontId="14" fillId="8" borderId="19" xfId="0" applyNumberFormat="1" applyFont="1" applyFill="1" applyBorder="1"/>
    <xf numFmtId="4" fontId="13" fillId="8" borderId="12" xfId="0" applyNumberFormat="1" applyFont="1" applyFill="1" applyBorder="1"/>
    <xf numFmtId="0" fontId="0" fillId="8" borderId="0" xfId="0" applyFill="1"/>
    <xf numFmtId="4" fontId="13" fillId="8" borderId="13" xfId="0" applyNumberFormat="1" applyFont="1" applyFill="1" applyBorder="1"/>
    <xf numFmtId="4" fontId="13" fillId="8" borderId="28" xfId="0" applyNumberFormat="1" applyFont="1" applyFill="1" applyBorder="1"/>
    <xf numFmtId="4" fontId="14" fillId="8" borderId="28" xfId="2" applyNumberFormat="1" applyFont="1" applyFill="1" applyBorder="1"/>
    <xf numFmtId="4" fontId="14" fillId="8" borderId="28" xfId="0" applyNumberFormat="1" applyFont="1" applyFill="1" applyBorder="1"/>
    <xf numFmtId="4" fontId="8" fillId="8" borderId="28" xfId="0" applyNumberFormat="1" applyFont="1" applyFill="1" applyBorder="1"/>
    <xf numFmtId="4" fontId="13" fillId="8" borderId="34" xfId="0" applyNumberFormat="1" applyFont="1" applyFill="1" applyBorder="1"/>
    <xf numFmtId="4" fontId="8" fillId="7" borderId="28" xfId="0" applyNumberFormat="1" applyFont="1" applyFill="1" applyBorder="1"/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quotePrefix="1" applyFont="1" applyBorder="1" applyAlignment="1">
      <alignment horizontal="center" vertical="center"/>
    </xf>
    <xf numFmtId="4" fontId="14" fillId="0" borderId="46" xfId="0" applyNumberFormat="1" applyFont="1" applyBorder="1"/>
    <xf numFmtId="4" fontId="14" fillId="0" borderId="47" xfId="0" applyNumberFormat="1" applyFont="1" applyBorder="1"/>
    <xf numFmtId="4" fontId="13" fillId="0" borderId="48" xfId="0" applyNumberFormat="1" applyFont="1" applyBorder="1"/>
    <xf numFmtId="4" fontId="13" fillId="0" borderId="44" xfId="0" applyNumberFormat="1" applyFont="1" applyBorder="1"/>
    <xf numFmtId="4" fontId="14" fillId="0" borderId="49" xfId="0" applyNumberFormat="1" applyFont="1" applyBorder="1"/>
    <xf numFmtId="4" fontId="14" fillId="0" borderId="46" xfId="2" applyNumberFormat="1" applyFont="1" applyFill="1" applyBorder="1"/>
    <xf numFmtId="4" fontId="14" fillId="0" borderId="49" xfId="2" applyNumberFormat="1" applyFont="1" applyFill="1" applyBorder="1"/>
    <xf numFmtId="4" fontId="8" fillId="0" borderId="49" xfId="0" applyNumberFormat="1" applyFont="1" applyBorder="1"/>
    <xf numFmtId="4" fontId="13" fillId="0" borderId="51" xfId="0" applyNumberFormat="1" applyFont="1" applyBorder="1"/>
    <xf numFmtId="0" fontId="13" fillId="8" borderId="52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0" fontId="14" fillId="8" borderId="53" xfId="0" quotePrefix="1" applyFont="1" applyFill="1" applyBorder="1" applyAlignment="1">
      <alignment horizontal="center" vertical="center"/>
    </xf>
    <xf numFmtId="0" fontId="0" fillId="8" borderId="54" xfId="0" applyFill="1" applyBorder="1"/>
    <xf numFmtId="4" fontId="14" fillId="8" borderId="55" xfId="2" applyNumberFormat="1" applyFont="1" applyFill="1" applyBorder="1"/>
    <xf numFmtId="4" fontId="14" fillId="8" borderId="56" xfId="2" applyNumberFormat="1" applyFont="1" applyFill="1" applyBorder="1"/>
    <xf numFmtId="4" fontId="13" fillId="8" borderId="37" xfId="0" applyNumberFormat="1" applyFont="1" applyFill="1" applyBorder="1"/>
    <xf numFmtId="4" fontId="13" fillId="8" borderId="26" xfId="0" applyNumberFormat="1" applyFont="1" applyFill="1" applyBorder="1"/>
    <xf numFmtId="4" fontId="14" fillId="8" borderId="54" xfId="2" applyNumberFormat="1" applyFont="1" applyFill="1" applyBorder="1"/>
    <xf numFmtId="4" fontId="8" fillId="8" borderId="54" xfId="0" applyNumberFormat="1" applyFont="1" applyFill="1" applyBorder="1"/>
    <xf numFmtId="4" fontId="13" fillId="8" borderId="58" xfId="0" applyNumberFormat="1" applyFont="1" applyFill="1" applyBorder="1"/>
    <xf numFmtId="0" fontId="13" fillId="4" borderId="59" xfId="0" applyFont="1" applyFill="1" applyBorder="1" applyAlignment="1">
      <alignment horizontal="center" vertical="center" wrapText="1"/>
    </xf>
    <xf numFmtId="0" fontId="13" fillId="4" borderId="60" xfId="0" applyFont="1" applyFill="1" applyBorder="1" applyAlignment="1">
      <alignment horizontal="center" vertical="center" wrapText="1"/>
    </xf>
    <xf numFmtId="0" fontId="14" fillId="4" borderId="38" xfId="0" quotePrefix="1" applyFont="1" applyFill="1" applyBorder="1" applyAlignment="1">
      <alignment horizontal="center" vertical="center"/>
    </xf>
    <xf numFmtId="0" fontId="14" fillId="4" borderId="39" xfId="0" quotePrefix="1" applyFont="1" applyFill="1" applyBorder="1" applyAlignment="1">
      <alignment horizontal="center" vertical="center"/>
    </xf>
    <xf numFmtId="0" fontId="0" fillId="4" borderId="27" xfId="0" applyFill="1" applyBorder="1"/>
    <xf numFmtId="0" fontId="0" fillId="4" borderId="29" xfId="0" applyFill="1" applyBorder="1"/>
    <xf numFmtId="4" fontId="14" fillId="4" borderId="18" xfId="2" applyNumberFormat="1" applyFont="1" applyFill="1" applyBorder="1"/>
    <xf numFmtId="4" fontId="14" fillId="4" borderId="21" xfId="2" applyNumberFormat="1" applyFont="1" applyFill="1" applyBorder="1"/>
    <xf numFmtId="4" fontId="13" fillId="4" borderId="11" xfId="0" applyNumberFormat="1" applyFont="1" applyFill="1" applyBorder="1"/>
    <xf numFmtId="0" fontId="0" fillId="4" borderId="41" xfId="0" applyFill="1" applyBorder="1"/>
    <xf numFmtId="0" fontId="0" fillId="4" borderId="61" xfId="0" applyFill="1" applyBorder="1"/>
    <xf numFmtId="4" fontId="13" fillId="4" borderId="60" xfId="0" applyNumberFormat="1" applyFont="1" applyFill="1" applyBorder="1"/>
    <xf numFmtId="4" fontId="14" fillId="4" borderId="27" xfId="2" applyNumberFormat="1" applyFont="1" applyFill="1" applyBorder="1"/>
    <xf numFmtId="4" fontId="14" fillId="4" borderId="20" xfId="2" applyNumberFormat="1" applyFont="1" applyFill="1" applyBorder="1"/>
    <xf numFmtId="4" fontId="14" fillId="4" borderId="29" xfId="2" applyNumberFormat="1" applyFont="1" applyFill="1" applyBorder="1"/>
    <xf numFmtId="4" fontId="8" fillId="4" borderId="27" xfId="0" applyNumberFormat="1" applyFont="1" applyFill="1" applyBorder="1"/>
    <xf numFmtId="4" fontId="8" fillId="4" borderId="29" xfId="0" applyNumberFormat="1" applyFont="1" applyFill="1" applyBorder="1"/>
    <xf numFmtId="4" fontId="13" fillId="4" borderId="35" xfId="0" applyNumberFormat="1" applyFont="1" applyFill="1" applyBorder="1"/>
    <xf numFmtId="4" fontId="13" fillId="4" borderId="40" xfId="0" applyNumberFormat="1" applyFont="1" applyFill="1" applyBorder="1"/>
    <xf numFmtId="0" fontId="13" fillId="8" borderId="43" xfId="0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horizontal="center" vertical="center" wrapText="1"/>
    </xf>
    <xf numFmtId="0" fontId="14" fillId="8" borderId="45" xfId="0" quotePrefix="1" applyFont="1" applyFill="1" applyBorder="1" applyAlignment="1">
      <alignment horizontal="center" vertical="center"/>
    </xf>
    <xf numFmtId="0" fontId="0" fillId="8" borderId="49" xfId="0" applyFill="1" applyBorder="1"/>
    <xf numFmtId="4" fontId="14" fillId="8" borderId="46" xfId="0" applyNumberFormat="1" applyFont="1" applyFill="1" applyBorder="1"/>
    <xf numFmtId="4" fontId="14" fillId="8" borderId="47" xfId="0" applyNumberFormat="1" applyFont="1" applyFill="1" applyBorder="1"/>
    <xf numFmtId="4" fontId="13" fillId="8" borderId="48" xfId="0" applyNumberFormat="1" applyFont="1" applyFill="1" applyBorder="1"/>
    <xf numFmtId="4" fontId="13" fillId="8" borderId="44" xfId="0" applyNumberFormat="1" applyFont="1" applyFill="1" applyBorder="1"/>
    <xf numFmtId="4" fontId="14" fillId="8" borderId="49" xfId="0" applyNumberFormat="1" applyFont="1" applyFill="1" applyBorder="1"/>
    <xf numFmtId="4" fontId="14" fillId="8" borderId="46" xfId="2" applyNumberFormat="1" applyFont="1" applyFill="1" applyBorder="1"/>
    <xf numFmtId="4" fontId="14" fillId="8" borderId="49" xfId="2" applyNumberFormat="1" applyFont="1" applyFill="1" applyBorder="1"/>
    <xf numFmtId="4" fontId="8" fillId="8" borderId="49" xfId="0" applyNumberFormat="1" applyFont="1" applyFill="1" applyBorder="1"/>
    <xf numFmtId="4" fontId="13" fillId="8" borderId="51" xfId="0" applyNumberFormat="1" applyFont="1" applyFill="1" applyBorder="1"/>
    <xf numFmtId="0" fontId="13" fillId="7" borderId="59" xfId="0" applyFont="1" applyFill="1" applyBorder="1" applyAlignment="1">
      <alignment horizontal="center" vertical="center" wrapText="1"/>
    </xf>
    <xf numFmtId="0" fontId="13" fillId="7" borderId="60" xfId="0" applyFont="1" applyFill="1" applyBorder="1" applyAlignment="1">
      <alignment horizontal="center" vertical="center" wrapText="1"/>
    </xf>
    <xf numFmtId="0" fontId="14" fillId="7" borderId="38" xfId="0" quotePrefix="1" applyFont="1" applyFill="1" applyBorder="1" applyAlignment="1">
      <alignment horizontal="center" vertical="center"/>
    </xf>
    <xf numFmtId="0" fontId="14" fillId="7" borderId="39" xfId="0" quotePrefix="1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9" xfId="0" applyFill="1" applyBorder="1"/>
    <xf numFmtId="4" fontId="14" fillId="7" borderId="18" xfId="2" applyNumberFormat="1" applyFont="1" applyFill="1" applyBorder="1"/>
    <xf numFmtId="4" fontId="13" fillId="7" borderId="11" xfId="0" applyNumberFormat="1" applyFont="1" applyFill="1" applyBorder="1"/>
    <xf numFmtId="0" fontId="0" fillId="7" borderId="41" xfId="0" applyFill="1" applyBorder="1"/>
    <xf numFmtId="0" fontId="0" fillId="7" borderId="61" xfId="0" applyFill="1" applyBorder="1"/>
    <xf numFmtId="4" fontId="13" fillId="7" borderId="60" xfId="0" applyNumberFormat="1" applyFont="1" applyFill="1" applyBorder="1"/>
    <xf numFmtId="4" fontId="14" fillId="7" borderId="27" xfId="2" applyNumberFormat="1" applyFont="1" applyFill="1" applyBorder="1"/>
    <xf numFmtId="4" fontId="14" fillId="7" borderId="20" xfId="2" applyNumberFormat="1" applyFont="1" applyFill="1" applyBorder="1"/>
    <xf numFmtId="4" fontId="14" fillId="7" borderId="29" xfId="2" applyNumberFormat="1" applyFont="1" applyFill="1" applyBorder="1"/>
    <xf numFmtId="4" fontId="8" fillId="7" borderId="27" xfId="0" applyNumberFormat="1" applyFont="1" applyFill="1" applyBorder="1"/>
    <xf numFmtId="4" fontId="8" fillId="7" borderId="29" xfId="0" applyNumberFormat="1" applyFont="1" applyFill="1" applyBorder="1"/>
    <xf numFmtId="4" fontId="13" fillId="7" borderId="35" xfId="0" applyNumberFormat="1" applyFont="1" applyFill="1" applyBorder="1"/>
    <xf numFmtId="4" fontId="13" fillId="7" borderId="40" xfId="0" applyNumberFormat="1" applyFont="1" applyFill="1" applyBorder="1"/>
    <xf numFmtId="4" fontId="14" fillId="7" borderId="63" xfId="2" applyNumberFormat="1" applyFont="1" applyFill="1" applyBorder="1"/>
    <xf numFmtId="4" fontId="14" fillId="7" borderId="71" xfId="2" applyNumberFormat="1" applyFont="1" applyFill="1" applyBorder="1"/>
    <xf numFmtId="4" fontId="8" fillId="0" borderId="19" xfId="0" applyNumberFormat="1" applyFont="1" applyBorder="1"/>
    <xf numFmtId="4" fontId="8" fillId="0" borderId="46" xfId="0" applyNumberFormat="1" applyFont="1" applyBorder="1"/>
    <xf numFmtId="4" fontId="8" fillId="4" borderId="18" xfId="0" applyNumberFormat="1" applyFont="1" applyFill="1" applyBorder="1"/>
    <xf numFmtId="4" fontId="8" fillId="4" borderId="19" xfId="0" applyNumberFormat="1" applyFont="1" applyFill="1" applyBorder="1"/>
    <xf numFmtId="4" fontId="8" fillId="4" borderId="20" xfId="0" applyNumberFormat="1" applyFont="1" applyFill="1" applyBorder="1"/>
    <xf numFmtId="4" fontId="8" fillId="8" borderId="55" xfId="0" applyNumberFormat="1" applyFont="1" applyFill="1" applyBorder="1"/>
    <xf numFmtId="4" fontId="8" fillId="8" borderId="19" xfId="0" applyNumberFormat="1" applyFont="1" applyFill="1" applyBorder="1"/>
    <xf numFmtId="4" fontId="8" fillId="8" borderId="46" xfId="0" applyNumberFormat="1" applyFont="1" applyFill="1" applyBorder="1"/>
    <xf numFmtId="4" fontId="8" fillId="7" borderId="18" xfId="0" applyNumberFormat="1" applyFont="1" applyFill="1" applyBorder="1"/>
    <xf numFmtId="4" fontId="8" fillId="7" borderId="19" xfId="0" applyNumberFormat="1" applyFont="1" applyFill="1" applyBorder="1"/>
    <xf numFmtId="4" fontId="8" fillId="7" borderId="20" xfId="0" applyNumberFormat="1" applyFont="1" applyFill="1" applyBorder="1"/>
    <xf numFmtId="4" fontId="8" fillId="0" borderId="64" xfId="0" applyNumberFormat="1" applyFont="1" applyBorder="1"/>
    <xf numFmtId="4" fontId="8" fillId="0" borderId="62" xfId="0" applyNumberFormat="1" applyFont="1" applyBorder="1"/>
    <xf numFmtId="4" fontId="8" fillId="4" borderId="65" xfId="0" applyNumberFormat="1" applyFont="1" applyFill="1" applyBorder="1"/>
    <xf numFmtId="4" fontId="8" fillId="4" borderId="64" xfId="0" applyNumberFormat="1" applyFont="1" applyFill="1" applyBorder="1"/>
    <xf numFmtId="4" fontId="8" fillId="4" borderId="69" xfId="0" applyNumberFormat="1" applyFont="1" applyFill="1" applyBorder="1"/>
    <xf numFmtId="4" fontId="8" fillId="8" borderId="70" xfId="0" applyNumberFormat="1" applyFont="1" applyFill="1" applyBorder="1"/>
    <xf numFmtId="4" fontId="8" fillId="8" borderId="64" xfId="0" applyNumberFormat="1" applyFont="1" applyFill="1" applyBorder="1"/>
    <xf numFmtId="4" fontId="8" fillId="8" borderId="62" xfId="0" applyNumberFormat="1" applyFont="1" applyFill="1" applyBorder="1"/>
    <xf numFmtId="4" fontId="8" fillId="7" borderId="65" xfId="0" applyNumberFormat="1" applyFont="1" applyFill="1" applyBorder="1"/>
    <xf numFmtId="4" fontId="8" fillId="7" borderId="64" xfId="0" applyNumberFormat="1" applyFont="1" applyFill="1" applyBorder="1"/>
    <xf numFmtId="4" fontId="8" fillId="7" borderId="69" xfId="0" applyNumberFormat="1" applyFont="1" applyFill="1" applyBorder="1"/>
    <xf numFmtId="4" fontId="8" fillId="0" borderId="22" xfId="0" applyNumberFormat="1" applyFont="1" applyBorder="1"/>
    <xf numFmtId="4" fontId="8" fillId="0" borderId="47" xfId="0" applyNumberFormat="1" applyFont="1" applyBorder="1"/>
    <xf numFmtId="4" fontId="8" fillId="4" borderId="21" xfId="0" applyNumberFormat="1" applyFont="1" applyFill="1" applyBorder="1"/>
    <xf numFmtId="4" fontId="8" fillId="4" borderId="22" xfId="0" applyNumberFormat="1" applyFont="1" applyFill="1" applyBorder="1"/>
    <xf numFmtId="4" fontId="8" fillId="4" borderId="23" xfId="0" applyNumberFormat="1" applyFont="1" applyFill="1" applyBorder="1"/>
    <xf numFmtId="4" fontId="8" fillId="8" borderId="56" xfId="0" applyNumberFormat="1" applyFont="1" applyFill="1" applyBorder="1"/>
    <xf numFmtId="4" fontId="8" fillId="8" borderId="22" xfId="0" applyNumberFormat="1" applyFont="1" applyFill="1" applyBorder="1"/>
    <xf numFmtId="4" fontId="8" fillId="8" borderId="47" xfId="0" applyNumberFormat="1" applyFont="1" applyFill="1" applyBorder="1"/>
    <xf numFmtId="4" fontId="8" fillId="7" borderId="21" xfId="0" applyNumberFormat="1" applyFont="1" applyFill="1" applyBorder="1"/>
    <xf numFmtId="4" fontId="8" fillId="7" borderId="22" xfId="0" applyNumberFormat="1" applyFont="1" applyFill="1" applyBorder="1"/>
    <xf numFmtId="4" fontId="8" fillId="7" borderId="23" xfId="0" applyNumberFormat="1" applyFont="1" applyFill="1" applyBorder="1"/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4" fontId="14" fillId="8" borderId="20" xfId="0" applyNumberFormat="1" applyFont="1" applyFill="1" applyBorder="1"/>
    <xf numFmtId="4" fontId="14" fillId="8" borderId="22" xfId="2" applyNumberFormat="1" applyFont="1" applyFill="1" applyBorder="1"/>
    <xf numFmtId="4" fontId="14" fillId="8" borderId="23" xfId="0" applyNumberFormat="1" applyFont="1" applyFill="1" applyBorder="1"/>
    <xf numFmtId="4" fontId="13" fillId="8" borderId="24" xfId="0" applyNumberFormat="1" applyFont="1" applyFill="1" applyBorder="1"/>
    <xf numFmtId="4" fontId="13" fillId="8" borderId="14" xfId="0" applyNumberFormat="1" applyFont="1" applyFill="1" applyBorder="1"/>
    <xf numFmtId="4" fontId="13" fillId="8" borderId="29" xfId="0" applyNumberFormat="1" applyFont="1" applyFill="1" applyBorder="1"/>
    <xf numFmtId="4" fontId="14" fillId="8" borderId="29" xfId="0" applyNumberFormat="1" applyFont="1" applyFill="1" applyBorder="1"/>
    <xf numFmtId="4" fontId="7" fillId="8" borderId="29" xfId="0" applyNumberFormat="1" applyFont="1" applyFill="1" applyBorder="1"/>
    <xf numFmtId="4" fontId="14" fillId="8" borderId="28" xfId="1" applyNumberFormat="1" applyFont="1" applyFill="1" applyBorder="1"/>
    <xf numFmtId="4" fontId="14" fillId="8" borderId="19" xfId="1" applyNumberFormat="1" applyFont="1" applyFill="1" applyBorder="1"/>
    <xf numFmtId="4" fontId="14" fillId="8" borderId="22" xfId="0" applyNumberFormat="1" applyFont="1" applyFill="1" applyBorder="1"/>
    <xf numFmtId="4" fontId="7" fillId="7" borderId="60" xfId="2" applyNumberFormat="1" applyFont="1" applyFill="1" applyBorder="1"/>
    <xf numFmtId="4" fontId="7" fillId="8" borderId="28" xfId="0" applyNumberFormat="1" applyFont="1" applyFill="1" applyBorder="1"/>
    <xf numFmtId="4" fontId="7" fillId="7" borderId="28" xfId="0" applyNumberFormat="1" applyFont="1" applyFill="1" applyBorder="1"/>
    <xf numFmtId="4" fontId="7" fillId="7" borderId="29" xfId="0" applyNumberFormat="1" applyFont="1" applyFill="1" applyBorder="1"/>
    <xf numFmtId="0" fontId="7" fillId="0" borderId="21" xfId="0" quotePrefix="1" applyFont="1" applyBorder="1" applyAlignment="1">
      <alignment vertical="center"/>
    </xf>
    <xf numFmtId="0" fontId="7" fillId="0" borderId="22" xfId="0" applyFont="1" applyBorder="1" applyAlignment="1">
      <alignment wrapText="1"/>
    </xf>
    <xf numFmtId="4" fontId="7" fillId="0" borderId="22" xfId="2" applyNumberFormat="1" applyFont="1" applyFill="1" applyBorder="1"/>
    <xf numFmtId="4" fontId="7" fillId="0" borderId="22" xfId="0" applyNumberFormat="1" applyFont="1" applyBorder="1"/>
    <xf numFmtId="4" fontId="7" fillId="0" borderId="23" xfId="0" applyNumberFormat="1" applyFont="1" applyBorder="1"/>
    <xf numFmtId="4" fontId="7" fillId="4" borderId="22" xfId="2" applyNumberFormat="1" applyFont="1" applyFill="1" applyBorder="1"/>
    <xf numFmtId="4" fontId="7" fillId="4" borderId="22" xfId="0" applyNumberFormat="1" applyFont="1" applyFill="1" applyBorder="1"/>
    <xf numFmtId="4" fontId="7" fillId="4" borderId="23" xfId="0" applyNumberFormat="1" applyFont="1" applyFill="1" applyBorder="1"/>
    <xf numFmtId="4" fontId="7" fillId="8" borderId="22" xfId="2" applyNumberFormat="1" applyFont="1" applyFill="1" applyBorder="1"/>
    <xf numFmtId="4" fontId="7" fillId="8" borderId="23" xfId="0" applyNumberFormat="1" applyFont="1" applyFill="1" applyBorder="1"/>
    <xf numFmtId="0" fontId="7" fillId="0" borderId="22" xfId="0" applyFont="1" applyBorder="1"/>
    <xf numFmtId="4" fontId="7" fillId="0" borderId="19" xfId="2" applyNumberFormat="1" applyFont="1" applyFill="1" applyBorder="1"/>
    <xf numFmtId="4" fontId="7" fillId="4" borderId="19" xfId="2" applyNumberFormat="1" applyFont="1" applyFill="1" applyBorder="1"/>
    <xf numFmtId="4" fontId="7" fillId="8" borderId="19" xfId="2" applyNumberFormat="1" applyFont="1" applyFill="1" applyBorder="1"/>
    <xf numFmtId="0" fontId="7" fillId="0" borderId="30" xfId="0" quotePrefix="1" applyFont="1" applyBorder="1" applyAlignment="1">
      <alignment vertical="center"/>
    </xf>
    <xf numFmtId="0" fontId="7" fillId="0" borderId="31" xfId="0" applyFont="1" applyBorder="1"/>
    <xf numFmtId="4" fontId="7" fillId="0" borderId="31" xfId="0" applyNumberFormat="1" applyFont="1" applyBorder="1"/>
    <xf numFmtId="4" fontId="7" fillId="4" borderId="31" xfId="0" applyNumberFormat="1" applyFont="1" applyFill="1" applyBorder="1"/>
    <xf numFmtId="4" fontId="7" fillId="8" borderId="31" xfId="0" applyNumberFormat="1" applyFont="1" applyFill="1" applyBorder="1"/>
    <xf numFmtId="4" fontId="7" fillId="7" borderId="31" xfId="0" applyNumberFormat="1" applyFont="1" applyFill="1" applyBorder="1"/>
    <xf numFmtId="4" fontId="7" fillId="5" borderId="22" xfId="0" applyNumberFormat="1" applyFont="1" applyFill="1" applyBorder="1"/>
    <xf numFmtId="4" fontId="7" fillId="5" borderId="23" xfId="0" applyNumberFormat="1" applyFont="1" applyFill="1" applyBorder="1"/>
    <xf numFmtId="4" fontId="7" fillId="7" borderId="22" xfId="0" applyNumberFormat="1" applyFont="1" applyFill="1" applyBorder="1"/>
    <xf numFmtId="4" fontId="7" fillId="7" borderId="23" xfId="0" applyNumberFormat="1" applyFont="1" applyFill="1" applyBorder="1"/>
    <xf numFmtId="0" fontId="7" fillId="5" borderId="30" xfId="0" quotePrefix="1" applyFont="1" applyFill="1" applyBorder="1" applyAlignment="1">
      <alignment vertical="center"/>
    </xf>
    <xf numFmtId="0" fontId="7" fillId="5" borderId="31" xfId="0" applyFont="1" applyFill="1" applyBorder="1" applyAlignment="1">
      <alignment wrapText="1"/>
    </xf>
    <xf numFmtId="4" fontId="7" fillId="5" borderId="31" xfId="0" applyNumberFormat="1" applyFont="1" applyFill="1" applyBorder="1"/>
    <xf numFmtId="4" fontId="7" fillId="5" borderId="32" xfId="0" applyNumberFormat="1" applyFont="1" applyFill="1" applyBorder="1"/>
    <xf numFmtId="4" fontId="7" fillId="4" borderId="32" xfId="0" applyNumberFormat="1" applyFont="1" applyFill="1" applyBorder="1"/>
    <xf numFmtId="4" fontId="7" fillId="8" borderId="32" xfId="0" applyNumberFormat="1" applyFont="1" applyFill="1" applyBorder="1"/>
    <xf numFmtId="0" fontId="8" fillId="0" borderId="27" xfId="0" quotePrefix="1" applyFont="1" applyBorder="1" applyAlignment="1">
      <alignment vertical="center"/>
    </xf>
    <xf numFmtId="0" fontId="8" fillId="0" borderId="28" xfId="0" applyFont="1" applyBorder="1"/>
    <xf numFmtId="4" fontId="8" fillId="0" borderId="28" xfId="2" applyNumberFormat="1" applyFont="1" applyFill="1" applyBorder="1"/>
    <xf numFmtId="4" fontId="8" fillId="4" borderId="28" xfId="2" applyNumberFormat="1" applyFont="1" applyFill="1" applyBorder="1"/>
    <xf numFmtId="4" fontId="8" fillId="8" borderId="28" xfId="2" applyNumberFormat="1" applyFont="1" applyFill="1" applyBorder="1"/>
    <xf numFmtId="4" fontId="8" fillId="7" borderId="28" xfId="2" applyNumberFormat="1" applyFont="1" applyFill="1" applyBorder="1"/>
    <xf numFmtId="4" fontId="8" fillId="8" borderId="29" xfId="0" applyNumberFormat="1" applyFont="1" applyFill="1" applyBorder="1"/>
    <xf numFmtId="0" fontId="7" fillId="0" borderId="33" xfId="0" applyFont="1" applyBorder="1" applyAlignment="1">
      <alignment wrapText="1"/>
    </xf>
    <xf numFmtId="0" fontId="7" fillId="0" borderId="31" xfId="0" applyFont="1" applyBorder="1" applyAlignment="1">
      <alignment wrapText="1"/>
    </xf>
    <xf numFmtId="4" fontId="7" fillId="6" borderId="31" xfId="0" applyNumberFormat="1" applyFont="1" applyFill="1" applyBorder="1"/>
    <xf numFmtId="0" fontId="7" fillId="5" borderId="21" xfId="0" quotePrefix="1" applyFont="1" applyFill="1" applyBorder="1" applyAlignment="1">
      <alignment vertical="center"/>
    </xf>
    <xf numFmtId="0" fontId="7" fillId="5" borderId="22" xfId="0" applyFont="1" applyFill="1" applyBorder="1" applyAlignment="1">
      <alignment wrapText="1"/>
    </xf>
    <xf numFmtId="4" fontId="7" fillId="5" borderId="22" xfId="2" applyNumberFormat="1" applyFont="1" applyFill="1" applyBorder="1"/>
    <xf numFmtId="4" fontId="7" fillId="7" borderId="32" xfId="0" applyNumberFormat="1" applyFont="1" applyFill="1" applyBorder="1"/>
    <xf numFmtId="4" fontId="8" fillId="0" borderId="49" xfId="2" applyNumberFormat="1" applyFont="1" applyFill="1" applyBorder="1"/>
    <xf numFmtId="4" fontId="8" fillId="4" borderId="27" xfId="2" applyNumberFormat="1" applyFont="1" applyFill="1" applyBorder="1"/>
    <xf numFmtId="4" fontId="8" fillId="4" borderId="29" xfId="2" applyNumberFormat="1" applyFont="1" applyFill="1" applyBorder="1"/>
    <xf numFmtId="4" fontId="8" fillId="8" borderId="54" xfId="2" applyNumberFormat="1" applyFont="1" applyFill="1" applyBorder="1"/>
    <xf numFmtId="4" fontId="8" fillId="8" borderId="49" xfId="2" applyNumberFormat="1" applyFont="1" applyFill="1" applyBorder="1"/>
    <xf numFmtId="4" fontId="8" fillId="7" borderId="27" xfId="2" applyNumberFormat="1" applyFont="1" applyFill="1" applyBorder="1"/>
    <xf numFmtId="4" fontId="8" fillId="7" borderId="29" xfId="2" applyNumberFormat="1" applyFont="1" applyFill="1" applyBorder="1"/>
    <xf numFmtId="4" fontId="7" fillId="0" borderId="49" xfId="0" applyNumberFormat="1" applyFont="1" applyBorder="1"/>
    <xf numFmtId="4" fontId="7" fillId="4" borderId="27" xfId="0" applyNumberFormat="1" applyFont="1" applyFill="1" applyBorder="1"/>
    <xf numFmtId="4" fontId="7" fillId="8" borderId="54" xfId="0" applyNumberFormat="1" applyFont="1" applyFill="1" applyBorder="1"/>
    <xf numFmtId="4" fontId="7" fillId="8" borderId="49" xfId="0" applyNumberFormat="1" applyFont="1" applyFill="1" applyBorder="1"/>
    <xf numFmtId="4" fontId="7" fillId="7" borderId="27" xfId="0" applyNumberFormat="1" applyFont="1" applyFill="1" applyBorder="1"/>
    <xf numFmtId="4" fontId="7" fillId="0" borderId="42" xfId="0" applyNumberFormat="1" applyFont="1" applyBorder="1"/>
    <xf numFmtId="4" fontId="7" fillId="0" borderId="66" xfId="0" applyNumberFormat="1" applyFont="1" applyBorder="1"/>
    <xf numFmtId="4" fontId="7" fillId="4" borderId="63" xfId="0" applyNumberFormat="1" applyFont="1" applyFill="1" applyBorder="1"/>
    <xf numFmtId="4" fontId="7" fillId="4" borderId="42" xfId="0" applyNumberFormat="1" applyFont="1" applyFill="1" applyBorder="1"/>
    <xf numFmtId="4" fontId="7" fillId="4" borderId="67" xfId="0" applyNumberFormat="1" applyFont="1" applyFill="1" applyBorder="1"/>
    <xf numFmtId="4" fontId="7" fillId="8" borderId="68" xfId="0" applyNumberFormat="1" applyFont="1" applyFill="1" applyBorder="1"/>
    <xf numFmtId="4" fontId="7" fillId="8" borderId="42" xfId="0" applyNumberFormat="1" applyFont="1" applyFill="1" applyBorder="1"/>
    <xf numFmtId="4" fontId="7" fillId="8" borderId="66" xfId="0" applyNumberFormat="1" applyFont="1" applyFill="1" applyBorder="1"/>
    <xf numFmtId="4" fontId="7" fillId="7" borderId="63" xfId="0" applyNumberFormat="1" applyFont="1" applyFill="1" applyBorder="1"/>
    <xf numFmtId="4" fontId="7" fillId="7" borderId="42" xfId="0" applyNumberFormat="1" applyFont="1" applyFill="1" applyBorder="1"/>
    <xf numFmtId="4" fontId="7" fillId="7" borderId="67" xfId="0" applyNumberFormat="1" applyFont="1" applyFill="1" applyBorder="1"/>
    <xf numFmtId="4" fontId="7" fillId="0" borderId="47" xfId="0" applyNumberFormat="1" applyFont="1" applyBorder="1"/>
    <xf numFmtId="4" fontId="7" fillId="4" borderId="21" xfId="2" applyNumberFormat="1" applyFont="1" applyFill="1" applyBorder="1"/>
    <xf numFmtId="4" fontId="7" fillId="8" borderId="56" xfId="2" applyNumberFormat="1" applyFont="1" applyFill="1" applyBorder="1"/>
    <xf numFmtId="4" fontId="7" fillId="8" borderId="64" xfId="0" applyNumberFormat="1" applyFont="1" applyFill="1" applyBorder="1"/>
    <xf numFmtId="4" fontId="7" fillId="8" borderId="62" xfId="0" applyNumberFormat="1" applyFont="1" applyFill="1" applyBorder="1"/>
    <xf numFmtId="4" fontId="7" fillId="7" borderId="65" xfId="2" applyNumberFormat="1" applyFont="1" applyFill="1" applyBorder="1"/>
    <xf numFmtId="4" fontId="7" fillId="0" borderId="46" xfId="2" applyNumberFormat="1" applyFont="1" applyFill="1" applyBorder="1"/>
    <xf numFmtId="4" fontId="7" fillId="4" borderId="18" xfId="2" applyNumberFormat="1" applyFont="1" applyFill="1" applyBorder="1"/>
    <xf numFmtId="4" fontId="7" fillId="4" borderId="20" xfId="2" applyNumberFormat="1" applyFont="1" applyFill="1" applyBorder="1"/>
    <xf numFmtId="4" fontId="7" fillId="8" borderId="55" xfId="2" applyNumberFormat="1" applyFont="1" applyFill="1" applyBorder="1"/>
    <xf numFmtId="4" fontId="7" fillId="8" borderId="64" xfId="2" applyNumberFormat="1" applyFont="1" applyFill="1" applyBorder="1"/>
    <xf numFmtId="4" fontId="7" fillId="8" borderId="62" xfId="2" applyNumberFormat="1" applyFont="1" applyFill="1" applyBorder="1"/>
    <xf numFmtId="4" fontId="7" fillId="7" borderId="19" xfId="2" applyNumberFormat="1" applyFont="1" applyFill="1" applyBorder="1"/>
    <xf numFmtId="4" fontId="7" fillId="7" borderId="20" xfId="2" applyNumberFormat="1" applyFont="1" applyFill="1" applyBorder="1"/>
    <xf numFmtId="4" fontId="7" fillId="8" borderId="46" xfId="2" applyNumberFormat="1" applyFont="1" applyFill="1" applyBorder="1"/>
    <xf numFmtId="4" fontId="7" fillId="7" borderId="18" xfId="2" applyNumberFormat="1" applyFont="1" applyFill="1" applyBorder="1"/>
    <xf numFmtId="4" fontId="7" fillId="0" borderId="50" xfId="0" applyNumberFormat="1" applyFont="1" applyBorder="1"/>
    <xf numFmtId="4" fontId="7" fillId="4" borderId="30" xfId="0" applyNumberFormat="1" applyFont="1" applyFill="1" applyBorder="1"/>
    <xf numFmtId="4" fontId="7" fillId="8" borderId="57" xfId="0" applyNumberFormat="1" applyFont="1" applyFill="1" applyBorder="1"/>
    <xf numFmtId="4" fontId="7" fillId="8" borderId="50" xfId="0" applyNumberFormat="1" applyFont="1" applyFill="1" applyBorder="1"/>
    <xf numFmtId="4" fontId="7" fillId="7" borderId="30" xfId="0" applyNumberFormat="1" applyFont="1" applyFill="1" applyBorder="1"/>
    <xf numFmtId="4" fontId="7" fillId="0" borderId="64" xfId="2" applyNumberFormat="1" applyFont="1" applyFill="1" applyBorder="1"/>
    <xf numFmtId="4" fontId="7" fillId="0" borderId="62" xfId="2" applyNumberFormat="1" applyFont="1" applyFill="1" applyBorder="1"/>
    <xf numFmtId="4" fontId="7" fillId="4" borderId="65" xfId="2" applyNumberFormat="1" applyFont="1" applyFill="1" applyBorder="1"/>
    <xf numFmtId="4" fontId="7" fillId="4" borderId="64" xfId="2" applyNumberFormat="1" applyFont="1" applyFill="1" applyBorder="1"/>
    <xf numFmtId="4" fontId="7" fillId="4" borderId="69" xfId="2" applyNumberFormat="1" applyFont="1" applyFill="1" applyBorder="1"/>
    <xf numFmtId="4" fontId="7" fillId="8" borderId="70" xfId="2" applyNumberFormat="1" applyFont="1" applyFill="1" applyBorder="1"/>
    <xf numFmtId="4" fontId="7" fillId="7" borderId="64" xfId="2" applyNumberFormat="1" applyFont="1" applyFill="1" applyBorder="1"/>
    <xf numFmtId="4" fontId="7" fillId="7" borderId="69" xfId="2" applyNumberFormat="1" applyFont="1" applyFill="1" applyBorder="1"/>
    <xf numFmtId="0" fontId="3" fillId="5" borderId="0" xfId="0" applyFont="1" applyFill="1"/>
    <xf numFmtId="4" fontId="7" fillId="0" borderId="42" xfId="2" applyNumberFormat="1" applyFont="1" applyFill="1" applyBorder="1"/>
    <xf numFmtId="4" fontId="7" fillId="0" borderId="66" xfId="2" applyNumberFormat="1" applyFont="1" applyFill="1" applyBorder="1"/>
    <xf numFmtId="4" fontId="7" fillId="4" borderId="63" xfId="2" applyNumberFormat="1" applyFont="1" applyFill="1" applyBorder="1"/>
    <xf numFmtId="4" fontId="7" fillId="4" borderId="42" xfId="2" applyNumberFormat="1" applyFont="1" applyFill="1" applyBorder="1"/>
    <xf numFmtId="4" fontId="7" fillId="4" borderId="67" xfId="2" applyNumberFormat="1" applyFont="1" applyFill="1" applyBorder="1"/>
    <xf numFmtId="4" fontId="7" fillId="8" borderId="68" xfId="2" applyNumberFormat="1" applyFont="1" applyFill="1" applyBorder="1"/>
    <xf numFmtId="4" fontId="7" fillId="8" borderId="42" xfId="2" applyNumberFormat="1" applyFont="1" applyFill="1" applyBorder="1"/>
    <xf numFmtId="4" fontId="7" fillId="8" borderId="66" xfId="2" applyNumberFormat="1" applyFont="1" applyFill="1" applyBorder="1"/>
    <xf numFmtId="4" fontId="7" fillId="7" borderId="63" xfId="2" applyNumberFormat="1" applyFont="1" applyFill="1" applyBorder="1"/>
    <xf numFmtId="4" fontId="7" fillId="7" borderId="42" xfId="2" applyNumberFormat="1" applyFont="1" applyFill="1" applyBorder="1"/>
    <xf numFmtId="4" fontId="7" fillId="7" borderId="67" xfId="2" applyNumberFormat="1" applyFont="1" applyFill="1" applyBorder="1"/>
    <xf numFmtId="0" fontId="8" fillId="0" borderId="0" xfId="0" applyFont="1"/>
    <xf numFmtId="0" fontId="8" fillId="0" borderId="28" xfId="0" applyFont="1" applyBorder="1" applyAlignment="1">
      <alignment wrapText="1"/>
    </xf>
    <xf numFmtId="4" fontId="8" fillId="6" borderId="28" xfId="2" applyNumberFormat="1" applyFont="1" applyFill="1" applyBorder="1"/>
    <xf numFmtId="4" fontId="8" fillId="6" borderId="28" xfId="0" applyNumberFormat="1" applyFont="1" applyFill="1" applyBorder="1"/>
    <xf numFmtId="4" fontId="8" fillId="5" borderId="28" xfId="2" applyNumberFormat="1" applyFont="1" applyFill="1" applyBorder="1"/>
    <xf numFmtId="4" fontId="8" fillId="5" borderId="28" xfId="0" applyNumberFormat="1" applyFont="1" applyFill="1" applyBorder="1"/>
    <xf numFmtId="4" fontId="3" fillId="0" borderId="0" xfId="0" applyNumberFormat="1" applyFont="1"/>
    <xf numFmtId="4" fontId="14" fillId="5" borderId="49" xfId="0" applyNumberFormat="1" applyFont="1" applyFill="1" applyBorder="1"/>
    <xf numFmtId="4" fontId="14" fillId="5" borderId="46" xfId="0" applyNumberFormat="1" applyFont="1" applyFill="1" applyBorder="1"/>
    <xf numFmtId="4" fontId="7" fillId="5" borderId="47" xfId="0" applyNumberFormat="1" applyFont="1" applyFill="1" applyBorder="1"/>
    <xf numFmtId="4" fontId="7" fillId="5" borderId="50" xfId="0" applyNumberFormat="1" applyFont="1" applyFill="1" applyBorder="1"/>
    <xf numFmtId="4" fontId="13" fillId="5" borderId="49" xfId="0" applyNumberFormat="1" applyFont="1" applyFill="1" applyBorder="1"/>
    <xf numFmtId="4" fontId="8" fillId="5" borderId="49" xfId="0" applyNumberFormat="1" applyFont="1" applyFill="1" applyBorder="1"/>
    <xf numFmtId="4" fontId="14" fillId="5" borderId="47" xfId="0" applyNumberFormat="1" applyFont="1" applyFill="1" applyBorder="1"/>
    <xf numFmtId="0" fontId="13" fillId="6" borderId="52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14" fillId="6" borderId="53" xfId="0" quotePrefix="1" applyFont="1" applyFill="1" applyBorder="1" applyAlignment="1">
      <alignment horizontal="center" vertical="center"/>
    </xf>
    <xf numFmtId="0" fontId="0" fillId="6" borderId="54" xfId="0" applyFill="1" applyBorder="1"/>
    <xf numFmtId="4" fontId="14" fillId="6" borderId="55" xfId="2" applyNumberFormat="1" applyFont="1" applyFill="1" applyBorder="1"/>
    <xf numFmtId="4" fontId="14" fillId="6" borderId="56" xfId="2" applyNumberFormat="1" applyFont="1" applyFill="1" applyBorder="1"/>
    <xf numFmtId="4" fontId="13" fillId="6" borderId="37" xfId="0" applyNumberFormat="1" applyFont="1" applyFill="1" applyBorder="1"/>
    <xf numFmtId="4" fontId="13" fillId="6" borderId="26" xfId="0" applyNumberFormat="1" applyFont="1" applyFill="1" applyBorder="1"/>
    <xf numFmtId="4" fontId="7" fillId="6" borderId="54" xfId="0" applyNumberFormat="1" applyFont="1" applyFill="1" applyBorder="1"/>
    <xf numFmtId="4" fontId="14" fillId="6" borderId="54" xfId="2" applyNumberFormat="1" applyFont="1" applyFill="1" applyBorder="1"/>
    <xf numFmtId="4" fontId="7" fillId="6" borderId="56" xfId="2" applyNumberFormat="1" applyFont="1" applyFill="1" applyBorder="1"/>
    <xf numFmtId="4" fontId="7" fillId="6" borderId="55" xfId="2" applyNumberFormat="1" applyFont="1" applyFill="1" applyBorder="1"/>
    <xf numFmtId="4" fontId="7" fillId="6" borderId="57" xfId="0" applyNumberFormat="1" applyFont="1" applyFill="1" applyBorder="1"/>
    <xf numFmtId="4" fontId="13" fillId="6" borderId="54" xfId="0" applyNumberFormat="1" applyFont="1" applyFill="1" applyBorder="1"/>
    <xf numFmtId="4" fontId="8" fillId="6" borderId="54" xfId="2" applyNumberFormat="1" applyFont="1" applyFill="1" applyBorder="1"/>
    <xf numFmtId="4" fontId="13" fillId="6" borderId="58" xfId="0" applyNumberFormat="1" applyFont="1" applyFill="1" applyBorder="1"/>
    <xf numFmtId="4" fontId="13" fillId="4" borderId="27" xfId="0" applyNumberFormat="1" applyFont="1" applyFill="1" applyBorder="1"/>
    <xf numFmtId="0" fontId="13" fillId="6" borderId="43" xfId="0" applyFont="1" applyFill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 vertical="center" wrapText="1"/>
    </xf>
    <xf numFmtId="0" fontId="14" fillId="6" borderId="45" xfId="0" quotePrefix="1" applyFont="1" applyFill="1" applyBorder="1" applyAlignment="1">
      <alignment horizontal="center" vertical="center"/>
    </xf>
    <xf numFmtId="0" fontId="0" fillId="6" borderId="49" xfId="0" applyFill="1" applyBorder="1"/>
    <xf numFmtId="4" fontId="14" fillId="6" borderId="46" xfId="0" applyNumberFormat="1" applyFont="1" applyFill="1" applyBorder="1"/>
    <xf numFmtId="4" fontId="14" fillId="6" borderId="47" xfId="0" applyNumberFormat="1" applyFont="1" applyFill="1" applyBorder="1"/>
    <xf numFmtId="4" fontId="13" fillId="6" borderId="48" xfId="0" applyNumberFormat="1" applyFont="1" applyFill="1" applyBorder="1"/>
    <xf numFmtId="4" fontId="13" fillId="6" borderId="44" xfId="0" applyNumberFormat="1" applyFont="1" applyFill="1" applyBorder="1"/>
    <xf numFmtId="4" fontId="7" fillId="6" borderId="49" xfId="0" applyNumberFormat="1" applyFont="1" applyFill="1" applyBorder="1"/>
    <xf numFmtId="4" fontId="14" fillId="6" borderId="49" xfId="0" applyNumberFormat="1" applyFont="1" applyFill="1" applyBorder="1"/>
    <xf numFmtId="4" fontId="7" fillId="6" borderId="47" xfId="0" applyNumberFormat="1" applyFont="1" applyFill="1" applyBorder="1"/>
    <xf numFmtId="4" fontId="7" fillId="6" borderId="50" xfId="0" applyNumberFormat="1" applyFont="1" applyFill="1" applyBorder="1"/>
    <xf numFmtId="4" fontId="13" fillId="6" borderId="49" xfId="0" applyNumberFormat="1" applyFont="1" applyFill="1" applyBorder="1"/>
    <xf numFmtId="4" fontId="8" fillId="6" borderId="49" xfId="2" applyNumberFormat="1" applyFont="1" applyFill="1" applyBorder="1"/>
    <xf numFmtId="4" fontId="8" fillId="6" borderId="49" xfId="0" applyNumberFormat="1" applyFont="1" applyFill="1" applyBorder="1"/>
    <xf numFmtId="4" fontId="13" fillId="6" borderId="51" xfId="0" applyNumberFormat="1" applyFont="1" applyFill="1" applyBorder="1"/>
    <xf numFmtId="4" fontId="7" fillId="7" borderId="27" xfId="2" applyNumberFormat="1" applyFont="1" applyFill="1" applyBorder="1"/>
    <xf numFmtId="4" fontId="7" fillId="7" borderId="29" xfId="2" applyNumberFormat="1" applyFont="1" applyFill="1" applyBorder="1"/>
    <xf numFmtId="0" fontId="0" fillId="0" borderId="41" xfId="0" applyBorder="1" applyAlignment="1">
      <alignment horizontal="center"/>
    </xf>
    <xf numFmtId="0" fontId="0" fillId="0" borderId="0" xfId="0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0" fontId="15" fillId="4" borderId="2" xfId="0" applyFont="1" applyFill="1" applyBorder="1" applyAlignment="1" applyProtection="1">
      <alignment horizontal="center" vertical="center" wrapText="1"/>
      <protection hidden="1"/>
    </xf>
    <xf numFmtId="0" fontId="15" fillId="4" borderId="3" xfId="0" applyFont="1" applyFill="1" applyBorder="1" applyAlignment="1" applyProtection="1">
      <alignment horizontal="center" vertical="center" wrapText="1"/>
      <protection hidden="1"/>
    </xf>
    <xf numFmtId="0" fontId="15" fillId="4" borderId="4" xfId="0" applyFont="1" applyFill="1" applyBorder="1" applyAlignment="1" applyProtection="1">
      <alignment horizontal="center" vertical="center" wrapText="1"/>
      <protection hidden="1"/>
    </xf>
    <xf numFmtId="0" fontId="15" fillId="4" borderId="5" xfId="0" applyFont="1" applyFill="1" applyBorder="1" applyAlignment="1" applyProtection="1">
      <alignment horizontal="center" vertical="center" wrapText="1"/>
      <protection hidden="1"/>
    </xf>
    <xf numFmtId="0" fontId="15" fillId="4" borderId="6" xfId="0" applyFont="1" applyFill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UBLICI%202024\3.%20CLIENTI\Comuna%20SARMASAG\5.%20PNRR%20-%20C5%20BLOCURI\devize\DEVIZE%20PT\DEVIZE%20ELIGIBIL_NEELIGIBIL.xlsx" TargetMode="External"/><Relationship Id="rId1" Type="http://schemas.openxmlformats.org/officeDocument/2006/relationships/externalLinkPath" Target="/PUBLICI%202024/3.%20CLIENTI/Comuna%20SARMASAG/5.%20PNRR%20-%20C5%20BLOCURI/devize/DEVIZE%20PT/DEVIZE%20ELIGIBIL_NEELIGIB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/>
      <sheetData sheetId="1"/>
      <sheetData sheetId="2"/>
      <sheetData sheetId="3">
        <row r="26">
          <cell r="C26">
            <v>20145.73</v>
          </cell>
        </row>
        <row r="27">
          <cell r="C27">
            <v>20142.689999999999</v>
          </cell>
        </row>
        <row r="31">
          <cell r="C31">
            <v>135000</v>
          </cell>
        </row>
        <row r="32">
          <cell r="C32">
            <v>135000</v>
          </cell>
        </row>
        <row r="33">
          <cell r="C33">
            <v>8462.74</v>
          </cell>
        </row>
        <row r="34">
          <cell r="C34">
            <v>86927.43</v>
          </cell>
        </row>
        <row r="41">
          <cell r="C41">
            <v>8200</v>
          </cell>
        </row>
        <row r="42">
          <cell r="C42">
            <v>0</v>
          </cell>
        </row>
        <row r="43">
          <cell r="C43">
            <v>25300</v>
          </cell>
        </row>
        <row r="51">
          <cell r="C51">
            <v>125000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9">
          <cell r="C59">
            <v>67700</v>
          </cell>
        </row>
        <row r="68">
          <cell r="C68">
            <v>3940</v>
          </cell>
        </row>
      </sheetData>
      <sheetData sheetId="4">
        <row r="26">
          <cell r="C26">
            <v>0</v>
          </cell>
        </row>
        <row r="27">
          <cell r="C27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9">
          <cell r="C59">
            <v>0</v>
          </cell>
        </row>
        <row r="68">
          <cell r="C68">
            <v>0</v>
          </cell>
        </row>
      </sheetData>
      <sheetData sheetId="5"/>
      <sheetData sheetId="6">
        <row r="26">
          <cell r="C26">
            <v>19264.169999999998</v>
          </cell>
        </row>
      </sheetData>
      <sheetData sheetId="7">
        <row r="26">
          <cell r="C2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132A-2A76-4368-8C32-496C5030B1D6}">
  <dimension ref="A1:R95"/>
  <sheetViews>
    <sheetView tabSelected="1" view="pageBreakPreview" topLeftCell="A2" zoomScale="60" zoomScaleNormal="70" workbookViewId="0">
      <selection activeCell="A90" sqref="A90:XFD95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  <col min="16" max="16" width="13.85546875" bestFit="1" customWidth="1"/>
    <col min="17" max="17" width="13" customWidth="1"/>
    <col min="18" max="18" width="15.42578125" customWidth="1"/>
  </cols>
  <sheetData>
    <row r="1" spans="1:17" ht="18.75" x14ac:dyDescent="0.3">
      <c r="A1" s="9" t="s">
        <v>107</v>
      </c>
      <c r="B1" s="9"/>
      <c r="C1" s="6"/>
      <c r="D1" s="6"/>
      <c r="F1" s="6"/>
      <c r="G1" s="6"/>
    </row>
    <row r="2" spans="1:17" ht="18.75" x14ac:dyDescent="0.25">
      <c r="A2" s="471" t="s">
        <v>0</v>
      </c>
      <c r="B2" s="471"/>
      <c r="C2" s="6"/>
      <c r="D2" s="6"/>
      <c r="F2" s="6"/>
      <c r="G2" s="6"/>
    </row>
    <row r="3" spans="1:17" ht="18.75" x14ac:dyDescent="0.25">
      <c r="A3" s="471" t="s">
        <v>1</v>
      </c>
      <c r="B3" s="471"/>
      <c r="C3" s="6"/>
      <c r="D3" s="6"/>
      <c r="F3" s="6"/>
      <c r="G3" s="6"/>
    </row>
    <row r="4" spans="1:17" ht="18.75" x14ac:dyDescent="0.25">
      <c r="A4" s="471" t="s">
        <v>2</v>
      </c>
      <c r="B4" s="471"/>
      <c r="C4" s="6"/>
      <c r="D4" s="6"/>
      <c r="F4" s="6"/>
      <c r="G4" s="6"/>
    </row>
    <row r="5" spans="1:17" ht="33.75" customHeight="1" x14ac:dyDescent="0.25"/>
    <row r="6" spans="1:17" ht="21.75" thickBot="1" x14ac:dyDescent="0.4">
      <c r="A6" s="472" t="s">
        <v>125</v>
      </c>
      <c r="B6" s="473"/>
      <c r="C6" s="473"/>
      <c r="D6" s="473"/>
      <c r="E6" s="473"/>
    </row>
    <row r="7" spans="1:17" ht="21.75" customHeight="1" x14ac:dyDescent="0.35">
      <c r="A7" s="472" t="s">
        <v>3</v>
      </c>
      <c r="B7" s="472"/>
      <c r="C7" s="472"/>
      <c r="D7" s="472"/>
      <c r="E7" s="472"/>
      <c r="F7" s="455" t="s">
        <v>126</v>
      </c>
      <c r="G7" s="456"/>
      <c r="H7" s="457"/>
      <c r="I7" s="449" t="s">
        <v>127</v>
      </c>
      <c r="J7" s="450"/>
      <c r="K7" s="451"/>
      <c r="L7" s="441" t="s">
        <v>128</v>
      </c>
      <c r="M7" s="442"/>
      <c r="N7" s="443"/>
      <c r="O7" s="439"/>
      <c r="P7" s="440"/>
      <c r="Q7" s="440"/>
    </row>
    <row r="8" spans="1:17" ht="21.75" customHeight="1" thickBot="1" x14ac:dyDescent="0.3">
      <c r="A8" s="474" t="s">
        <v>109</v>
      </c>
      <c r="B8" s="475"/>
      <c r="C8" s="475"/>
      <c r="D8" s="475"/>
      <c r="E8" s="475"/>
      <c r="F8" s="458"/>
      <c r="G8" s="459"/>
      <c r="H8" s="460"/>
      <c r="I8" s="452"/>
      <c r="J8" s="453"/>
      <c r="K8" s="454"/>
      <c r="L8" s="444"/>
      <c r="M8" s="445"/>
      <c r="N8" s="446"/>
      <c r="O8" s="439"/>
      <c r="P8" s="440"/>
      <c r="Q8" s="440"/>
    </row>
    <row r="9" spans="1:17" ht="42" x14ac:dyDescent="0.25">
      <c r="A9" s="476" t="s">
        <v>4</v>
      </c>
      <c r="B9" s="478" t="s">
        <v>5</v>
      </c>
      <c r="C9" s="10" t="s">
        <v>6</v>
      </c>
      <c r="D9" s="11" t="s">
        <v>7</v>
      </c>
      <c r="E9" s="12" t="s">
        <v>8</v>
      </c>
      <c r="F9" s="62" t="s">
        <v>6</v>
      </c>
      <c r="G9" s="63" t="s">
        <v>7</v>
      </c>
      <c r="H9" s="64" t="s">
        <v>8</v>
      </c>
      <c r="I9" s="263" t="s">
        <v>6</v>
      </c>
      <c r="J9" s="140"/>
      <c r="K9" s="264" t="s">
        <v>8</v>
      </c>
      <c r="L9" s="111" t="s">
        <v>6</v>
      </c>
      <c r="M9" s="112"/>
      <c r="N9" s="113" t="s">
        <v>8</v>
      </c>
    </row>
    <row r="10" spans="1:17" ht="21.75" thickBot="1" x14ac:dyDescent="0.3">
      <c r="A10" s="477"/>
      <c r="B10" s="479"/>
      <c r="C10" s="13" t="s">
        <v>9</v>
      </c>
      <c r="D10" s="14" t="s">
        <v>9</v>
      </c>
      <c r="E10" s="15" t="s">
        <v>9</v>
      </c>
      <c r="F10" s="65" t="s">
        <v>9</v>
      </c>
      <c r="G10" s="66" t="s">
        <v>9</v>
      </c>
      <c r="H10" s="67" t="s">
        <v>9</v>
      </c>
      <c r="I10" s="265" t="s">
        <v>9</v>
      </c>
      <c r="J10" s="141" t="s">
        <v>9</v>
      </c>
      <c r="K10" s="266" t="s">
        <v>9</v>
      </c>
      <c r="L10" s="114" t="s">
        <v>9</v>
      </c>
      <c r="M10" s="115" t="s">
        <v>9</v>
      </c>
      <c r="N10" s="116" t="s">
        <v>9</v>
      </c>
    </row>
    <row r="11" spans="1:17" ht="21.75" thickBot="1" x14ac:dyDescent="0.3">
      <c r="A11" s="16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68" t="s">
        <v>12</v>
      </c>
      <c r="G11" s="68" t="s">
        <v>13</v>
      </c>
      <c r="H11" s="68" t="s">
        <v>14</v>
      </c>
      <c r="I11" s="142" t="s">
        <v>12</v>
      </c>
      <c r="J11" s="142" t="s">
        <v>13</v>
      </c>
      <c r="K11" s="142" t="s">
        <v>14</v>
      </c>
      <c r="L11" s="117" t="s">
        <v>12</v>
      </c>
      <c r="M11" s="117" t="s">
        <v>13</v>
      </c>
      <c r="N11" s="117" t="s">
        <v>14</v>
      </c>
    </row>
    <row r="12" spans="1:17" ht="21" x14ac:dyDescent="0.25">
      <c r="A12" s="466" t="s">
        <v>15</v>
      </c>
      <c r="B12" s="462"/>
      <c r="C12" s="462"/>
      <c r="D12" s="462"/>
      <c r="E12" s="462"/>
      <c r="F12" s="69"/>
      <c r="G12" s="69"/>
      <c r="H12" s="69"/>
      <c r="I12" s="143"/>
      <c r="J12" s="143"/>
      <c r="K12" s="143"/>
      <c r="L12" s="118"/>
      <c r="M12" s="118"/>
      <c r="N12" s="118"/>
    </row>
    <row r="13" spans="1:17" ht="21.75" thickBot="1" x14ac:dyDescent="0.4">
      <c r="A13" s="17" t="s">
        <v>16</v>
      </c>
      <c r="B13" s="18" t="s">
        <v>17</v>
      </c>
      <c r="C13" s="19">
        <v>0</v>
      </c>
      <c r="D13" s="20">
        <f>C13*19%</f>
        <v>0</v>
      </c>
      <c r="E13" s="21">
        <f>C13+D13</f>
        <v>0</v>
      </c>
      <c r="F13" s="70">
        <v>0</v>
      </c>
      <c r="G13" s="71">
        <f>F13*19%</f>
        <v>0</v>
      </c>
      <c r="H13" s="72">
        <f>F13+G13</f>
        <v>0</v>
      </c>
      <c r="I13" s="144">
        <v>0</v>
      </c>
      <c r="J13" s="145">
        <f>I13*21%</f>
        <v>0</v>
      </c>
      <c r="K13" s="267">
        <f>I13+J13</f>
        <v>0</v>
      </c>
      <c r="L13" s="119">
        <f>F13+I13</f>
        <v>0</v>
      </c>
      <c r="M13" s="119">
        <f t="shared" ref="M13:N13" si="0">G13+J13</f>
        <v>0</v>
      </c>
      <c r="N13" s="119">
        <f t="shared" si="0"/>
        <v>0</v>
      </c>
    </row>
    <row r="14" spans="1:17" ht="22.5" thickTop="1" thickBot="1" x14ac:dyDescent="0.4">
      <c r="A14" s="22" t="s">
        <v>18</v>
      </c>
      <c r="B14" s="23" t="s">
        <v>19</v>
      </c>
      <c r="C14" s="24">
        <v>0</v>
      </c>
      <c r="D14" s="25">
        <f t="shared" ref="D14:D16" si="1">C14*19%</f>
        <v>0</v>
      </c>
      <c r="E14" s="26">
        <f t="shared" ref="E14:E16" si="2">C14+D14</f>
        <v>0</v>
      </c>
      <c r="F14" s="73">
        <v>0</v>
      </c>
      <c r="G14" s="74">
        <f t="shared" ref="G14:G16" si="3">F14*19%</f>
        <v>0</v>
      </c>
      <c r="H14" s="75">
        <f t="shared" ref="H14:H16" si="4">F14+G14</f>
        <v>0</v>
      </c>
      <c r="I14" s="268">
        <v>0</v>
      </c>
      <c r="J14" s="145">
        <f t="shared" ref="J14:J16" si="5">I14*21%</f>
        <v>0</v>
      </c>
      <c r="K14" s="269">
        <f t="shared" ref="K14:K16" si="6">I14+J14</f>
        <v>0</v>
      </c>
      <c r="L14" s="119">
        <f t="shared" ref="L14:L16" si="7">F14+I14</f>
        <v>0</v>
      </c>
      <c r="M14" s="119">
        <f t="shared" ref="M14:M16" si="8">G14+J14</f>
        <v>0</v>
      </c>
      <c r="N14" s="119">
        <f t="shared" ref="N14:N16" si="9">H14+K14</f>
        <v>0</v>
      </c>
    </row>
    <row r="15" spans="1:17" ht="43.5" thickTop="1" thickBot="1" x14ac:dyDescent="0.4">
      <c r="A15" s="22" t="s">
        <v>20</v>
      </c>
      <c r="B15" s="27" t="s">
        <v>21</v>
      </c>
      <c r="C15" s="24">
        <v>0</v>
      </c>
      <c r="D15" s="25">
        <f t="shared" si="1"/>
        <v>0</v>
      </c>
      <c r="E15" s="26">
        <f t="shared" si="2"/>
        <v>0</v>
      </c>
      <c r="F15" s="73">
        <v>0</v>
      </c>
      <c r="G15" s="74">
        <f t="shared" si="3"/>
        <v>0</v>
      </c>
      <c r="H15" s="75">
        <f t="shared" si="4"/>
        <v>0</v>
      </c>
      <c r="I15" s="268">
        <v>0</v>
      </c>
      <c r="J15" s="145">
        <f t="shared" si="5"/>
        <v>0</v>
      </c>
      <c r="K15" s="269">
        <f t="shared" si="6"/>
        <v>0</v>
      </c>
      <c r="L15" s="119">
        <f t="shared" si="7"/>
        <v>0</v>
      </c>
      <c r="M15" s="119">
        <f t="shared" si="8"/>
        <v>0</v>
      </c>
      <c r="N15" s="119">
        <f t="shared" si="9"/>
        <v>0</v>
      </c>
    </row>
    <row r="16" spans="1:17" ht="22.5" thickTop="1" thickBot="1" x14ac:dyDescent="0.4">
      <c r="A16" s="22" t="s">
        <v>22</v>
      </c>
      <c r="B16" s="23" t="s">
        <v>23</v>
      </c>
      <c r="C16" s="24">
        <v>0</v>
      </c>
      <c r="D16" s="25">
        <f t="shared" si="1"/>
        <v>0</v>
      </c>
      <c r="E16" s="26">
        <f t="shared" si="2"/>
        <v>0</v>
      </c>
      <c r="F16" s="73">
        <v>0</v>
      </c>
      <c r="G16" s="74">
        <f t="shared" si="3"/>
        <v>0</v>
      </c>
      <c r="H16" s="75">
        <f t="shared" si="4"/>
        <v>0</v>
      </c>
      <c r="I16" s="268">
        <v>0</v>
      </c>
      <c r="J16" s="145">
        <f t="shared" si="5"/>
        <v>0</v>
      </c>
      <c r="K16" s="269">
        <f t="shared" si="6"/>
        <v>0</v>
      </c>
      <c r="L16" s="119">
        <f t="shared" si="7"/>
        <v>0</v>
      </c>
      <c r="M16" s="119">
        <f t="shared" si="8"/>
        <v>0</v>
      </c>
      <c r="N16" s="119">
        <f t="shared" si="9"/>
        <v>0</v>
      </c>
    </row>
    <row r="17" spans="1:14" ht="22.5" thickTop="1" thickBot="1" x14ac:dyDescent="0.4">
      <c r="A17" s="464" t="s">
        <v>24</v>
      </c>
      <c r="B17" s="465"/>
      <c r="C17" s="28">
        <f>SUM(C13:C16)</f>
        <v>0</v>
      </c>
      <c r="D17" s="28">
        <f t="shared" ref="D17:E17" si="10">SUM(D13:D16)</f>
        <v>0</v>
      </c>
      <c r="E17" s="29">
        <f t="shared" si="10"/>
        <v>0</v>
      </c>
      <c r="F17" s="76">
        <f>SUM(F13:F16)</f>
        <v>0</v>
      </c>
      <c r="G17" s="76">
        <f t="shared" ref="G17:H17" si="11">SUM(G13:G16)</f>
        <v>0</v>
      </c>
      <c r="H17" s="77">
        <f t="shared" si="11"/>
        <v>0</v>
      </c>
      <c r="I17" s="146">
        <f>SUM(I13:I16)</f>
        <v>0</v>
      </c>
      <c r="J17" s="146">
        <f t="shared" ref="J17:K17" si="12">SUM(J13:J16)</f>
        <v>0</v>
      </c>
      <c r="K17" s="270">
        <f t="shared" si="12"/>
        <v>0</v>
      </c>
      <c r="L17" s="124">
        <f>SUM(L13:L16)</f>
        <v>0</v>
      </c>
      <c r="M17" s="124">
        <f t="shared" ref="M17:N17" si="13">SUM(M13:M16)</f>
        <v>0</v>
      </c>
      <c r="N17" s="125">
        <f t="shared" si="13"/>
        <v>0</v>
      </c>
    </row>
    <row r="18" spans="1:14" ht="21" x14ac:dyDescent="0.25">
      <c r="A18" s="461" t="s">
        <v>25</v>
      </c>
      <c r="B18" s="462"/>
      <c r="C18" s="462"/>
      <c r="D18" s="462"/>
      <c r="E18" s="463"/>
      <c r="F18" s="78"/>
      <c r="G18" s="78"/>
      <c r="H18" s="78"/>
      <c r="I18" s="147"/>
      <c r="J18" s="147"/>
      <c r="K18" s="147"/>
      <c r="L18" s="126"/>
      <c r="M18" s="126"/>
      <c r="N18" s="126"/>
    </row>
    <row r="19" spans="1:14" ht="21.75" thickBot="1" x14ac:dyDescent="0.4">
      <c r="A19" s="467" t="s">
        <v>26</v>
      </c>
      <c r="B19" s="468"/>
      <c r="C19" s="30">
        <v>0</v>
      </c>
      <c r="D19" s="30">
        <v>0</v>
      </c>
      <c r="E19" s="31">
        <v>0</v>
      </c>
      <c r="F19" s="79">
        <v>0</v>
      </c>
      <c r="G19" s="79">
        <v>0</v>
      </c>
      <c r="H19" s="80">
        <v>0</v>
      </c>
      <c r="I19" s="148">
        <v>0</v>
      </c>
      <c r="J19" s="148">
        <v>0</v>
      </c>
      <c r="K19" s="271">
        <v>0</v>
      </c>
      <c r="L19" s="127">
        <v>0</v>
      </c>
      <c r="M19" s="127">
        <v>0</v>
      </c>
      <c r="N19" s="128">
        <v>0</v>
      </c>
    </row>
    <row r="20" spans="1:14" ht="21" x14ac:dyDescent="0.25">
      <c r="A20" s="461" t="s">
        <v>27</v>
      </c>
      <c r="B20" s="462"/>
      <c r="C20" s="462"/>
      <c r="D20" s="462"/>
      <c r="E20" s="463"/>
      <c r="F20" s="78"/>
      <c r="G20" s="78"/>
      <c r="H20" s="78"/>
      <c r="I20" s="147"/>
      <c r="J20" s="147"/>
      <c r="K20" s="147"/>
      <c r="L20" s="126"/>
      <c r="M20" s="126"/>
      <c r="N20" s="126"/>
    </row>
    <row r="21" spans="1:14" s="6" customFormat="1" ht="21" x14ac:dyDescent="0.35">
      <c r="A21" s="89" t="s">
        <v>28</v>
      </c>
      <c r="B21" s="90" t="s">
        <v>29</v>
      </c>
      <c r="C21" s="3">
        <f>SUM(C22:C24)</f>
        <v>0</v>
      </c>
      <c r="D21" s="3">
        <f t="shared" ref="D21:E21" si="14">SUM(D22:D24)</f>
        <v>0</v>
      </c>
      <c r="E21" s="91">
        <f t="shared" si="14"/>
        <v>0</v>
      </c>
      <c r="F21" s="7">
        <f>SUM(F22:F24)</f>
        <v>0</v>
      </c>
      <c r="G21" s="7">
        <f t="shared" ref="G21:H21" si="15">SUM(G22:G24)</f>
        <v>0</v>
      </c>
      <c r="H21" s="8">
        <f t="shared" si="15"/>
        <v>0</v>
      </c>
      <c r="I21" s="279">
        <f>SUM(I22:I24)</f>
        <v>0</v>
      </c>
      <c r="J21" s="279">
        <f t="shared" ref="J21:K21" si="16">SUM(J22:J24)</f>
        <v>0</v>
      </c>
      <c r="K21" s="274">
        <f t="shared" si="16"/>
        <v>0</v>
      </c>
      <c r="L21" s="280">
        <f>SUM(L22:L24)</f>
        <v>0</v>
      </c>
      <c r="M21" s="280">
        <f t="shared" ref="M21:N21" si="17">SUM(M22:M24)</f>
        <v>0</v>
      </c>
      <c r="N21" s="281">
        <f t="shared" si="17"/>
        <v>0</v>
      </c>
    </row>
    <row r="22" spans="1:14" ht="21" x14ac:dyDescent="0.35">
      <c r="A22" s="32"/>
      <c r="B22" s="33" t="s">
        <v>30</v>
      </c>
      <c r="C22" s="34">
        <v>0</v>
      </c>
      <c r="D22" s="35">
        <f t="shared" ref="D22:D43" si="18">C22*19%</f>
        <v>0</v>
      </c>
      <c r="E22" s="36">
        <f t="shared" ref="E22:E43" si="19">C22+D22</f>
        <v>0</v>
      </c>
      <c r="F22" s="83">
        <v>0</v>
      </c>
      <c r="G22" s="84">
        <f t="shared" ref="G22:G27" si="20">F22*19%</f>
        <v>0</v>
      </c>
      <c r="H22" s="85">
        <f t="shared" ref="H22:H27" si="21">F22+G22</f>
        <v>0</v>
      </c>
      <c r="I22" s="150">
        <v>0</v>
      </c>
      <c r="J22" s="151">
        <f>I22*21%</f>
        <v>0</v>
      </c>
      <c r="K22" s="273">
        <f t="shared" ref="K22:K27" si="22">I22+J22</f>
        <v>0</v>
      </c>
      <c r="L22" s="131">
        <f>F22+I22</f>
        <v>0</v>
      </c>
      <c r="M22" s="131">
        <f t="shared" ref="M22:N22" si="23">G22+J22</f>
        <v>0</v>
      </c>
      <c r="N22" s="131">
        <f t="shared" si="23"/>
        <v>0</v>
      </c>
    </row>
    <row r="23" spans="1:14" ht="21" x14ac:dyDescent="0.35">
      <c r="A23" s="32"/>
      <c r="B23" s="33" t="s">
        <v>31</v>
      </c>
      <c r="C23" s="34">
        <v>0</v>
      </c>
      <c r="D23" s="35">
        <f t="shared" si="18"/>
        <v>0</v>
      </c>
      <c r="E23" s="36">
        <f t="shared" si="19"/>
        <v>0</v>
      </c>
      <c r="F23" s="83">
        <v>0</v>
      </c>
      <c r="G23" s="84">
        <f t="shared" si="20"/>
        <v>0</v>
      </c>
      <c r="H23" s="85">
        <f t="shared" si="21"/>
        <v>0</v>
      </c>
      <c r="I23" s="150">
        <v>0</v>
      </c>
      <c r="J23" s="151">
        <f t="shared" ref="J23:J27" si="24">I23*21%</f>
        <v>0</v>
      </c>
      <c r="K23" s="273">
        <f t="shared" si="22"/>
        <v>0</v>
      </c>
      <c r="L23" s="131">
        <f t="shared" ref="L23:L27" si="25">F23+I23</f>
        <v>0</v>
      </c>
      <c r="M23" s="131">
        <f t="shared" ref="M23:M27" si="26">G23+J23</f>
        <v>0</v>
      </c>
      <c r="N23" s="131">
        <f t="shared" ref="N23:N27" si="27">H23+K23</f>
        <v>0</v>
      </c>
    </row>
    <row r="24" spans="1:14" ht="21.75" thickBot="1" x14ac:dyDescent="0.4">
      <c r="A24" s="17"/>
      <c r="B24" s="18" t="s">
        <v>32</v>
      </c>
      <c r="C24" s="19">
        <v>0</v>
      </c>
      <c r="D24" s="20">
        <f t="shared" si="18"/>
        <v>0</v>
      </c>
      <c r="E24" s="21">
        <f t="shared" si="19"/>
        <v>0</v>
      </c>
      <c r="F24" s="70">
        <v>0</v>
      </c>
      <c r="G24" s="71">
        <f t="shared" si="20"/>
        <v>0</v>
      </c>
      <c r="H24" s="72">
        <f t="shared" si="21"/>
        <v>0</v>
      </c>
      <c r="I24" s="144">
        <v>0</v>
      </c>
      <c r="J24" s="151">
        <f t="shared" si="24"/>
        <v>0</v>
      </c>
      <c r="K24" s="267">
        <f t="shared" si="22"/>
        <v>0</v>
      </c>
      <c r="L24" s="131">
        <f t="shared" si="25"/>
        <v>0</v>
      </c>
      <c r="M24" s="131">
        <f t="shared" si="26"/>
        <v>0</v>
      </c>
      <c r="N24" s="131">
        <f t="shared" si="27"/>
        <v>0</v>
      </c>
    </row>
    <row r="25" spans="1:14" s="6" customFormat="1" ht="43.5" thickTop="1" thickBot="1" x14ac:dyDescent="0.4">
      <c r="A25" s="282" t="s">
        <v>33</v>
      </c>
      <c r="B25" s="283" t="s">
        <v>34</v>
      </c>
      <c r="C25" s="284">
        <v>0</v>
      </c>
      <c r="D25" s="285">
        <f t="shared" si="18"/>
        <v>0</v>
      </c>
      <c r="E25" s="286">
        <f t="shared" si="19"/>
        <v>0</v>
      </c>
      <c r="F25" s="287">
        <v>0</v>
      </c>
      <c r="G25" s="288">
        <f t="shared" si="20"/>
        <v>0</v>
      </c>
      <c r="H25" s="289">
        <f t="shared" si="21"/>
        <v>0</v>
      </c>
      <c r="I25" s="290">
        <v>0</v>
      </c>
      <c r="J25" s="279">
        <f t="shared" si="24"/>
        <v>0</v>
      </c>
      <c r="K25" s="291">
        <f t="shared" si="22"/>
        <v>0</v>
      </c>
      <c r="L25" s="134">
        <f t="shared" si="25"/>
        <v>0</v>
      </c>
      <c r="M25" s="134">
        <f t="shared" si="26"/>
        <v>0</v>
      </c>
      <c r="N25" s="134">
        <f t="shared" si="27"/>
        <v>0</v>
      </c>
    </row>
    <row r="26" spans="1:14" s="6" customFormat="1" ht="22.5" thickTop="1" thickBot="1" x14ac:dyDescent="0.4">
      <c r="A26" s="282" t="s">
        <v>35</v>
      </c>
      <c r="B26" s="292" t="s">
        <v>36</v>
      </c>
      <c r="C26" s="293">
        <f>'[1]363 ELIGIBIL'!C26+'[1]363 NEELIGIBIL'!C26</f>
        <v>20145.73</v>
      </c>
      <c r="D26" s="285">
        <f t="shared" si="18"/>
        <v>3827.6887000000002</v>
      </c>
      <c r="E26" s="286">
        <f t="shared" si="19"/>
        <v>23973.418699999998</v>
      </c>
      <c r="F26" s="294">
        <v>20145.73</v>
      </c>
      <c r="G26" s="288">
        <f t="shared" si="20"/>
        <v>3827.6887000000002</v>
      </c>
      <c r="H26" s="289">
        <f t="shared" si="21"/>
        <v>23973.418699999998</v>
      </c>
      <c r="I26" s="295">
        <f>C26-F26</f>
        <v>0</v>
      </c>
      <c r="J26" s="279">
        <f t="shared" si="24"/>
        <v>0</v>
      </c>
      <c r="K26" s="291">
        <f t="shared" si="22"/>
        <v>0</v>
      </c>
      <c r="L26" s="134">
        <f t="shared" si="25"/>
        <v>20145.73</v>
      </c>
      <c r="M26" s="134">
        <f t="shared" si="26"/>
        <v>3827.6887000000002</v>
      </c>
      <c r="N26" s="134">
        <f t="shared" si="27"/>
        <v>23973.418699999998</v>
      </c>
    </row>
    <row r="27" spans="1:14" s="6" customFormat="1" ht="22.5" thickTop="1" thickBot="1" x14ac:dyDescent="0.4">
      <c r="A27" s="282" t="s">
        <v>37</v>
      </c>
      <c r="B27" s="292" t="s">
        <v>38</v>
      </c>
      <c r="C27" s="293">
        <f>'[1]363 ELIGIBIL'!C27+'[1]363 NEELIGIBIL'!C27</f>
        <v>20142.689999999999</v>
      </c>
      <c r="D27" s="285">
        <f t="shared" si="18"/>
        <v>3827.1110999999996</v>
      </c>
      <c r="E27" s="286">
        <f t="shared" si="19"/>
        <v>23969.801099999997</v>
      </c>
      <c r="F27" s="294">
        <v>20142.689999999999</v>
      </c>
      <c r="G27" s="288">
        <f t="shared" si="20"/>
        <v>3827.1110999999996</v>
      </c>
      <c r="H27" s="289">
        <f t="shared" si="21"/>
        <v>23969.801099999997</v>
      </c>
      <c r="I27" s="295">
        <f>C27-F27</f>
        <v>0</v>
      </c>
      <c r="J27" s="279">
        <f t="shared" si="24"/>
        <v>0</v>
      </c>
      <c r="K27" s="291">
        <f t="shared" si="22"/>
        <v>0</v>
      </c>
      <c r="L27" s="134">
        <f t="shared" si="25"/>
        <v>20142.689999999999</v>
      </c>
      <c r="M27" s="134">
        <f t="shared" si="26"/>
        <v>3827.1110999999996</v>
      </c>
      <c r="N27" s="134">
        <f t="shared" si="27"/>
        <v>23969.801099999997</v>
      </c>
    </row>
    <row r="28" spans="1:14" s="6" customFormat="1" ht="21.75" thickTop="1" x14ac:dyDescent="0.35">
      <c r="A28" s="296" t="s">
        <v>39</v>
      </c>
      <c r="B28" s="297" t="s">
        <v>40</v>
      </c>
      <c r="C28" s="298">
        <f>SUM(C29:C34)</f>
        <v>365390.17</v>
      </c>
      <c r="D28" s="298">
        <f t="shared" ref="D28:E28" si="28">SUM(D29:D34)</f>
        <v>69424.132299999997</v>
      </c>
      <c r="E28" s="298">
        <f t="shared" si="28"/>
        <v>434814.30229999998</v>
      </c>
      <c r="F28" s="299">
        <f>SUM(F29:F34)</f>
        <v>356927.43</v>
      </c>
      <c r="G28" s="299">
        <f t="shared" ref="G28:H28" si="29">SUM(G29:G34)</f>
        <v>67816.2117</v>
      </c>
      <c r="H28" s="299">
        <f t="shared" si="29"/>
        <v>424743.64169999998</v>
      </c>
      <c r="I28" s="300">
        <f>SUM(I29:I34)</f>
        <v>8462.74</v>
      </c>
      <c r="J28" s="300">
        <f t="shared" ref="J28:K28" si="30">SUM(J29:J34)</f>
        <v>1777.1753999999999</v>
      </c>
      <c r="K28" s="300">
        <f t="shared" si="30"/>
        <v>10239.9154</v>
      </c>
      <c r="L28" s="301">
        <f>SUM(L29:L34)</f>
        <v>365390.17</v>
      </c>
      <c r="M28" s="301">
        <f t="shared" ref="M28:N28" si="31">SUM(M29:M34)</f>
        <v>69593.387099999993</v>
      </c>
      <c r="N28" s="301">
        <f t="shared" si="31"/>
        <v>434983.55709999998</v>
      </c>
    </row>
    <row r="29" spans="1:14" ht="21" x14ac:dyDescent="0.35">
      <c r="A29" s="32"/>
      <c r="B29" s="37" t="s">
        <v>41</v>
      </c>
      <c r="C29" s="34">
        <v>0</v>
      </c>
      <c r="D29" s="35">
        <f t="shared" si="18"/>
        <v>0</v>
      </c>
      <c r="E29" s="36">
        <f t="shared" si="19"/>
        <v>0</v>
      </c>
      <c r="F29" s="83">
        <v>0</v>
      </c>
      <c r="G29" s="84">
        <f t="shared" ref="G29:G35" si="32">F29*19%</f>
        <v>0</v>
      </c>
      <c r="H29" s="85">
        <f t="shared" ref="H29:H35" si="33">F29+G29</f>
        <v>0</v>
      </c>
      <c r="I29" s="150">
        <v>0</v>
      </c>
      <c r="J29" s="151">
        <f>I29*21%</f>
        <v>0</v>
      </c>
      <c r="K29" s="273">
        <f t="shared" ref="K29:K35" si="34">I29+J29</f>
        <v>0</v>
      </c>
      <c r="L29" s="131">
        <f>F29+I29</f>
        <v>0</v>
      </c>
      <c r="M29" s="131">
        <f t="shared" ref="M29:N29" si="35">G29+J29</f>
        <v>0</v>
      </c>
      <c r="N29" s="131">
        <f t="shared" si="35"/>
        <v>0</v>
      </c>
    </row>
    <row r="30" spans="1:14" ht="21" x14ac:dyDescent="0.35">
      <c r="A30" s="32"/>
      <c r="B30" s="37" t="s">
        <v>42</v>
      </c>
      <c r="C30" s="34">
        <v>0</v>
      </c>
      <c r="D30" s="35">
        <f t="shared" si="18"/>
        <v>0</v>
      </c>
      <c r="E30" s="36">
        <f t="shared" si="19"/>
        <v>0</v>
      </c>
      <c r="F30" s="83">
        <v>0</v>
      </c>
      <c r="G30" s="84">
        <f t="shared" si="32"/>
        <v>0</v>
      </c>
      <c r="H30" s="85">
        <f t="shared" si="33"/>
        <v>0</v>
      </c>
      <c r="I30" s="150">
        <v>0</v>
      </c>
      <c r="J30" s="151">
        <f t="shared" ref="J30:J35" si="36">I30*21%</f>
        <v>0</v>
      </c>
      <c r="K30" s="273">
        <f t="shared" si="34"/>
        <v>0</v>
      </c>
      <c r="L30" s="131">
        <f t="shared" ref="L30:L34" si="37">F30+I30</f>
        <v>0</v>
      </c>
      <c r="M30" s="131">
        <f t="shared" ref="M30:M34" si="38">G30+J30</f>
        <v>0</v>
      </c>
      <c r="N30" s="131">
        <f t="shared" ref="N30:N34" si="39">H30+K30</f>
        <v>0</v>
      </c>
    </row>
    <row r="31" spans="1:14" ht="42" x14ac:dyDescent="0.35">
      <c r="A31" s="32"/>
      <c r="B31" s="37" t="s">
        <v>110</v>
      </c>
      <c r="C31" s="34">
        <f>'[1]363 ELIGIBIL'!C31+'[1]363 NEELIGIBIL'!C31</f>
        <v>135000</v>
      </c>
      <c r="D31" s="35">
        <f t="shared" si="18"/>
        <v>25650</v>
      </c>
      <c r="E31" s="36">
        <f t="shared" si="19"/>
        <v>160650</v>
      </c>
      <c r="F31" s="83">
        <v>135000</v>
      </c>
      <c r="G31" s="84">
        <f t="shared" si="32"/>
        <v>25650</v>
      </c>
      <c r="H31" s="85">
        <f t="shared" si="33"/>
        <v>160650</v>
      </c>
      <c r="I31" s="150">
        <f>C31-F31</f>
        <v>0</v>
      </c>
      <c r="J31" s="151">
        <f t="shared" si="36"/>
        <v>0</v>
      </c>
      <c r="K31" s="273">
        <f t="shared" si="34"/>
        <v>0</v>
      </c>
      <c r="L31" s="131">
        <f t="shared" si="37"/>
        <v>135000</v>
      </c>
      <c r="M31" s="131">
        <f t="shared" si="38"/>
        <v>25650</v>
      </c>
      <c r="N31" s="131">
        <f t="shared" si="39"/>
        <v>160650</v>
      </c>
    </row>
    <row r="32" spans="1:14" ht="42" x14ac:dyDescent="0.35">
      <c r="A32" s="32"/>
      <c r="B32" s="37" t="s">
        <v>43</v>
      </c>
      <c r="C32" s="34">
        <f>'[1]363 ELIGIBIL'!C32+'[1]363 NEELIGIBIL'!C32</f>
        <v>135000</v>
      </c>
      <c r="D32" s="35">
        <f t="shared" si="18"/>
        <v>25650</v>
      </c>
      <c r="E32" s="36">
        <f t="shared" si="19"/>
        <v>160650</v>
      </c>
      <c r="F32" s="83">
        <v>135000</v>
      </c>
      <c r="G32" s="84">
        <f t="shared" si="32"/>
        <v>25650</v>
      </c>
      <c r="H32" s="85">
        <f t="shared" si="33"/>
        <v>160650</v>
      </c>
      <c r="I32" s="150">
        <f t="shared" ref="I32:I34" si="40">C32-F32</f>
        <v>0</v>
      </c>
      <c r="J32" s="151">
        <f t="shared" si="36"/>
        <v>0</v>
      </c>
      <c r="K32" s="273">
        <f t="shared" si="34"/>
        <v>0</v>
      </c>
      <c r="L32" s="131">
        <f t="shared" si="37"/>
        <v>135000</v>
      </c>
      <c r="M32" s="131">
        <f t="shared" si="38"/>
        <v>25650</v>
      </c>
      <c r="N32" s="131">
        <f t="shared" si="39"/>
        <v>160650</v>
      </c>
    </row>
    <row r="33" spans="1:14" ht="42" x14ac:dyDescent="0.35">
      <c r="A33" s="32"/>
      <c r="B33" s="37" t="s">
        <v>44</v>
      </c>
      <c r="C33" s="34">
        <f>'[1]363 ELIGIBIL'!C33+'[1]363 NEELIGIBIL'!C33</f>
        <v>8462.74</v>
      </c>
      <c r="D33" s="40">
        <f t="shared" si="18"/>
        <v>1607.9205999999999</v>
      </c>
      <c r="E33" s="41">
        <f t="shared" si="19"/>
        <v>10070.660599999999</v>
      </c>
      <c r="F33" s="83">
        <f>'[1]363 ELIGIBIL'!F33+'[1]363 NEELIGIBIL'!F33</f>
        <v>0</v>
      </c>
      <c r="G33" s="84">
        <f t="shared" si="32"/>
        <v>0</v>
      </c>
      <c r="H33" s="85">
        <f t="shared" si="33"/>
        <v>0</v>
      </c>
      <c r="I33" s="150">
        <f t="shared" si="40"/>
        <v>8462.74</v>
      </c>
      <c r="J33" s="151">
        <f t="shared" si="36"/>
        <v>1777.1753999999999</v>
      </c>
      <c r="K33" s="273">
        <f t="shared" si="34"/>
        <v>10239.9154</v>
      </c>
      <c r="L33" s="131">
        <f t="shared" si="37"/>
        <v>8462.74</v>
      </c>
      <c r="M33" s="131">
        <f t="shared" si="38"/>
        <v>1777.1753999999999</v>
      </c>
      <c r="N33" s="131">
        <f t="shared" si="39"/>
        <v>10239.9154</v>
      </c>
    </row>
    <row r="34" spans="1:14" ht="21.75" thickBot="1" x14ac:dyDescent="0.4">
      <c r="A34" s="42"/>
      <c r="B34" s="43" t="s">
        <v>45</v>
      </c>
      <c r="C34" s="34">
        <f>'[1]363 ELIGIBIL'!C34+'[1]363 NEELIGIBIL'!C34</f>
        <v>86927.43</v>
      </c>
      <c r="D34" s="44">
        <f t="shared" si="18"/>
        <v>16516.2117</v>
      </c>
      <c r="E34" s="45">
        <f t="shared" si="19"/>
        <v>103443.64169999999</v>
      </c>
      <c r="F34" s="83">
        <v>86927.43</v>
      </c>
      <c r="G34" s="71">
        <f t="shared" si="32"/>
        <v>16516.2117</v>
      </c>
      <c r="H34" s="72">
        <f t="shared" si="33"/>
        <v>103443.64169999999</v>
      </c>
      <c r="I34" s="150">
        <f t="shared" si="40"/>
        <v>0</v>
      </c>
      <c r="J34" s="151">
        <f t="shared" si="36"/>
        <v>0</v>
      </c>
      <c r="K34" s="267">
        <f t="shared" si="34"/>
        <v>0</v>
      </c>
      <c r="L34" s="131">
        <f t="shared" si="37"/>
        <v>86927.43</v>
      </c>
      <c r="M34" s="131">
        <f t="shared" si="38"/>
        <v>16516.2117</v>
      </c>
      <c r="N34" s="131">
        <f t="shared" si="39"/>
        <v>103443.64169999999</v>
      </c>
    </row>
    <row r="35" spans="1:14" s="6" customFormat="1" ht="22.5" thickTop="1" thickBot="1" x14ac:dyDescent="0.4">
      <c r="A35" s="282" t="s">
        <v>46</v>
      </c>
      <c r="B35" s="283" t="s">
        <v>47</v>
      </c>
      <c r="C35" s="284">
        <v>0</v>
      </c>
      <c r="D35" s="302">
        <f t="shared" si="18"/>
        <v>0</v>
      </c>
      <c r="E35" s="303">
        <f t="shared" si="19"/>
        <v>0</v>
      </c>
      <c r="F35" s="287">
        <f>'[1]363 ELIGIBIL'!F35+'[1]363 NEELIGIBIL'!F35</f>
        <v>0</v>
      </c>
      <c r="G35" s="288">
        <f t="shared" si="32"/>
        <v>0</v>
      </c>
      <c r="H35" s="289">
        <f t="shared" si="33"/>
        <v>0</v>
      </c>
      <c r="I35" s="290">
        <f>C35-F35</f>
        <v>0</v>
      </c>
      <c r="J35" s="279">
        <f t="shared" si="36"/>
        <v>0</v>
      </c>
      <c r="K35" s="291">
        <f t="shared" si="34"/>
        <v>0</v>
      </c>
      <c r="L35" s="134">
        <f t="shared" ref="L35:L80" si="41">F35+I35</f>
        <v>0</v>
      </c>
      <c r="M35" s="304">
        <f t="shared" ref="M35" si="42">L35*19%</f>
        <v>0</v>
      </c>
      <c r="N35" s="305">
        <f t="shared" ref="N35" si="43">L35+M35</f>
        <v>0</v>
      </c>
    </row>
    <row r="36" spans="1:14" s="6" customFormat="1" ht="21.75" thickTop="1" x14ac:dyDescent="0.35">
      <c r="A36" s="306" t="s">
        <v>48</v>
      </c>
      <c r="B36" s="307" t="s">
        <v>49</v>
      </c>
      <c r="C36" s="308">
        <f>SUM(C37:C38)</f>
        <v>0</v>
      </c>
      <c r="D36" s="308">
        <f t="shared" ref="D36:E36" si="44">SUM(D37:D38)</f>
        <v>0</v>
      </c>
      <c r="E36" s="309">
        <f t="shared" si="44"/>
        <v>0</v>
      </c>
      <c r="F36" s="299">
        <f>SUM(F37:F38)</f>
        <v>0</v>
      </c>
      <c r="G36" s="299">
        <f t="shared" ref="G36:H36" si="45">SUM(G37:G38)</f>
        <v>0</v>
      </c>
      <c r="H36" s="310">
        <f t="shared" si="45"/>
        <v>0</v>
      </c>
      <c r="I36" s="300">
        <f>SUM(I37:I38)</f>
        <v>0</v>
      </c>
      <c r="J36" s="300">
        <f t="shared" ref="J36:K36" si="46">SUM(J37:J38)</f>
        <v>0</v>
      </c>
      <c r="K36" s="311">
        <f t="shared" si="46"/>
        <v>0</v>
      </c>
      <c r="L36" s="134">
        <f t="shared" si="41"/>
        <v>0</v>
      </c>
      <c r="M36" s="134">
        <f t="shared" ref="M36:M37" si="47">G36+J36</f>
        <v>0</v>
      </c>
      <c r="N36" s="134">
        <f t="shared" ref="N36:N37" si="48">H36+K36</f>
        <v>0</v>
      </c>
    </row>
    <row r="37" spans="1:14" ht="21" x14ac:dyDescent="0.35">
      <c r="A37" s="38"/>
      <c r="B37" s="39" t="s">
        <v>50</v>
      </c>
      <c r="C37" s="51">
        <v>0</v>
      </c>
      <c r="D37" s="40">
        <f>C37*19%</f>
        <v>0</v>
      </c>
      <c r="E37" s="41">
        <f>C37+D37</f>
        <v>0</v>
      </c>
      <c r="F37" s="83">
        <f>'[1]363 ELIGIBIL'!F37+'[1]363 NEELIGIBIL'!F37</f>
        <v>0</v>
      </c>
      <c r="G37" s="84">
        <f>F37*19%</f>
        <v>0</v>
      </c>
      <c r="H37" s="85">
        <f>F37+G37</f>
        <v>0</v>
      </c>
      <c r="I37" s="150">
        <f>'[1]363 ELIGIBIL'!L37+'[1]363 NEELIGIBIL'!L37</f>
        <v>0</v>
      </c>
      <c r="J37" s="151">
        <f>I37*121%</f>
        <v>0</v>
      </c>
      <c r="K37" s="273">
        <f>I37+J37</f>
        <v>0</v>
      </c>
      <c r="L37" s="131">
        <f t="shared" si="41"/>
        <v>0</v>
      </c>
      <c r="M37" s="131">
        <f t="shared" si="47"/>
        <v>0</v>
      </c>
      <c r="N37" s="131">
        <f t="shared" si="48"/>
        <v>0</v>
      </c>
    </row>
    <row r="38" spans="1:14" ht="21.75" thickBot="1" x14ac:dyDescent="0.4">
      <c r="A38" s="42"/>
      <c r="B38" s="43" t="s">
        <v>51</v>
      </c>
      <c r="C38" s="52">
        <v>0</v>
      </c>
      <c r="D38" s="44">
        <f t="shared" si="18"/>
        <v>0</v>
      </c>
      <c r="E38" s="45">
        <f t="shared" si="19"/>
        <v>0</v>
      </c>
      <c r="F38" s="70">
        <v>0</v>
      </c>
      <c r="G38" s="71">
        <f t="shared" ref="G38" si="49">F38*19%</f>
        <v>0</v>
      </c>
      <c r="H38" s="72">
        <f t="shared" ref="H38" si="50">F38+G38</f>
        <v>0</v>
      </c>
      <c r="I38" s="144">
        <v>0</v>
      </c>
      <c r="J38" s="151">
        <f>I38*121%</f>
        <v>0</v>
      </c>
      <c r="K38" s="267">
        <f t="shared" ref="K38" si="51">I38+J38</f>
        <v>0</v>
      </c>
      <c r="L38" s="131">
        <f t="shared" ref="L38" si="52">F38+I38</f>
        <v>0</v>
      </c>
      <c r="M38" s="131">
        <f t="shared" ref="M38" si="53">G38+J38</f>
        <v>0</v>
      </c>
      <c r="N38" s="131">
        <f t="shared" ref="N38" si="54">H38+K38</f>
        <v>0</v>
      </c>
    </row>
    <row r="39" spans="1:14" s="6" customFormat="1" ht="21.75" thickTop="1" x14ac:dyDescent="0.35">
      <c r="A39" s="306" t="s">
        <v>52</v>
      </c>
      <c r="B39" s="307" t="s">
        <v>53</v>
      </c>
      <c r="C39" s="308">
        <f>C40+C43</f>
        <v>33500</v>
      </c>
      <c r="D39" s="308">
        <f t="shared" ref="D39:E39" si="55">D40+D43</f>
        <v>6365</v>
      </c>
      <c r="E39" s="308">
        <f t="shared" si="55"/>
        <v>39865</v>
      </c>
      <c r="F39" s="299">
        <f>F40+F43</f>
        <v>23800</v>
      </c>
      <c r="G39" s="299">
        <f t="shared" ref="G39:H39" si="56">G40+G43</f>
        <v>4522</v>
      </c>
      <c r="H39" s="299">
        <f t="shared" si="56"/>
        <v>28322</v>
      </c>
      <c r="I39" s="300">
        <f>I40+I43</f>
        <v>9700</v>
      </c>
      <c r="J39" s="300">
        <f t="shared" ref="J39:K39" si="57">J40+J43</f>
        <v>2037</v>
      </c>
      <c r="K39" s="300">
        <f t="shared" si="57"/>
        <v>11737</v>
      </c>
      <c r="L39" s="134">
        <f t="shared" si="41"/>
        <v>33500</v>
      </c>
      <c r="M39" s="301">
        <f t="shared" ref="M39:N39" si="58">M40+M43</f>
        <v>6559</v>
      </c>
      <c r="N39" s="301">
        <f t="shared" si="58"/>
        <v>40059</v>
      </c>
    </row>
    <row r="40" spans="1:14" ht="21" x14ac:dyDescent="0.35">
      <c r="A40" s="38"/>
      <c r="B40" s="53" t="s">
        <v>54</v>
      </c>
      <c r="C40" s="54">
        <f>C41+C42</f>
        <v>8200</v>
      </c>
      <c r="D40" s="54">
        <f t="shared" ref="D40:E40" si="59">D41+D42</f>
        <v>1558</v>
      </c>
      <c r="E40" s="55">
        <f t="shared" si="59"/>
        <v>9758</v>
      </c>
      <c r="F40" s="81">
        <f>F41+F42</f>
        <v>0</v>
      </c>
      <c r="G40" s="81">
        <f t="shared" ref="G40:H40" si="60">G41+G42</f>
        <v>0</v>
      </c>
      <c r="H40" s="82">
        <f t="shared" si="60"/>
        <v>0</v>
      </c>
      <c r="I40" s="149">
        <f>I41+I42</f>
        <v>8200</v>
      </c>
      <c r="J40" s="149">
        <f t="shared" ref="J40:K40" si="61">J41+J42</f>
        <v>1722</v>
      </c>
      <c r="K40" s="272">
        <f t="shared" si="61"/>
        <v>9922</v>
      </c>
      <c r="L40" s="131">
        <f t="shared" si="41"/>
        <v>8200</v>
      </c>
      <c r="M40" s="129">
        <f t="shared" ref="M40:N40" si="62">M41+M42</f>
        <v>1722</v>
      </c>
      <c r="N40" s="130">
        <f t="shared" si="62"/>
        <v>9922</v>
      </c>
    </row>
    <row r="41" spans="1:14" ht="21" x14ac:dyDescent="0.35">
      <c r="A41" s="32"/>
      <c r="B41" s="33" t="s">
        <v>55</v>
      </c>
      <c r="C41" s="34">
        <f>'[1]363 ELIGIBIL'!C41+'[1]363 NEELIGIBIL'!C41</f>
        <v>8200</v>
      </c>
      <c r="D41" s="35">
        <f t="shared" si="18"/>
        <v>1558</v>
      </c>
      <c r="E41" s="36">
        <f t="shared" si="19"/>
        <v>9758</v>
      </c>
      <c r="F41" s="83">
        <f>'[1]363 ELIGIBIL'!F41+'[1]363 NEELIGIBIL'!F41</f>
        <v>0</v>
      </c>
      <c r="G41" s="84">
        <f t="shared" ref="G41:G43" si="63">F41*19%</f>
        <v>0</v>
      </c>
      <c r="H41" s="85">
        <f t="shared" ref="H41:H43" si="64">F41+G41</f>
        <v>0</v>
      </c>
      <c r="I41" s="150">
        <f>C41-F41</f>
        <v>8200</v>
      </c>
      <c r="J41" s="151">
        <f>I41*21%</f>
        <v>1722</v>
      </c>
      <c r="K41" s="273">
        <f t="shared" ref="K41:K43" si="65">I41+J41</f>
        <v>9922</v>
      </c>
      <c r="L41" s="131">
        <f t="shared" si="41"/>
        <v>8200</v>
      </c>
      <c r="M41" s="131">
        <f t="shared" ref="M41" si="66">G41+J41</f>
        <v>1722</v>
      </c>
      <c r="N41" s="131">
        <f t="shared" ref="N41" si="67">H41+K41</f>
        <v>9922</v>
      </c>
    </row>
    <row r="42" spans="1:14" ht="63" x14ac:dyDescent="0.35">
      <c r="A42" s="32"/>
      <c r="B42" s="37" t="s">
        <v>56</v>
      </c>
      <c r="C42" s="34">
        <f>'[1]363 ELIGIBIL'!C42+'[1]363 NEELIGIBIL'!C42</f>
        <v>0</v>
      </c>
      <c r="D42" s="35">
        <f t="shared" si="18"/>
        <v>0</v>
      </c>
      <c r="E42" s="36">
        <f t="shared" si="19"/>
        <v>0</v>
      </c>
      <c r="F42" s="83">
        <f>'[1]363 ELIGIBIL'!F42+'[1]363 NEELIGIBIL'!F42</f>
        <v>0</v>
      </c>
      <c r="G42" s="84">
        <f t="shared" si="63"/>
        <v>0</v>
      </c>
      <c r="H42" s="85">
        <f t="shared" si="64"/>
        <v>0</v>
      </c>
      <c r="I42" s="150">
        <f t="shared" ref="I42:I43" si="68">C42-F42</f>
        <v>0</v>
      </c>
      <c r="J42" s="151">
        <f t="shared" ref="J42:J43" si="69">I42*21%</f>
        <v>0</v>
      </c>
      <c r="K42" s="273">
        <f t="shared" si="65"/>
        <v>0</v>
      </c>
      <c r="L42" s="131">
        <f t="shared" ref="L42:L43" si="70">F42+I42</f>
        <v>0</v>
      </c>
      <c r="M42" s="131">
        <f t="shared" ref="M42:M43" si="71">G42+J42</f>
        <v>0</v>
      </c>
      <c r="N42" s="131">
        <f t="shared" ref="N42:N43" si="72">H42+K42</f>
        <v>0</v>
      </c>
    </row>
    <row r="43" spans="1:14" ht="21.75" thickBot="1" x14ac:dyDescent="0.4">
      <c r="A43" s="17"/>
      <c r="B43" s="56" t="s">
        <v>57</v>
      </c>
      <c r="C43" s="19">
        <f>'[1]363 ELIGIBIL'!C43+'[1]363 NEELIGIBIL'!C43</f>
        <v>25300</v>
      </c>
      <c r="D43" s="20">
        <f t="shared" si="18"/>
        <v>4807</v>
      </c>
      <c r="E43" s="21">
        <f t="shared" si="19"/>
        <v>30107</v>
      </c>
      <c r="F43" s="70">
        <v>23800</v>
      </c>
      <c r="G43" s="71">
        <f t="shared" si="63"/>
        <v>4522</v>
      </c>
      <c r="H43" s="72">
        <f t="shared" si="64"/>
        <v>28322</v>
      </c>
      <c r="I43" s="150">
        <f t="shared" si="68"/>
        <v>1500</v>
      </c>
      <c r="J43" s="151">
        <f t="shared" si="69"/>
        <v>315</v>
      </c>
      <c r="K43" s="267">
        <f t="shared" si="65"/>
        <v>1815</v>
      </c>
      <c r="L43" s="131">
        <f t="shared" si="70"/>
        <v>25300</v>
      </c>
      <c r="M43" s="131">
        <f t="shared" si="71"/>
        <v>4837</v>
      </c>
      <c r="N43" s="131">
        <f t="shared" si="72"/>
        <v>30137</v>
      </c>
    </row>
    <row r="44" spans="1:14" ht="22.5" thickTop="1" thickBot="1" x14ac:dyDescent="0.4">
      <c r="A44" s="464" t="s">
        <v>58</v>
      </c>
      <c r="B44" s="465"/>
      <c r="C44" s="28">
        <f>C21+C25+C26+C27+C28+C35+C36+C39</f>
        <v>439178.58999999997</v>
      </c>
      <c r="D44" s="28">
        <f t="shared" ref="D44:N44" si="73">D21+D25+D26+D27+D28+D35+D36+D39</f>
        <v>83443.932099999991</v>
      </c>
      <c r="E44" s="28">
        <f t="shared" si="73"/>
        <v>522622.52209999994</v>
      </c>
      <c r="F44" s="76">
        <f t="shared" si="73"/>
        <v>421015.85</v>
      </c>
      <c r="G44" s="76">
        <f t="shared" si="73"/>
        <v>79993.011499999993</v>
      </c>
      <c r="H44" s="76">
        <f t="shared" si="73"/>
        <v>501008.8615</v>
      </c>
      <c r="I44" s="146">
        <f t="shared" si="73"/>
        <v>18162.739999999998</v>
      </c>
      <c r="J44" s="146">
        <f t="shared" si="73"/>
        <v>3814.1754000000001</v>
      </c>
      <c r="K44" s="146">
        <f t="shared" si="73"/>
        <v>21976.915399999998</v>
      </c>
      <c r="L44" s="124">
        <f t="shared" si="73"/>
        <v>439178.58999999997</v>
      </c>
      <c r="M44" s="124">
        <f t="shared" si="73"/>
        <v>83807.186899999986</v>
      </c>
      <c r="N44" s="124">
        <f t="shared" si="73"/>
        <v>522985.77689999994</v>
      </c>
    </row>
    <row r="45" spans="1:14" ht="21" x14ac:dyDescent="0.35">
      <c r="A45" s="466" t="s">
        <v>59</v>
      </c>
      <c r="B45" s="462"/>
      <c r="C45" s="462"/>
      <c r="D45" s="462"/>
      <c r="E45" s="463"/>
      <c r="F45" s="78"/>
      <c r="G45" s="78"/>
      <c r="H45" s="78"/>
      <c r="I45" s="147"/>
      <c r="J45" s="147"/>
      <c r="K45" s="147"/>
      <c r="L45" s="131"/>
      <c r="M45" s="126"/>
      <c r="N45" s="126"/>
    </row>
    <row r="46" spans="1:14" ht="21" x14ac:dyDescent="0.35">
      <c r="A46" s="312" t="s">
        <v>60</v>
      </c>
      <c r="B46" s="390" t="s">
        <v>61</v>
      </c>
      <c r="C46" s="314">
        <f>C47+C60</f>
        <v>2969607.36</v>
      </c>
      <c r="D46" s="314">
        <f t="shared" ref="D46:E46" si="74">D47+D60</f>
        <v>564225.39839999995</v>
      </c>
      <c r="E46" s="314">
        <f t="shared" si="74"/>
        <v>3533832.7583999997</v>
      </c>
      <c r="F46" s="315">
        <f>F47+F60</f>
        <v>2956926.85</v>
      </c>
      <c r="G46" s="315">
        <f>G47+G60</f>
        <v>561816.10149999999</v>
      </c>
      <c r="H46" s="315">
        <f>H47+H60</f>
        <v>3518742.9515</v>
      </c>
      <c r="I46" s="316">
        <f t="shared" ref="I46:K46" si="75">I47+I60</f>
        <v>12680.510000000009</v>
      </c>
      <c r="J46" s="316">
        <f t="shared" si="75"/>
        <v>2662.9071000000017</v>
      </c>
      <c r="K46" s="316">
        <f t="shared" si="75"/>
        <v>15343.417100000011</v>
      </c>
      <c r="L46" s="317">
        <f>F46+I46</f>
        <v>2969607.3600000003</v>
      </c>
      <c r="M46" s="317">
        <f>G46+J46</f>
        <v>564479.00859999994</v>
      </c>
      <c r="N46" s="317">
        <f>H46+K46</f>
        <v>3534086.3686000002</v>
      </c>
    </row>
    <row r="47" spans="1:14" ht="3" customHeight="1" x14ac:dyDescent="0.35">
      <c r="A47" s="312"/>
      <c r="B47" s="313" t="s">
        <v>111</v>
      </c>
      <c r="C47" s="314">
        <f>SUM(C48:C59)</f>
        <v>2969607.36</v>
      </c>
      <c r="D47" s="314">
        <f t="shared" ref="D47:E47" si="76">SUM(D48:D59)</f>
        <v>564225.39839999995</v>
      </c>
      <c r="E47" s="314">
        <f t="shared" si="76"/>
        <v>3533832.7583999997</v>
      </c>
      <c r="F47" s="315">
        <f>SUM(F48:F59)</f>
        <v>2956926.85</v>
      </c>
      <c r="G47" s="315">
        <f>SUM(G48:G59)</f>
        <v>561816.10149999999</v>
      </c>
      <c r="H47" s="315">
        <f>SUM(H48:H59)</f>
        <v>3518742.9515</v>
      </c>
      <c r="I47" s="316">
        <f>SUM(I48:I59)</f>
        <v>12680.510000000009</v>
      </c>
      <c r="J47" s="316">
        <f t="shared" ref="J47:K47" si="77">SUM(J48:J59)</f>
        <v>2662.9071000000017</v>
      </c>
      <c r="K47" s="316">
        <f t="shared" si="77"/>
        <v>15343.417100000011</v>
      </c>
      <c r="L47" s="317">
        <f t="shared" ref="L47:L67" si="78">F47+I47</f>
        <v>2969607.3600000003</v>
      </c>
      <c r="M47" s="317">
        <f t="shared" ref="M47:M67" si="79">G47+J47</f>
        <v>564479.00859999994</v>
      </c>
      <c r="N47" s="317">
        <f t="shared" ref="N47:N67" si="80">H47+K47</f>
        <v>3534086.3686000002</v>
      </c>
    </row>
    <row r="48" spans="1:14" ht="21" hidden="1" x14ac:dyDescent="0.35">
      <c r="A48" s="312"/>
      <c r="B48" s="5" t="s">
        <v>112</v>
      </c>
      <c r="C48" s="314">
        <v>573175.96</v>
      </c>
      <c r="D48" s="4">
        <f>C48*0.19</f>
        <v>108903.43239999999</v>
      </c>
      <c r="E48" s="92">
        <f>C48+D48</f>
        <v>682079.39240000001</v>
      </c>
      <c r="F48" s="315">
        <f>403054.34+138615.27+22015.57+9490.77+0.01</f>
        <v>573175.96</v>
      </c>
      <c r="G48" s="139">
        <f>F48*0.19</f>
        <v>108903.43239999999</v>
      </c>
      <c r="H48" s="194">
        <f>F48+G48</f>
        <v>682079.39240000001</v>
      </c>
      <c r="I48" s="316">
        <f t="shared" ref="I48:I59" si="81">C48-F48</f>
        <v>0</v>
      </c>
      <c r="J48" s="152">
        <f>I48*0.21</f>
        <v>0</v>
      </c>
      <c r="K48" s="318">
        <f>I48+J48</f>
        <v>0</v>
      </c>
      <c r="L48" s="317">
        <f t="shared" si="78"/>
        <v>573175.96</v>
      </c>
      <c r="M48" s="317">
        <f t="shared" si="79"/>
        <v>108903.43239999999</v>
      </c>
      <c r="N48" s="317">
        <f t="shared" si="80"/>
        <v>682079.39240000001</v>
      </c>
    </row>
    <row r="49" spans="1:14" ht="21" hidden="1" x14ac:dyDescent="0.35">
      <c r="A49" s="312"/>
      <c r="B49" s="5" t="s">
        <v>123</v>
      </c>
      <c r="C49" s="314">
        <v>0</v>
      </c>
      <c r="D49" s="4">
        <f t="shared" ref="D49:D59" si="82">C49*0.19</f>
        <v>0</v>
      </c>
      <c r="E49" s="92">
        <f t="shared" ref="E49:E59" si="83">C49+D49</f>
        <v>0</v>
      </c>
      <c r="F49" s="315">
        <v>0</v>
      </c>
      <c r="G49" s="139">
        <f t="shared" ref="G49:G59" si="84">F49*0.19</f>
        <v>0</v>
      </c>
      <c r="H49" s="194">
        <f t="shared" ref="H49:H59" si="85">F49+G49</f>
        <v>0</v>
      </c>
      <c r="I49" s="316">
        <f t="shared" si="81"/>
        <v>0</v>
      </c>
      <c r="J49" s="152">
        <f t="shared" ref="J49:J67" si="86">I49*0.21</f>
        <v>0</v>
      </c>
      <c r="K49" s="318">
        <f t="shared" ref="K49:K59" si="87">I49+J49</f>
        <v>0</v>
      </c>
      <c r="L49" s="317">
        <f t="shared" si="78"/>
        <v>0</v>
      </c>
      <c r="M49" s="317">
        <f t="shared" si="79"/>
        <v>0</v>
      </c>
      <c r="N49" s="317">
        <f t="shared" si="80"/>
        <v>0</v>
      </c>
    </row>
    <row r="50" spans="1:14" ht="21" hidden="1" x14ac:dyDescent="0.35">
      <c r="A50" s="312"/>
      <c r="B50" s="5" t="s">
        <v>113</v>
      </c>
      <c r="C50" s="314">
        <v>1398895.63</v>
      </c>
      <c r="D50" s="4">
        <f t="shared" si="82"/>
        <v>265790.16969999997</v>
      </c>
      <c r="E50" s="92">
        <f t="shared" si="83"/>
        <v>1664685.7996999999</v>
      </c>
      <c r="F50" s="315">
        <f>1126423.9+91142.09+181329.64</f>
        <v>1398895.63</v>
      </c>
      <c r="G50" s="139">
        <f t="shared" si="84"/>
        <v>265790.16969999997</v>
      </c>
      <c r="H50" s="194">
        <f t="shared" si="85"/>
        <v>1664685.7996999999</v>
      </c>
      <c r="I50" s="316">
        <f t="shared" si="81"/>
        <v>0</v>
      </c>
      <c r="J50" s="152">
        <f t="shared" si="86"/>
        <v>0</v>
      </c>
      <c r="K50" s="318">
        <f t="shared" si="87"/>
        <v>0</v>
      </c>
      <c r="L50" s="317">
        <f t="shared" si="78"/>
        <v>1398895.63</v>
      </c>
      <c r="M50" s="317">
        <f t="shared" si="79"/>
        <v>265790.16969999997</v>
      </c>
      <c r="N50" s="317">
        <f t="shared" si="80"/>
        <v>1664685.7996999999</v>
      </c>
    </row>
    <row r="51" spans="1:14" ht="21" hidden="1" x14ac:dyDescent="0.35">
      <c r="A51" s="312"/>
      <c r="B51" s="5" t="s">
        <v>122</v>
      </c>
      <c r="C51" s="314">
        <v>0</v>
      </c>
      <c r="D51" s="4">
        <f t="shared" si="82"/>
        <v>0</v>
      </c>
      <c r="E51" s="92">
        <f t="shared" si="83"/>
        <v>0</v>
      </c>
      <c r="F51" s="315">
        <v>0</v>
      </c>
      <c r="G51" s="139">
        <f t="shared" si="84"/>
        <v>0</v>
      </c>
      <c r="H51" s="194">
        <f t="shared" si="85"/>
        <v>0</v>
      </c>
      <c r="I51" s="316">
        <f t="shared" si="81"/>
        <v>0</v>
      </c>
      <c r="J51" s="152">
        <f t="shared" si="86"/>
        <v>0</v>
      </c>
      <c r="K51" s="318">
        <f t="shared" si="87"/>
        <v>0</v>
      </c>
      <c r="L51" s="317">
        <f t="shared" si="78"/>
        <v>0</v>
      </c>
      <c r="M51" s="317">
        <f t="shared" si="79"/>
        <v>0</v>
      </c>
      <c r="N51" s="317">
        <f t="shared" si="80"/>
        <v>0</v>
      </c>
    </row>
    <row r="52" spans="1:14" ht="21" hidden="1" x14ac:dyDescent="0.35">
      <c r="A52" s="312"/>
      <c r="B52" s="5" t="s">
        <v>114</v>
      </c>
      <c r="C52" s="314">
        <v>434769.24</v>
      </c>
      <c r="D52" s="4">
        <f t="shared" si="82"/>
        <v>82606.155599999998</v>
      </c>
      <c r="E52" s="92">
        <f t="shared" si="83"/>
        <v>517375.39559999999</v>
      </c>
      <c r="F52" s="315">
        <f>10468.57+224380.58+199920.09</f>
        <v>434769.24</v>
      </c>
      <c r="G52" s="139">
        <f t="shared" si="84"/>
        <v>82606.155599999998</v>
      </c>
      <c r="H52" s="194">
        <f t="shared" si="85"/>
        <v>517375.39559999999</v>
      </c>
      <c r="I52" s="316">
        <f t="shared" si="81"/>
        <v>0</v>
      </c>
      <c r="J52" s="152">
        <f t="shared" si="86"/>
        <v>0</v>
      </c>
      <c r="K52" s="318">
        <f t="shared" si="87"/>
        <v>0</v>
      </c>
      <c r="L52" s="317">
        <f t="shared" si="78"/>
        <v>434769.24</v>
      </c>
      <c r="M52" s="317">
        <f t="shared" si="79"/>
        <v>82606.155599999998</v>
      </c>
      <c r="N52" s="317">
        <f t="shared" si="80"/>
        <v>517375.39559999999</v>
      </c>
    </row>
    <row r="53" spans="1:14" ht="21" hidden="1" x14ac:dyDescent="0.35">
      <c r="A53" s="312"/>
      <c r="B53" s="5" t="s">
        <v>115</v>
      </c>
      <c r="C53" s="314">
        <v>17847.099999999999</v>
      </c>
      <c r="D53" s="4">
        <f t="shared" si="82"/>
        <v>3390.9489999999996</v>
      </c>
      <c r="E53" s="92">
        <f t="shared" si="83"/>
        <v>21238.048999999999</v>
      </c>
      <c r="F53" s="315">
        <v>17847.099999999999</v>
      </c>
      <c r="G53" s="139">
        <f t="shared" si="84"/>
        <v>3390.9489999999996</v>
      </c>
      <c r="H53" s="194">
        <f t="shared" si="85"/>
        <v>21238.048999999999</v>
      </c>
      <c r="I53" s="316">
        <f t="shared" si="81"/>
        <v>0</v>
      </c>
      <c r="J53" s="152">
        <f t="shared" si="86"/>
        <v>0</v>
      </c>
      <c r="K53" s="318">
        <f t="shared" si="87"/>
        <v>0</v>
      </c>
      <c r="L53" s="317">
        <f t="shared" si="78"/>
        <v>17847.099999999999</v>
      </c>
      <c r="M53" s="317">
        <f t="shared" si="79"/>
        <v>3390.9489999999996</v>
      </c>
      <c r="N53" s="317">
        <f t="shared" si="80"/>
        <v>21238.048999999999</v>
      </c>
    </row>
    <row r="54" spans="1:14" ht="21" hidden="1" x14ac:dyDescent="0.35">
      <c r="A54" s="312"/>
      <c r="B54" s="5" t="s">
        <v>116</v>
      </c>
      <c r="C54" s="314">
        <v>38502.81</v>
      </c>
      <c r="D54" s="4">
        <f t="shared" si="82"/>
        <v>7315.5338999999994</v>
      </c>
      <c r="E54" s="92">
        <f t="shared" si="83"/>
        <v>45818.3439</v>
      </c>
      <c r="F54" s="315">
        <v>38502.81</v>
      </c>
      <c r="G54" s="139">
        <f t="shared" si="84"/>
        <v>7315.5338999999994</v>
      </c>
      <c r="H54" s="194">
        <f t="shared" si="85"/>
        <v>45818.3439</v>
      </c>
      <c r="I54" s="316">
        <f t="shared" si="81"/>
        <v>0</v>
      </c>
      <c r="J54" s="152">
        <f t="shared" si="86"/>
        <v>0</v>
      </c>
      <c r="K54" s="318">
        <f t="shared" si="87"/>
        <v>0</v>
      </c>
      <c r="L54" s="317">
        <f t="shared" si="78"/>
        <v>38502.81</v>
      </c>
      <c r="M54" s="317">
        <f t="shared" si="79"/>
        <v>7315.5338999999994</v>
      </c>
      <c r="N54" s="317">
        <f t="shared" si="80"/>
        <v>45818.3439</v>
      </c>
    </row>
    <row r="55" spans="1:14" ht="21" hidden="1" x14ac:dyDescent="0.35">
      <c r="A55" s="312"/>
      <c r="B55" s="5" t="s">
        <v>117</v>
      </c>
      <c r="C55" s="314">
        <v>20178.55</v>
      </c>
      <c r="D55" s="4">
        <f t="shared" si="82"/>
        <v>3833.9245000000001</v>
      </c>
      <c r="E55" s="92">
        <f t="shared" si="83"/>
        <v>24012.4745</v>
      </c>
      <c r="F55" s="315">
        <v>20178.55</v>
      </c>
      <c r="G55" s="139">
        <f t="shared" si="84"/>
        <v>3833.9245000000001</v>
      </c>
      <c r="H55" s="194">
        <f t="shared" si="85"/>
        <v>24012.4745</v>
      </c>
      <c r="I55" s="316">
        <f t="shared" si="81"/>
        <v>0</v>
      </c>
      <c r="J55" s="152">
        <f t="shared" si="86"/>
        <v>0</v>
      </c>
      <c r="K55" s="318">
        <f t="shared" si="87"/>
        <v>0</v>
      </c>
      <c r="L55" s="317">
        <f t="shared" si="78"/>
        <v>20178.55</v>
      </c>
      <c r="M55" s="317">
        <f t="shared" si="79"/>
        <v>3833.9245000000001</v>
      </c>
      <c r="N55" s="317">
        <f t="shared" si="80"/>
        <v>24012.4745</v>
      </c>
    </row>
    <row r="56" spans="1:14" ht="21" hidden="1" x14ac:dyDescent="0.35">
      <c r="A56" s="312"/>
      <c r="B56" s="5" t="s">
        <v>118</v>
      </c>
      <c r="C56" s="314">
        <v>56590.62</v>
      </c>
      <c r="D56" s="4">
        <f t="shared" si="82"/>
        <v>10752.2178</v>
      </c>
      <c r="E56" s="92">
        <f t="shared" si="83"/>
        <v>67342.837800000008</v>
      </c>
      <c r="F56" s="315">
        <v>56590.62</v>
      </c>
      <c r="G56" s="139">
        <f t="shared" si="84"/>
        <v>10752.2178</v>
      </c>
      <c r="H56" s="194">
        <f t="shared" si="85"/>
        <v>67342.837800000008</v>
      </c>
      <c r="I56" s="316">
        <f t="shared" si="81"/>
        <v>0</v>
      </c>
      <c r="J56" s="152">
        <f t="shared" si="86"/>
        <v>0</v>
      </c>
      <c r="K56" s="318">
        <f t="shared" si="87"/>
        <v>0</v>
      </c>
      <c r="L56" s="317">
        <f t="shared" si="78"/>
        <v>56590.62</v>
      </c>
      <c r="M56" s="317">
        <f t="shared" si="79"/>
        <v>10752.2178</v>
      </c>
      <c r="N56" s="317">
        <f t="shared" si="80"/>
        <v>67342.837800000008</v>
      </c>
    </row>
    <row r="57" spans="1:14" ht="21" hidden="1" x14ac:dyDescent="0.35">
      <c r="A57" s="312"/>
      <c r="B57" s="5" t="s">
        <v>119</v>
      </c>
      <c r="C57" s="314">
        <v>251268.67</v>
      </c>
      <c r="D57" s="4">
        <f t="shared" si="82"/>
        <v>47741.047300000006</v>
      </c>
      <c r="E57" s="92">
        <f t="shared" si="83"/>
        <v>299009.71730000002</v>
      </c>
      <c r="F57" s="315">
        <v>251268.67</v>
      </c>
      <c r="G57" s="139">
        <f t="shared" si="84"/>
        <v>47741.047300000006</v>
      </c>
      <c r="H57" s="194">
        <f t="shared" si="85"/>
        <v>299009.71730000002</v>
      </c>
      <c r="I57" s="316">
        <f t="shared" si="81"/>
        <v>0</v>
      </c>
      <c r="J57" s="152">
        <f t="shared" si="86"/>
        <v>0</v>
      </c>
      <c r="K57" s="318">
        <f t="shared" si="87"/>
        <v>0</v>
      </c>
      <c r="L57" s="317">
        <f t="shared" si="78"/>
        <v>251268.67</v>
      </c>
      <c r="M57" s="317">
        <f t="shared" si="79"/>
        <v>47741.047300000006</v>
      </c>
      <c r="N57" s="317">
        <f t="shared" si="80"/>
        <v>299009.71730000002</v>
      </c>
    </row>
    <row r="58" spans="1:14" ht="21" hidden="1" x14ac:dyDescent="0.35">
      <c r="A58" s="312"/>
      <c r="B58" s="5" t="s">
        <v>121</v>
      </c>
      <c r="C58" s="314">
        <v>0</v>
      </c>
      <c r="D58" s="4">
        <f t="shared" si="82"/>
        <v>0</v>
      </c>
      <c r="E58" s="92">
        <f t="shared" si="83"/>
        <v>0</v>
      </c>
      <c r="F58" s="315">
        <v>0</v>
      </c>
      <c r="G58" s="139">
        <f t="shared" si="84"/>
        <v>0</v>
      </c>
      <c r="H58" s="194">
        <f t="shared" si="85"/>
        <v>0</v>
      </c>
      <c r="I58" s="316">
        <f t="shared" si="81"/>
        <v>0</v>
      </c>
      <c r="J58" s="152">
        <f t="shared" si="86"/>
        <v>0</v>
      </c>
      <c r="K58" s="318">
        <f t="shared" si="87"/>
        <v>0</v>
      </c>
      <c r="L58" s="317">
        <f t="shared" si="78"/>
        <v>0</v>
      </c>
      <c r="M58" s="317">
        <f t="shared" si="79"/>
        <v>0</v>
      </c>
      <c r="N58" s="317">
        <f t="shared" si="80"/>
        <v>0</v>
      </c>
    </row>
    <row r="59" spans="1:14" ht="21" hidden="1" x14ac:dyDescent="0.35">
      <c r="A59" s="312"/>
      <c r="B59" s="5" t="s">
        <v>120</v>
      </c>
      <c r="C59" s="314">
        <v>178378.78</v>
      </c>
      <c r="D59" s="4">
        <f t="shared" si="82"/>
        <v>33891.968200000003</v>
      </c>
      <c r="E59" s="92">
        <f t="shared" si="83"/>
        <v>212270.7482</v>
      </c>
      <c r="F59" s="315">
        <f>178378.78-12680.51</f>
        <v>165698.26999999999</v>
      </c>
      <c r="G59" s="139">
        <f t="shared" si="84"/>
        <v>31482.671299999998</v>
      </c>
      <c r="H59" s="194">
        <f t="shared" si="85"/>
        <v>197180.94129999998</v>
      </c>
      <c r="I59" s="316">
        <f t="shared" si="81"/>
        <v>12680.510000000009</v>
      </c>
      <c r="J59" s="152">
        <f t="shared" si="86"/>
        <v>2662.9071000000017</v>
      </c>
      <c r="K59" s="318">
        <f t="shared" si="87"/>
        <v>15343.417100000011</v>
      </c>
      <c r="L59" s="317">
        <f t="shared" si="78"/>
        <v>178378.78</v>
      </c>
      <c r="M59" s="317">
        <f t="shared" si="79"/>
        <v>34145.578399999999</v>
      </c>
      <c r="N59" s="317">
        <f t="shared" si="80"/>
        <v>212524.3584</v>
      </c>
    </row>
    <row r="60" spans="1:14" ht="21" hidden="1" x14ac:dyDescent="0.35">
      <c r="A60" s="312"/>
      <c r="B60" s="313" t="s">
        <v>62</v>
      </c>
      <c r="C60" s="314">
        <v>0</v>
      </c>
      <c r="D60" s="4">
        <f t="shared" ref="D60:D67" si="88">C60*0.19</f>
        <v>0</v>
      </c>
      <c r="E60" s="92">
        <f t="shared" ref="E60:E67" si="89">C60+D60</f>
        <v>0</v>
      </c>
      <c r="F60" s="315">
        <v>0</v>
      </c>
      <c r="G60" s="139">
        <f t="shared" ref="G60:G61" si="90">F60*0.19</f>
        <v>0</v>
      </c>
      <c r="H60" s="194">
        <f t="shared" ref="H60:H61" si="91">F60+G60</f>
        <v>0</v>
      </c>
      <c r="I60" s="316">
        <f>'[1]363 ELIGIBIL'!L48+'[1]363 NEELIGIBIL'!L48</f>
        <v>0</v>
      </c>
      <c r="J60" s="152">
        <f t="shared" si="86"/>
        <v>0</v>
      </c>
      <c r="K60" s="318">
        <f t="shared" ref="K60:K61" si="92">I60+J60</f>
        <v>0</v>
      </c>
      <c r="L60" s="317">
        <f t="shared" si="78"/>
        <v>0</v>
      </c>
      <c r="M60" s="317">
        <f t="shared" si="79"/>
        <v>0</v>
      </c>
      <c r="N60" s="317">
        <f t="shared" si="80"/>
        <v>0</v>
      </c>
    </row>
    <row r="61" spans="1:14" ht="23.25" customHeight="1" x14ac:dyDescent="0.35">
      <c r="A61" s="312" t="s">
        <v>63</v>
      </c>
      <c r="B61" s="313" t="s">
        <v>64</v>
      </c>
      <c r="C61" s="314">
        <v>0</v>
      </c>
      <c r="D61" s="4">
        <f t="shared" si="88"/>
        <v>0</v>
      </c>
      <c r="E61" s="92">
        <f t="shared" si="89"/>
        <v>0</v>
      </c>
      <c r="F61" s="315">
        <v>0</v>
      </c>
      <c r="G61" s="139">
        <f t="shared" si="90"/>
        <v>0</v>
      </c>
      <c r="H61" s="194">
        <f t="shared" si="91"/>
        <v>0</v>
      </c>
      <c r="I61" s="316">
        <v>0</v>
      </c>
      <c r="J61" s="152">
        <f t="shared" si="86"/>
        <v>0</v>
      </c>
      <c r="K61" s="318">
        <f t="shared" si="92"/>
        <v>0</v>
      </c>
      <c r="L61" s="317">
        <f t="shared" si="78"/>
        <v>0</v>
      </c>
      <c r="M61" s="317">
        <f t="shared" si="79"/>
        <v>0</v>
      </c>
      <c r="N61" s="317">
        <f t="shared" si="80"/>
        <v>0</v>
      </c>
    </row>
    <row r="62" spans="1:14" ht="21" x14ac:dyDescent="0.35">
      <c r="A62" s="312" t="s">
        <v>65</v>
      </c>
      <c r="B62" s="391" t="s">
        <v>66</v>
      </c>
      <c r="C62" s="314">
        <f>C63+C64</f>
        <v>125000</v>
      </c>
      <c r="D62" s="314">
        <f t="shared" ref="D62:E62" si="93">D63+D64</f>
        <v>23750</v>
      </c>
      <c r="E62" s="314">
        <f t="shared" si="93"/>
        <v>148750</v>
      </c>
      <c r="F62" s="315">
        <f>F63+F64</f>
        <v>125000</v>
      </c>
      <c r="G62" s="315">
        <f t="shared" ref="G62:H62" si="94">G63+G64</f>
        <v>23750</v>
      </c>
      <c r="H62" s="315">
        <f t="shared" si="94"/>
        <v>148750</v>
      </c>
      <c r="I62" s="316">
        <f>I63+I64</f>
        <v>0</v>
      </c>
      <c r="J62" s="152">
        <f t="shared" si="86"/>
        <v>0</v>
      </c>
      <c r="K62" s="316">
        <f t="shared" ref="K62" si="95">K63+K64</f>
        <v>0</v>
      </c>
      <c r="L62" s="317">
        <f t="shared" si="78"/>
        <v>125000</v>
      </c>
      <c r="M62" s="317">
        <f t="shared" si="79"/>
        <v>23750</v>
      </c>
      <c r="N62" s="317">
        <f t="shared" si="80"/>
        <v>148750</v>
      </c>
    </row>
    <row r="63" spans="1:14" ht="21" hidden="1" x14ac:dyDescent="0.35">
      <c r="A63" s="312"/>
      <c r="B63" s="313" t="s">
        <v>67</v>
      </c>
      <c r="C63" s="314">
        <f>'[1]363 ELIGIBIL'!C51+'[1]363 NEELIGIBIL'!C51</f>
        <v>125000</v>
      </c>
      <c r="D63" s="4">
        <f t="shared" si="88"/>
        <v>23750</v>
      </c>
      <c r="E63" s="92">
        <f t="shared" si="89"/>
        <v>148750</v>
      </c>
      <c r="F63" s="315">
        <v>125000</v>
      </c>
      <c r="G63" s="139">
        <f t="shared" ref="G63:G67" si="96">F63*0.19</f>
        <v>23750</v>
      </c>
      <c r="H63" s="194">
        <f t="shared" ref="H63:H67" si="97">F63+G63</f>
        <v>148750</v>
      </c>
      <c r="I63" s="316">
        <f>'[1]363 ELIGIBIL'!L51+'[1]363 NEELIGIBIL'!L51</f>
        <v>0</v>
      </c>
      <c r="J63" s="152">
        <f t="shared" si="86"/>
        <v>0</v>
      </c>
      <c r="K63" s="318">
        <f t="shared" ref="K63:K67" si="98">I63+J63</f>
        <v>0</v>
      </c>
      <c r="L63" s="317">
        <f t="shared" si="78"/>
        <v>125000</v>
      </c>
      <c r="M63" s="317">
        <f t="shared" si="79"/>
        <v>23750</v>
      </c>
      <c r="N63" s="317">
        <f t="shared" si="80"/>
        <v>148750</v>
      </c>
    </row>
    <row r="64" spans="1:14" ht="21" hidden="1" x14ac:dyDescent="0.35">
      <c r="A64" s="312"/>
      <c r="B64" s="313" t="s">
        <v>68</v>
      </c>
      <c r="C64" s="314">
        <f>'[1]363 ELIGIBIL'!C52+'[1]363 NEELIGIBIL'!C52</f>
        <v>0</v>
      </c>
      <c r="D64" s="4">
        <f t="shared" si="88"/>
        <v>0</v>
      </c>
      <c r="E64" s="92">
        <f t="shared" si="89"/>
        <v>0</v>
      </c>
      <c r="F64" s="315">
        <f>'[1]363 ELIGIBIL'!F52+'[1]363 NEELIGIBIL'!F52</f>
        <v>0</v>
      </c>
      <c r="G64" s="139">
        <f t="shared" si="96"/>
        <v>0</v>
      </c>
      <c r="H64" s="194">
        <f t="shared" si="97"/>
        <v>0</v>
      </c>
      <c r="I64" s="316">
        <f>'[1]363 ELIGIBIL'!L52+'[1]363 NEELIGIBIL'!L52</f>
        <v>0</v>
      </c>
      <c r="J64" s="152">
        <f t="shared" si="86"/>
        <v>0</v>
      </c>
      <c r="K64" s="318">
        <f t="shared" si="98"/>
        <v>0</v>
      </c>
      <c r="L64" s="317">
        <f t="shared" si="78"/>
        <v>0</v>
      </c>
      <c r="M64" s="317">
        <f t="shared" si="79"/>
        <v>0</v>
      </c>
      <c r="N64" s="317">
        <f t="shared" si="80"/>
        <v>0</v>
      </c>
    </row>
    <row r="65" spans="1:18" ht="42" x14ac:dyDescent="0.35">
      <c r="A65" s="312" t="s">
        <v>69</v>
      </c>
      <c r="B65" s="391" t="s">
        <v>70</v>
      </c>
      <c r="C65" s="314">
        <f>'[1]363 ELIGIBIL'!C53+'[1]363 NEELIGIBIL'!C53</f>
        <v>0</v>
      </c>
      <c r="D65" s="4">
        <f t="shared" si="88"/>
        <v>0</v>
      </c>
      <c r="E65" s="92">
        <f t="shared" si="89"/>
        <v>0</v>
      </c>
      <c r="F65" s="315">
        <f>'[1]363 ELIGIBIL'!F53+'[1]363 NEELIGIBIL'!F53</f>
        <v>0</v>
      </c>
      <c r="G65" s="139">
        <f t="shared" si="96"/>
        <v>0</v>
      </c>
      <c r="H65" s="194">
        <f t="shared" si="97"/>
        <v>0</v>
      </c>
      <c r="I65" s="316">
        <f>'[1]363 ELIGIBIL'!L53+'[1]363 NEELIGIBIL'!L53</f>
        <v>0</v>
      </c>
      <c r="J65" s="152">
        <f t="shared" si="86"/>
        <v>0</v>
      </c>
      <c r="K65" s="318">
        <f t="shared" si="98"/>
        <v>0</v>
      </c>
      <c r="L65" s="317">
        <f t="shared" si="78"/>
        <v>0</v>
      </c>
      <c r="M65" s="317">
        <f t="shared" si="79"/>
        <v>0</v>
      </c>
      <c r="N65" s="317">
        <f t="shared" si="80"/>
        <v>0</v>
      </c>
    </row>
    <row r="66" spans="1:18" ht="21" x14ac:dyDescent="0.35">
      <c r="A66" s="312" t="s">
        <v>71</v>
      </c>
      <c r="B66" s="391" t="s">
        <v>72</v>
      </c>
      <c r="C66" s="314">
        <f>'[1]363 ELIGIBIL'!C54+'[1]363 NEELIGIBIL'!C54</f>
        <v>0</v>
      </c>
      <c r="D66" s="4">
        <f t="shared" si="88"/>
        <v>0</v>
      </c>
      <c r="E66" s="92">
        <f t="shared" si="89"/>
        <v>0</v>
      </c>
      <c r="F66" s="315">
        <f>'[1]363 ELIGIBIL'!F54+'[1]363 NEELIGIBIL'!F54</f>
        <v>0</v>
      </c>
      <c r="G66" s="139">
        <f t="shared" si="96"/>
        <v>0</v>
      </c>
      <c r="H66" s="194">
        <f t="shared" si="97"/>
        <v>0</v>
      </c>
      <c r="I66" s="316">
        <f>'[1]363 ELIGIBIL'!L54+'[1]363 NEELIGIBIL'!L54</f>
        <v>0</v>
      </c>
      <c r="J66" s="152">
        <f t="shared" si="86"/>
        <v>0</v>
      </c>
      <c r="K66" s="318">
        <f t="shared" si="98"/>
        <v>0</v>
      </c>
      <c r="L66" s="317">
        <f t="shared" si="78"/>
        <v>0</v>
      </c>
      <c r="M66" s="317">
        <f t="shared" si="79"/>
        <v>0</v>
      </c>
      <c r="N66" s="317">
        <f t="shared" si="80"/>
        <v>0</v>
      </c>
    </row>
    <row r="67" spans="1:18" ht="21" x14ac:dyDescent="0.35">
      <c r="A67" s="312" t="s">
        <v>73</v>
      </c>
      <c r="B67" s="391" t="s">
        <v>74</v>
      </c>
      <c r="C67" s="314">
        <f>'[1]363 ELIGIBIL'!C55+'[1]363 NEELIGIBIL'!C55</f>
        <v>0</v>
      </c>
      <c r="D67" s="4">
        <f t="shared" si="88"/>
        <v>0</v>
      </c>
      <c r="E67" s="92">
        <f t="shared" si="89"/>
        <v>0</v>
      </c>
      <c r="F67" s="315">
        <f>'[1]363 ELIGIBIL'!F55+'[1]363 NEELIGIBIL'!F55</f>
        <v>0</v>
      </c>
      <c r="G67" s="139">
        <f t="shared" si="96"/>
        <v>0</v>
      </c>
      <c r="H67" s="194">
        <f t="shared" si="97"/>
        <v>0</v>
      </c>
      <c r="I67" s="316">
        <f>'[1]363 ELIGIBIL'!L55+'[1]363 NEELIGIBIL'!L55</f>
        <v>0</v>
      </c>
      <c r="J67" s="152">
        <f t="shared" si="86"/>
        <v>0</v>
      </c>
      <c r="K67" s="318">
        <f t="shared" si="98"/>
        <v>0</v>
      </c>
      <c r="L67" s="317">
        <f t="shared" si="78"/>
        <v>0</v>
      </c>
      <c r="M67" s="317">
        <f t="shared" si="79"/>
        <v>0</v>
      </c>
      <c r="N67" s="317">
        <f t="shared" si="80"/>
        <v>0</v>
      </c>
    </row>
    <row r="68" spans="1:18" ht="21.75" thickBot="1" x14ac:dyDescent="0.4">
      <c r="A68" s="467" t="s">
        <v>75</v>
      </c>
      <c r="B68" s="468"/>
      <c r="C68" s="30">
        <f>C46+C61+C62+C65+C66+C67</f>
        <v>3094607.36</v>
      </c>
      <c r="D68" s="30">
        <f t="shared" ref="D68:N68" si="99">D46+D61+D62+D65+D66+D67</f>
        <v>587975.39839999995</v>
      </c>
      <c r="E68" s="30">
        <f t="shared" si="99"/>
        <v>3682582.7583999997</v>
      </c>
      <c r="F68" s="79">
        <f>F46+F61+F62+F65+F66+F67</f>
        <v>3081926.85</v>
      </c>
      <c r="G68" s="79">
        <f t="shared" si="99"/>
        <v>585566.10149999999</v>
      </c>
      <c r="H68" s="79">
        <f t="shared" si="99"/>
        <v>3667492.9515</v>
      </c>
      <c r="I68" s="148">
        <f t="shared" si="99"/>
        <v>12680.510000000009</v>
      </c>
      <c r="J68" s="148">
        <f t="shared" si="99"/>
        <v>2662.9071000000017</v>
      </c>
      <c r="K68" s="148">
        <f t="shared" si="99"/>
        <v>15343.417100000011</v>
      </c>
      <c r="L68" s="127">
        <f t="shared" si="99"/>
        <v>3094607.3600000003</v>
      </c>
      <c r="M68" s="127">
        <f t="shared" si="99"/>
        <v>588229.00859999994</v>
      </c>
      <c r="N68" s="127">
        <f t="shared" si="99"/>
        <v>3682836.3686000002</v>
      </c>
      <c r="P68" s="109">
        <f>L68+L71</f>
        <v>3162307.3600000003</v>
      </c>
      <c r="Q68" s="109">
        <f t="shared" ref="Q68:R68" si="100">M68+M71</f>
        <v>601129.42999999993</v>
      </c>
      <c r="R68" s="109">
        <f t="shared" si="100"/>
        <v>3763436.79</v>
      </c>
    </row>
    <row r="69" spans="1:18" ht="21" x14ac:dyDescent="0.35">
      <c r="A69" s="466" t="s">
        <v>76</v>
      </c>
      <c r="B69" s="462"/>
      <c r="C69" s="462"/>
      <c r="D69" s="462"/>
      <c r="E69" s="463"/>
      <c r="F69" s="78"/>
      <c r="G69" s="78"/>
      <c r="H69" s="78"/>
      <c r="I69" s="147"/>
      <c r="J69" s="147"/>
      <c r="K69" s="147"/>
      <c r="L69" s="138">
        <f t="shared" si="41"/>
        <v>0</v>
      </c>
      <c r="M69" s="126"/>
      <c r="N69" s="126"/>
    </row>
    <row r="70" spans="1:18" s="6" customFormat="1" ht="21" x14ac:dyDescent="0.35">
      <c r="A70" s="89" t="s">
        <v>77</v>
      </c>
      <c r="B70" s="319" t="s">
        <v>78</v>
      </c>
      <c r="C70" s="3">
        <f>C71+C72</f>
        <v>67700</v>
      </c>
      <c r="D70" s="3">
        <f t="shared" ref="D70:E70" si="101">D71+D72</f>
        <v>12863</v>
      </c>
      <c r="E70" s="3">
        <f t="shared" si="101"/>
        <v>80563</v>
      </c>
      <c r="F70" s="7">
        <f>F71+F72</f>
        <v>65828.929999999993</v>
      </c>
      <c r="G70" s="7">
        <f t="shared" ref="G70:H70" si="102">G71+G72</f>
        <v>12507.4967</v>
      </c>
      <c r="H70" s="7">
        <f t="shared" si="102"/>
        <v>78336.426699999996</v>
      </c>
      <c r="I70" s="279">
        <f>I71+I72</f>
        <v>1871.070000000007</v>
      </c>
      <c r="J70" s="279">
        <f t="shared" ref="J70:K70" si="103">J71+J72</f>
        <v>392.92470000000145</v>
      </c>
      <c r="K70" s="279">
        <f t="shared" si="103"/>
        <v>2263.9947000000084</v>
      </c>
      <c r="L70" s="134">
        <f t="shared" si="41"/>
        <v>67700</v>
      </c>
      <c r="M70" s="280">
        <f t="shared" ref="M70:N70" si="104">M71+M72</f>
        <v>12900.421400000001</v>
      </c>
      <c r="N70" s="280">
        <f t="shared" si="104"/>
        <v>80600.421400000007</v>
      </c>
    </row>
    <row r="71" spans="1:18" ht="21" x14ac:dyDescent="0.35">
      <c r="A71" s="32"/>
      <c r="B71" s="57" t="s">
        <v>79</v>
      </c>
      <c r="C71" s="34">
        <f>'[1]363 ELIGIBIL'!C59+'[1]363 NEELIGIBIL'!C59</f>
        <v>67700</v>
      </c>
      <c r="D71" s="35">
        <f t="shared" ref="D71:D80" si="105">C71*19%</f>
        <v>12863</v>
      </c>
      <c r="E71" s="36">
        <f t="shared" ref="E71:E72" si="106">C71+D71</f>
        <v>80563</v>
      </c>
      <c r="F71" s="83">
        <f>43134.11+6614.64+6467.59+4619.17+4820.22+173.2</f>
        <v>65828.929999999993</v>
      </c>
      <c r="G71" s="84">
        <f t="shared" ref="G71:G72" si="107">F71*19%</f>
        <v>12507.4967</v>
      </c>
      <c r="H71" s="85">
        <f t="shared" ref="H71:H72" si="108">F71+G71</f>
        <v>78336.426699999996</v>
      </c>
      <c r="I71" s="150">
        <f>C71-F71</f>
        <v>1871.070000000007</v>
      </c>
      <c r="J71" s="151">
        <f>I71*21%</f>
        <v>392.92470000000145</v>
      </c>
      <c r="K71" s="273">
        <f t="shared" ref="K71:K72" si="109">I71+J71</f>
        <v>2263.9947000000084</v>
      </c>
      <c r="L71" s="131">
        <f t="shared" si="41"/>
        <v>67700</v>
      </c>
      <c r="M71" s="131">
        <f t="shared" ref="M71" si="110">G71+J71</f>
        <v>12900.421400000001</v>
      </c>
      <c r="N71" s="131">
        <f t="shared" ref="N71" si="111">H71+K71</f>
        <v>80600.421400000007</v>
      </c>
    </row>
    <row r="72" spans="1:18" ht="21.75" thickBot="1" x14ac:dyDescent="0.4">
      <c r="A72" s="17"/>
      <c r="B72" s="18" t="s">
        <v>80</v>
      </c>
      <c r="C72" s="34">
        <v>0</v>
      </c>
      <c r="D72" s="35">
        <f t="shared" si="105"/>
        <v>0</v>
      </c>
      <c r="E72" s="36">
        <f t="shared" si="106"/>
        <v>0</v>
      </c>
      <c r="F72" s="83">
        <v>0</v>
      </c>
      <c r="G72" s="84">
        <f t="shared" si="107"/>
        <v>0</v>
      </c>
      <c r="H72" s="85">
        <f t="shared" si="108"/>
        <v>0</v>
      </c>
      <c r="I72" s="150">
        <v>0</v>
      </c>
      <c r="J72" s="151">
        <f>I72*21%</f>
        <v>0</v>
      </c>
      <c r="K72" s="273">
        <f t="shared" si="109"/>
        <v>0</v>
      </c>
      <c r="L72" s="131">
        <f t="shared" si="41"/>
        <v>0</v>
      </c>
      <c r="M72" s="132">
        <f t="shared" ref="M72" si="112">L72*19%</f>
        <v>0</v>
      </c>
      <c r="N72" s="133">
        <f t="shared" ref="N72" si="113">L72+M72</f>
        <v>0</v>
      </c>
    </row>
    <row r="73" spans="1:18" s="6" customFormat="1" ht="21.75" thickTop="1" x14ac:dyDescent="0.35">
      <c r="A73" s="296" t="s">
        <v>81</v>
      </c>
      <c r="B73" s="320" t="s">
        <v>82</v>
      </c>
      <c r="C73" s="298">
        <f t="shared" ref="C73:H73" si="114">SUM(C74:C78)</f>
        <v>0</v>
      </c>
      <c r="D73" s="298">
        <f t="shared" si="114"/>
        <v>0</v>
      </c>
      <c r="E73" s="298">
        <f t="shared" si="114"/>
        <v>0</v>
      </c>
      <c r="F73" s="299">
        <f t="shared" si="114"/>
        <v>0</v>
      </c>
      <c r="G73" s="299">
        <f t="shared" si="114"/>
        <v>0</v>
      </c>
      <c r="H73" s="299">
        <f t="shared" si="114"/>
        <v>0</v>
      </c>
      <c r="I73" s="300">
        <f t="shared" ref="I73:K73" si="115">SUM(I74:I78)</f>
        <v>0</v>
      </c>
      <c r="J73" s="300">
        <f t="shared" si="115"/>
        <v>0</v>
      </c>
      <c r="K73" s="300">
        <f t="shared" si="115"/>
        <v>0</v>
      </c>
      <c r="L73" s="134">
        <f t="shared" si="41"/>
        <v>0</v>
      </c>
      <c r="M73" s="301">
        <f t="shared" ref="M73:N73" si="116">SUM(M74:M78)</f>
        <v>0</v>
      </c>
      <c r="N73" s="301">
        <f t="shared" si="116"/>
        <v>0</v>
      </c>
    </row>
    <row r="74" spans="1:18" ht="42" x14ac:dyDescent="0.35">
      <c r="A74" s="32"/>
      <c r="B74" s="37" t="s">
        <v>83</v>
      </c>
      <c r="C74" s="34">
        <v>0</v>
      </c>
      <c r="D74" s="58">
        <v>0</v>
      </c>
      <c r="E74" s="36">
        <f t="shared" ref="E74:E80" si="117">C74+D74</f>
        <v>0</v>
      </c>
      <c r="F74" s="83">
        <v>0</v>
      </c>
      <c r="G74" s="86">
        <v>0</v>
      </c>
      <c r="H74" s="85">
        <f t="shared" ref="H74:H80" si="118">F74+G74</f>
        <v>0</v>
      </c>
      <c r="I74" s="150">
        <f t="shared" ref="I74:I80" si="119">C74-F74</f>
        <v>0</v>
      </c>
      <c r="J74" s="275">
        <v>0</v>
      </c>
      <c r="K74" s="273">
        <f t="shared" ref="K74:K80" si="120">I74+J74</f>
        <v>0</v>
      </c>
      <c r="L74" s="131">
        <f t="shared" si="41"/>
        <v>0</v>
      </c>
      <c r="M74" s="135">
        <v>0</v>
      </c>
      <c r="N74" s="133">
        <f t="shared" ref="N74:N78" si="121">L74+M74</f>
        <v>0</v>
      </c>
    </row>
    <row r="75" spans="1:18" ht="42" x14ac:dyDescent="0.35">
      <c r="A75" s="32"/>
      <c r="B75" s="37" t="s">
        <v>84</v>
      </c>
      <c r="C75" s="34">
        <v>0</v>
      </c>
      <c r="D75" s="58">
        <v>0</v>
      </c>
      <c r="E75" s="36">
        <f t="shared" si="117"/>
        <v>0</v>
      </c>
      <c r="F75" s="83">
        <v>0</v>
      </c>
      <c r="G75" s="86">
        <v>0</v>
      </c>
      <c r="H75" s="85">
        <f t="shared" si="118"/>
        <v>0</v>
      </c>
      <c r="I75" s="150">
        <f t="shared" si="119"/>
        <v>0</v>
      </c>
      <c r="J75" s="275">
        <v>0</v>
      </c>
      <c r="K75" s="273">
        <f t="shared" si="120"/>
        <v>0</v>
      </c>
      <c r="L75" s="131">
        <f t="shared" si="41"/>
        <v>0</v>
      </c>
      <c r="M75" s="135">
        <v>0</v>
      </c>
      <c r="N75" s="133">
        <f t="shared" si="121"/>
        <v>0</v>
      </c>
    </row>
    <row r="76" spans="1:18" ht="42" x14ac:dyDescent="0.35">
      <c r="A76" s="32"/>
      <c r="B76" s="37" t="s">
        <v>85</v>
      </c>
      <c r="C76" s="34">
        <v>0</v>
      </c>
      <c r="D76" s="58">
        <v>0</v>
      </c>
      <c r="E76" s="36">
        <f t="shared" si="117"/>
        <v>0</v>
      </c>
      <c r="F76" s="83">
        <v>0</v>
      </c>
      <c r="G76" s="86">
        <v>0</v>
      </c>
      <c r="H76" s="85">
        <f t="shared" si="118"/>
        <v>0</v>
      </c>
      <c r="I76" s="150">
        <f t="shared" si="119"/>
        <v>0</v>
      </c>
      <c r="J76" s="275">
        <v>0</v>
      </c>
      <c r="K76" s="273">
        <f t="shared" si="120"/>
        <v>0</v>
      </c>
      <c r="L76" s="131">
        <f t="shared" si="41"/>
        <v>0</v>
      </c>
      <c r="M76" s="135">
        <v>0</v>
      </c>
      <c r="N76" s="133">
        <f t="shared" si="121"/>
        <v>0</v>
      </c>
    </row>
    <row r="77" spans="1:18" ht="21" x14ac:dyDescent="0.35">
      <c r="A77" s="32"/>
      <c r="B77" s="37" t="s">
        <v>86</v>
      </c>
      <c r="C77" s="34">
        <v>0</v>
      </c>
      <c r="D77" s="58">
        <v>0</v>
      </c>
      <c r="E77" s="36">
        <f t="shared" si="117"/>
        <v>0</v>
      </c>
      <c r="F77" s="83">
        <v>0</v>
      </c>
      <c r="G77" s="86">
        <v>0</v>
      </c>
      <c r="H77" s="85">
        <f t="shared" si="118"/>
        <v>0</v>
      </c>
      <c r="I77" s="150">
        <f t="shared" si="119"/>
        <v>0</v>
      </c>
      <c r="J77" s="275">
        <v>0</v>
      </c>
      <c r="K77" s="273">
        <f t="shared" si="120"/>
        <v>0</v>
      </c>
      <c r="L77" s="131">
        <f t="shared" si="41"/>
        <v>0</v>
      </c>
      <c r="M77" s="135">
        <v>0</v>
      </c>
      <c r="N77" s="133">
        <f t="shared" si="121"/>
        <v>0</v>
      </c>
    </row>
    <row r="78" spans="1:18" ht="42.75" thickBot="1" x14ac:dyDescent="0.4">
      <c r="A78" s="17"/>
      <c r="B78" s="56" t="s">
        <v>87</v>
      </c>
      <c r="C78" s="19">
        <v>0</v>
      </c>
      <c r="D78" s="59">
        <v>0</v>
      </c>
      <c r="E78" s="21">
        <f t="shared" si="117"/>
        <v>0</v>
      </c>
      <c r="F78" s="70">
        <v>0</v>
      </c>
      <c r="G78" s="87">
        <v>0</v>
      </c>
      <c r="H78" s="72">
        <f t="shared" si="118"/>
        <v>0</v>
      </c>
      <c r="I78" s="150">
        <f t="shared" si="119"/>
        <v>0</v>
      </c>
      <c r="J78" s="276">
        <v>0</v>
      </c>
      <c r="K78" s="267">
        <f t="shared" si="120"/>
        <v>0</v>
      </c>
      <c r="L78" s="131">
        <f t="shared" si="41"/>
        <v>0</v>
      </c>
      <c r="M78" s="136">
        <v>0</v>
      </c>
      <c r="N78" s="121">
        <f t="shared" si="121"/>
        <v>0</v>
      </c>
    </row>
    <row r="79" spans="1:18" ht="22.5" thickTop="1" thickBot="1" x14ac:dyDescent="0.4">
      <c r="A79" s="46" t="s">
        <v>88</v>
      </c>
      <c r="B79" s="47" t="s">
        <v>89</v>
      </c>
      <c r="C79" s="48">
        <v>175976.68</v>
      </c>
      <c r="D79" s="49">
        <f t="shared" si="105"/>
        <v>33435.569199999998</v>
      </c>
      <c r="E79" s="50">
        <f t="shared" si="117"/>
        <v>209412.24919999999</v>
      </c>
      <c r="F79" s="73">
        <f>'[1]363 ELIGIBIL'!F67+'[1]363 NEELIGIBIL'!F67</f>
        <v>0</v>
      </c>
      <c r="G79" s="74">
        <f t="shared" ref="G79:G80" si="122">F79*19%</f>
        <v>0</v>
      </c>
      <c r="H79" s="75">
        <f t="shared" si="118"/>
        <v>0</v>
      </c>
      <c r="I79" s="150">
        <f t="shared" si="119"/>
        <v>175976.68</v>
      </c>
      <c r="J79" s="277">
        <f>I79*21%</f>
        <v>36955.102800000001</v>
      </c>
      <c r="K79" s="269">
        <f t="shared" si="120"/>
        <v>212931.78279999999</v>
      </c>
      <c r="L79" s="131">
        <f t="shared" si="41"/>
        <v>175976.68</v>
      </c>
      <c r="M79" s="131">
        <f t="shared" ref="M79:M80" si="123">G79+J79</f>
        <v>36955.102800000001</v>
      </c>
      <c r="N79" s="131">
        <f t="shared" ref="N79:N80" si="124">H79+K79</f>
        <v>212931.78279999999</v>
      </c>
    </row>
    <row r="80" spans="1:18" ht="22.5" thickTop="1" thickBot="1" x14ac:dyDescent="0.4">
      <c r="A80" s="22" t="s">
        <v>90</v>
      </c>
      <c r="B80" s="27" t="s">
        <v>91</v>
      </c>
      <c r="C80" s="48">
        <f>'[1]363 ELIGIBIL'!C68+'[1]363 NEELIGIBIL'!C68</f>
        <v>3940</v>
      </c>
      <c r="D80" s="25">
        <f t="shared" si="105"/>
        <v>748.6</v>
      </c>
      <c r="E80" s="26">
        <f t="shared" si="117"/>
        <v>4688.6000000000004</v>
      </c>
      <c r="F80" s="73">
        <v>1440</v>
      </c>
      <c r="G80" s="74">
        <f t="shared" si="122"/>
        <v>273.60000000000002</v>
      </c>
      <c r="H80" s="75">
        <f t="shared" si="118"/>
        <v>1713.6</v>
      </c>
      <c r="I80" s="150">
        <f t="shared" si="119"/>
        <v>2500</v>
      </c>
      <c r="J80" s="277">
        <f>I80*21%</f>
        <v>525</v>
      </c>
      <c r="K80" s="269">
        <f t="shared" si="120"/>
        <v>3025</v>
      </c>
      <c r="L80" s="131">
        <f t="shared" si="41"/>
        <v>3940</v>
      </c>
      <c r="M80" s="131">
        <f t="shared" si="123"/>
        <v>798.6</v>
      </c>
      <c r="N80" s="131">
        <f t="shared" si="124"/>
        <v>4738.6000000000004</v>
      </c>
    </row>
    <row r="81" spans="1:14" ht="22.5" thickTop="1" thickBot="1" x14ac:dyDescent="0.4">
      <c r="A81" s="464" t="s">
        <v>92</v>
      </c>
      <c r="B81" s="465"/>
      <c r="C81" s="28">
        <f>C70+C73+C79+C80</f>
        <v>247616.68</v>
      </c>
      <c r="D81" s="28">
        <f t="shared" ref="D81:N81" si="125">D70+D73+D79+D80</f>
        <v>47047.169199999997</v>
      </c>
      <c r="E81" s="28">
        <f t="shared" si="125"/>
        <v>294663.84919999994</v>
      </c>
      <c r="F81" s="76">
        <f t="shared" si="125"/>
        <v>67268.929999999993</v>
      </c>
      <c r="G81" s="76">
        <f t="shared" si="125"/>
        <v>12781.0967</v>
      </c>
      <c r="H81" s="76">
        <f t="shared" si="125"/>
        <v>80050.026700000002</v>
      </c>
      <c r="I81" s="146">
        <f t="shared" si="125"/>
        <v>180347.75</v>
      </c>
      <c r="J81" s="146">
        <f t="shared" si="125"/>
        <v>37873.027500000004</v>
      </c>
      <c r="K81" s="146">
        <f t="shared" si="125"/>
        <v>218220.7775</v>
      </c>
      <c r="L81" s="124">
        <f t="shared" si="125"/>
        <v>247616.68</v>
      </c>
      <c r="M81" s="124">
        <f t="shared" si="125"/>
        <v>50654.124199999998</v>
      </c>
      <c r="N81" s="124">
        <f t="shared" si="125"/>
        <v>298270.80419999996</v>
      </c>
    </row>
    <row r="82" spans="1:14" ht="21" x14ac:dyDescent="0.25">
      <c r="A82" s="461" t="s">
        <v>93</v>
      </c>
      <c r="B82" s="462"/>
      <c r="C82" s="462"/>
      <c r="D82" s="462"/>
      <c r="E82" s="463"/>
      <c r="F82" s="78"/>
      <c r="G82" s="78"/>
      <c r="H82" s="78"/>
      <c r="I82" s="147"/>
      <c r="J82" s="147"/>
      <c r="K82" s="147"/>
      <c r="L82" s="126"/>
      <c r="M82" s="126"/>
      <c r="N82" s="126"/>
    </row>
    <row r="83" spans="1:14" ht="21" x14ac:dyDescent="0.35">
      <c r="A83" s="32" t="s">
        <v>94</v>
      </c>
      <c r="B83" s="60" t="s">
        <v>95</v>
      </c>
      <c r="C83" s="34">
        <v>0</v>
      </c>
      <c r="D83" s="35">
        <f>C83*19%</f>
        <v>0</v>
      </c>
      <c r="E83" s="36">
        <f>C83+D83</f>
        <v>0</v>
      </c>
      <c r="F83" s="83">
        <v>0</v>
      </c>
      <c r="G83" s="84">
        <f>F83*19%</f>
        <v>0</v>
      </c>
      <c r="H83" s="85">
        <f>F83+G83</f>
        <v>0</v>
      </c>
      <c r="I83" s="150">
        <v>0</v>
      </c>
      <c r="J83" s="151">
        <f>I83*19%</f>
        <v>0</v>
      </c>
      <c r="K83" s="273">
        <f>I83+J83</f>
        <v>0</v>
      </c>
      <c r="L83" s="131">
        <v>0</v>
      </c>
      <c r="M83" s="132">
        <f>L83*19%</f>
        <v>0</v>
      </c>
      <c r="N83" s="133">
        <f>L83+M83</f>
        <v>0</v>
      </c>
    </row>
    <row r="84" spans="1:14" ht="21" x14ac:dyDescent="0.35">
      <c r="A84" s="32" t="s">
        <v>96</v>
      </c>
      <c r="B84" s="33" t="s">
        <v>97</v>
      </c>
      <c r="C84" s="34">
        <v>0</v>
      </c>
      <c r="D84" s="35">
        <f t="shared" ref="D84" si="126">C84*19%</f>
        <v>0</v>
      </c>
      <c r="E84" s="36">
        <f t="shared" ref="E84" si="127">C84+D84</f>
        <v>0</v>
      </c>
      <c r="F84" s="83">
        <v>0</v>
      </c>
      <c r="G84" s="84">
        <f t="shared" ref="G84" si="128">F84*19%</f>
        <v>0</v>
      </c>
      <c r="H84" s="85">
        <f t="shared" ref="H84" si="129">F84+G84</f>
        <v>0</v>
      </c>
      <c r="I84" s="150">
        <v>0</v>
      </c>
      <c r="J84" s="151">
        <f t="shared" ref="J84" si="130">I84*19%</f>
        <v>0</v>
      </c>
      <c r="K84" s="273">
        <f t="shared" ref="K84" si="131">I84+J84</f>
        <v>0</v>
      </c>
      <c r="L84" s="131">
        <v>0</v>
      </c>
      <c r="M84" s="132">
        <f t="shared" ref="M84" si="132">L84*19%</f>
        <v>0</v>
      </c>
      <c r="N84" s="133">
        <f t="shared" ref="N84" si="133">L84+M84</f>
        <v>0</v>
      </c>
    </row>
    <row r="85" spans="1:14" ht="21.75" thickBot="1" x14ac:dyDescent="0.4">
      <c r="A85" s="467" t="s">
        <v>98</v>
      </c>
      <c r="B85" s="468"/>
      <c r="C85" s="30">
        <f>SUM(C83:C84)</f>
        <v>0</v>
      </c>
      <c r="D85" s="30">
        <f t="shared" ref="D85:E85" si="134">SUM(D83:D84)</f>
        <v>0</v>
      </c>
      <c r="E85" s="31">
        <f t="shared" si="134"/>
        <v>0</v>
      </c>
      <c r="F85" s="79">
        <f>SUM(F83:F84)</f>
        <v>0</v>
      </c>
      <c r="G85" s="79">
        <f t="shared" ref="G85:H85" si="135">SUM(G83:G84)</f>
        <v>0</v>
      </c>
      <c r="H85" s="80">
        <f t="shared" si="135"/>
        <v>0</v>
      </c>
      <c r="I85" s="148">
        <f>SUM(I83:I84)</f>
        <v>0</v>
      </c>
      <c r="J85" s="148">
        <f t="shared" ref="J85:K85" si="136">SUM(J83:J84)</f>
        <v>0</v>
      </c>
      <c r="K85" s="271">
        <f t="shared" si="136"/>
        <v>0</v>
      </c>
      <c r="L85" s="127">
        <f>SUM(L83:L84)</f>
        <v>0</v>
      </c>
      <c r="M85" s="127">
        <f t="shared" ref="M85:N85" si="137">SUM(M83:M84)</f>
        <v>0</v>
      </c>
      <c r="N85" s="128">
        <f t="shared" si="137"/>
        <v>0</v>
      </c>
    </row>
    <row r="86" spans="1:14" ht="21.75" thickBot="1" x14ac:dyDescent="0.4">
      <c r="A86" s="469" t="s">
        <v>99</v>
      </c>
      <c r="B86" s="470"/>
      <c r="C86" s="61">
        <f t="shared" ref="C86:N86" si="138">C17+C19+C44+C68+C81+C85</f>
        <v>3781402.63</v>
      </c>
      <c r="D86" s="61">
        <f t="shared" si="138"/>
        <v>718466.49969999993</v>
      </c>
      <c r="E86" s="61">
        <f t="shared" si="138"/>
        <v>4499869.1296999995</v>
      </c>
      <c r="F86" s="88">
        <f t="shared" si="138"/>
        <v>3570211.6300000004</v>
      </c>
      <c r="G86" s="88">
        <f t="shared" si="138"/>
        <v>678340.20970000001</v>
      </c>
      <c r="H86" s="88">
        <f t="shared" si="138"/>
        <v>4248551.8397000004</v>
      </c>
      <c r="I86" s="153">
        <f t="shared" si="138"/>
        <v>211191</v>
      </c>
      <c r="J86" s="153">
        <f t="shared" si="138"/>
        <v>44350.110000000008</v>
      </c>
      <c r="K86" s="153">
        <f t="shared" si="138"/>
        <v>255541.11000000002</v>
      </c>
      <c r="L86" s="137">
        <f t="shared" si="138"/>
        <v>3781402.6300000004</v>
      </c>
      <c r="M86" s="137">
        <f t="shared" si="138"/>
        <v>722690.31969999988</v>
      </c>
      <c r="N86" s="137">
        <f t="shared" si="138"/>
        <v>4504092.9497000007</v>
      </c>
    </row>
    <row r="87" spans="1:14" ht="21.75" thickBot="1" x14ac:dyDescent="0.4">
      <c r="A87" s="469" t="s">
        <v>100</v>
      </c>
      <c r="B87" s="470"/>
      <c r="C87" s="61">
        <f t="shared" ref="C87:N87" si="139">C14+C15+C16+C19+C46+C61+C71</f>
        <v>3037307.36</v>
      </c>
      <c r="D87" s="61">
        <f t="shared" si="139"/>
        <v>577088.39839999995</v>
      </c>
      <c r="E87" s="61">
        <f t="shared" si="139"/>
        <v>3614395.7583999997</v>
      </c>
      <c r="F87" s="88">
        <f t="shared" si="139"/>
        <v>3022755.7800000003</v>
      </c>
      <c r="G87" s="88">
        <f t="shared" si="139"/>
        <v>574323.59820000001</v>
      </c>
      <c r="H87" s="88">
        <f t="shared" si="139"/>
        <v>3597079.3782000002</v>
      </c>
      <c r="I87" s="153">
        <f t="shared" si="139"/>
        <v>14551.580000000016</v>
      </c>
      <c r="J87" s="153">
        <f t="shared" si="139"/>
        <v>3055.8318000000031</v>
      </c>
      <c r="K87" s="153">
        <f t="shared" si="139"/>
        <v>17607.41180000002</v>
      </c>
      <c r="L87" s="137">
        <f t="shared" si="139"/>
        <v>3037307.3600000003</v>
      </c>
      <c r="M87" s="137">
        <f t="shared" si="139"/>
        <v>577379.42999999993</v>
      </c>
      <c r="N87" s="137">
        <f t="shared" si="139"/>
        <v>3614686.79</v>
      </c>
    </row>
    <row r="90" spans="1:14" ht="21" x14ac:dyDescent="0.35">
      <c r="B90" s="2" t="s">
        <v>101</v>
      </c>
      <c r="C90" s="447" t="s">
        <v>102</v>
      </c>
      <c r="D90" s="447"/>
      <c r="E90" s="447"/>
      <c r="F90" s="447"/>
      <c r="G90" s="447"/>
      <c r="H90" s="447"/>
      <c r="I90" s="447"/>
      <c r="J90" s="447"/>
      <c r="K90" s="447"/>
      <c r="L90" s="447"/>
      <c r="M90" s="447"/>
      <c r="N90" s="447"/>
    </row>
    <row r="91" spans="1:14" ht="21" x14ac:dyDescent="0.35">
      <c r="A91" s="6"/>
      <c r="B91" s="1" t="s">
        <v>103</v>
      </c>
      <c r="C91" s="448" t="s">
        <v>104</v>
      </c>
      <c r="D91" s="448"/>
      <c r="E91" s="448"/>
      <c r="F91" s="448"/>
      <c r="G91" s="448"/>
      <c r="H91" s="448"/>
      <c r="I91" s="448"/>
      <c r="J91" s="448"/>
      <c r="K91" s="448"/>
      <c r="L91" s="448"/>
      <c r="M91" s="448"/>
      <c r="N91" s="448"/>
    </row>
    <row r="94" spans="1:14" ht="21" x14ac:dyDescent="0.35">
      <c r="B94" s="2" t="s">
        <v>105</v>
      </c>
      <c r="F94" s="109"/>
    </row>
    <row r="95" spans="1:14" ht="21" x14ac:dyDescent="0.35">
      <c r="A95" s="6"/>
      <c r="B95" s="1" t="s">
        <v>106</v>
      </c>
      <c r="C95" s="39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</sheetData>
  <mergeCells count="34">
    <mergeCell ref="A18:E18"/>
    <mergeCell ref="A8:E8"/>
    <mergeCell ref="A9:A10"/>
    <mergeCell ref="B9:B10"/>
    <mergeCell ref="A12:E12"/>
    <mergeCell ref="A17:B17"/>
    <mergeCell ref="A2:B2"/>
    <mergeCell ref="A3:B3"/>
    <mergeCell ref="A4:B4"/>
    <mergeCell ref="A6:E6"/>
    <mergeCell ref="A7:E7"/>
    <mergeCell ref="F90:H90"/>
    <mergeCell ref="F91:H91"/>
    <mergeCell ref="F7:H8"/>
    <mergeCell ref="C91:E91"/>
    <mergeCell ref="A20:E20"/>
    <mergeCell ref="A44:B44"/>
    <mergeCell ref="A45:E45"/>
    <mergeCell ref="A68:B68"/>
    <mergeCell ref="A69:E69"/>
    <mergeCell ref="A81:B81"/>
    <mergeCell ref="A82:E82"/>
    <mergeCell ref="A85:B85"/>
    <mergeCell ref="A86:B86"/>
    <mergeCell ref="A87:B87"/>
    <mergeCell ref="C90:E90"/>
    <mergeCell ref="A19:B19"/>
    <mergeCell ref="O7:Q8"/>
    <mergeCell ref="L7:N8"/>
    <mergeCell ref="L90:N90"/>
    <mergeCell ref="L91:N91"/>
    <mergeCell ref="I7:K8"/>
    <mergeCell ref="I90:K90"/>
    <mergeCell ref="I91:K91"/>
  </mergeCells>
  <phoneticPr fontId="9" type="noConversion"/>
  <pageMargins left="0.7" right="0.7" top="0.75" bottom="0.75" header="0.3" footer="0.3"/>
  <pageSetup paperSize="9" scale="25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9AF-5A98-4DFC-AF5C-E1525A2C6412}">
  <dimension ref="A1:N96"/>
  <sheetViews>
    <sheetView view="pageBreakPreview" zoomScale="60" zoomScaleNormal="70" workbookViewId="0">
      <selection activeCell="A6" sqref="A6:E6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</cols>
  <sheetData>
    <row r="1" spans="1:14" ht="18.75" x14ac:dyDescent="0.3">
      <c r="A1" s="9" t="s">
        <v>107</v>
      </c>
      <c r="B1" s="9"/>
      <c r="C1" s="6"/>
      <c r="D1" s="6"/>
      <c r="F1" s="6"/>
      <c r="G1" s="6"/>
    </row>
    <row r="2" spans="1:14" ht="18.75" x14ac:dyDescent="0.25">
      <c r="A2" s="471" t="s">
        <v>0</v>
      </c>
      <c r="B2" s="471"/>
      <c r="C2" s="6"/>
      <c r="D2" s="6"/>
      <c r="F2" s="6"/>
      <c r="G2" s="6"/>
    </row>
    <row r="3" spans="1:14" ht="18.75" x14ac:dyDescent="0.25">
      <c r="A3" s="471" t="s">
        <v>1</v>
      </c>
      <c r="B3" s="471"/>
      <c r="C3" s="6"/>
      <c r="D3" s="6"/>
      <c r="F3" s="6"/>
      <c r="G3" s="6"/>
    </row>
    <row r="4" spans="1:14" ht="18.75" x14ac:dyDescent="0.25">
      <c r="A4" s="471" t="s">
        <v>2</v>
      </c>
      <c r="B4" s="471"/>
      <c r="C4" s="6"/>
      <c r="D4" s="6"/>
      <c r="F4" s="6"/>
      <c r="G4" s="6"/>
    </row>
    <row r="6" spans="1:14" ht="21.75" thickBot="1" x14ac:dyDescent="0.4">
      <c r="A6" s="472" t="s">
        <v>129</v>
      </c>
      <c r="B6" s="473"/>
      <c r="C6" s="473"/>
      <c r="D6" s="473"/>
      <c r="E6" s="473"/>
    </row>
    <row r="7" spans="1:14" ht="21" customHeight="1" x14ac:dyDescent="0.35">
      <c r="A7" s="472" t="s">
        <v>3</v>
      </c>
      <c r="B7" s="472"/>
      <c r="C7" s="472"/>
      <c r="D7" s="472"/>
      <c r="E7" s="472"/>
      <c r="F7" s="455" t="s">
        <v>126</v>
      </c>
      <c r="G7" s="456"/>
      <c r="H7" s="457"/>
      <c r="I7" s="480" t="s">
        <v>127</v>
      </c>
      <c r="J7" s="480"/>
      <c r="K7" s="480"/>
      <c r="L7" s="441" t="s">
        <v>128</v>
      </c>
      <c r="M7" s="442"/>
      <c r="N7" s="443"/>
    </row>
    <row r="8" spans="1:14" ht="21.75" thickBot="1" x14ac:dyDescent="0.3">
      <c r="A8" s="474" t="s">
        <v>109</v>
      </c>
      <c r="B8" s="475"/>
      <c r="C8" s="475"/>
      <c r="D8" s="475"/>
      <c r="E8" s="475"/>
      <c r="F8" s="458"/>
      <c r="G8" s="459"/>
      <c r="H8" s="460"/>
      <c r="I8" s="481"/>
      <c r="J8" s="481"/>
      <c r="K8" s="481"/>
      <c r="L8" s="444"/>
      <c r="M8" s="445"/>
      <c r="N8" s="446"/>
    </row>
    <row r="9" spans="1:14" ht="42" x14ac:dyDescent="0.25">
      <c r="A9" s="476" t="s">
        <v>4</v>
      </c>
      <c r="B9" s="478" t="s">
        <v>5</v>
      </c>
      <c r="C9" s="10" t="s">
        <v>6</v>
      </c>
      <c r="D9" s="11" t="s">
        <v>7</v>
      </c>
      <c r="E9" s="155" t="s">
        <v>8</v>
      </c>
      <c r="F9" s="178" t="s">
        <v>6</v>
      </c>
      <c r="G9" s="63" t="s">
        <v>7</v>
      </c>
      <c r="H9" s="64" t="s">
        <v>8</v>
      </c>
      <c r="I9" s="404" t="s">
        <v>6</v>
      </c>
      <c r="J9" s="93"/>
      <c r="K9" s="421" t="s">
        <v>8</v>
      </c>
      <c r="L9" s="210" t="s">
        <v>6</v>
      </c>
      <c r="M9" s="112"/>
      <c r="N9" s="113" t="s">
        <v>8</v>
      </c>
    </row>
    <row r="10" spans="1:14" ht="21.75" thickBot="1" x14ac:dyDescent="0.3">
      <c r="A10" s="477"/>
      <c r="B10" s="479"/>
      <c r="C10" s="13" t="s">
        <v>9</v>
      </c>
      <c r="D10" s="14" t="s">
        <v>9</v>
      </c>
      <c r="E10" s="156" t="s">
        <v>9</v>
      </c>
      <c r="F10" s="179" t="s">
        <v>9</v>
      </c>
      <c r="G10" s="66" t="s">
        <v>9</v>
      </c>
      <c r="H10" s="67" t="s">
        <v>9</v>
      </c>
      <c r="I10" s="405" t="s">
        <v>9</v>
      </c>
      <c r="J10" s="94" t="s">
        <v>9</v>
      </c>
      <c r="K10" s="422" t="s">
        <v>9</v>
      </c>
      <c r="L10" s="211" t="s">
        <v>9</v>
      </c>
      <c r="M10" s="115" t="s">
        <v>9</v>
      </c>
      <c r="N10" s="116" t="s">
        <v>9</v>
      </c>
    </row>
    <row r="11" spans="1:14" ht="21.75" thickBot="1" x14ac:dyDescent="0.3">
      <c r="A11" s="16" t="s">
        <v>10</v>
      </c>
      <c r="B11" s="16" t="s">
        <v>11</v>
      </c>
      <c r="C11" s="16" t="s">
        <v>12</v>
      </c>
      <c r="D11" s="16" t="s">
        <v>13</v>
      </c>
      <c r="E11" s="157" t="s">
        <v>14</v>
      </c>
      <c r="F11" s="180" t="s">
        <v>12</v>
      </c>
      <c r="G11" s="68" t="s">
        <v>13</v>
      </c>
      <c r="H11" s="181" t="s">
        <v>14</v>
      </c>
      <c r="I11" s="406" t="s">
        <v>12</v>
      </c>
      <c r="J11" s="95" t="s">
        <v>13</v>
      </c>
      <c r="K11" s="423" t="s">
        <v>14</v>
      </c>
      <c r="L11" s="212" t="s">
        <v>12</v>
      </c>
      <c r="M11" s="117" t="s">
        <v>13</v>
      </c>
      <c r="N11" s="213" t="s">
        <v>14</v>
      </c>
    </row>
    <row r="12" spans="1:14" ht="21" x14ac:dyDescent="0.25">
      <c r="A12" s="466" t="s">
        <v>15</v>
      </c>
      <c r="B12" s="462"/>
      <c r="C12" s="462"/>
      <c r="D12" s="462"/>
      <c r="E12" s="462"/>
      <c r="F12" s="182"/>
      <c r="G12" s="69"/>
      <c r="H12" s="183"/>
      <c r="I12" s="407"/>
      <c r="J12" s="96"/>
      <c r="K12" s="424"/>
      <c r="L12" s="214"/>
      <c r="M12" s="118"/>
      <c r="N12" s="215"/>
    </row>
    <row r="13" spans="1:14" ht="21.75" thickBot="1" x14ac:dyDescent="0.4">
      <c r="A13" s="17" t="s">
        <v>16</v>
      </c>
      <c r="B13" s="18" t="s">
        <v>17</v>
      </c>
      <c r="C13" s="19">
        <v>0</v>
      </c>
      <c r="D13" s="20">
        <f>C13*19%</f>
        <v>0</v>
      </c>
      <c r="E13" s="158">
        <f>C13+D13</f>
        <v>0</v>
      </c>
      <c r="F13" s="184">
        <v>0</v>
      </c>
      <c r="G13" s="71">
        <f>F13*19%</f>
        <v>0</v>
      </c>
      <c r="H13" s="72">
        <f>F13+G13</f>
        <v>0</v>
      </c>
      <c r="I13" s="408">
        <v>0</v>
      </c>
      <c r="J13" s="97">
        <f>I13*21%</f>
        <v>0</v>
      </c>
      <c r="K13" s="425">
        <f>I13+J13</f>
        <v>0</v>
      </c>
      <c r="L13" s="216">
        <f>F13+I13</f>
        <v>0</v>
      </c>
      <c r="M13" s="119">
        <f t="shared" ref="M13:N13" si="0">G13+J13</f>
        <v>0</v>
      </c>
      <c r="N13" s="222">
        <f t="shared" si="0"/>
        <v>0</v>
      </c>
    </row>
    <row r="14" spans="1:14" ht="22.5" thickTop="1" thickBot="1" x14ac:dyDescent="0.4">
      <c r="A14" s="22" t="s">
        <v>18</v>
      </c>
      <c r="B14" s="23" t="s">
        <v>19</v>
      </c>
      <c r="C14" s="24">
        <v>0</v>
      </c>
      <c r="D14" s="25">
        <f t="shared" ref="D14:D16" si="1">C14*19%</f>
        <v>0</v>
      </c>
      <c r="E14" s="159">
        <f t="shared" ref="E14:E16" si="2">C14+D14</f>
        <v>0</v>
      </c>
      <c r="F14" s="185">
        <v>0</v>
      </c>
      <c r="G14" s="74">
        <f t="shared" ref="G14:G16" si="3">F14*19%</f>
        <v>0</v>
      </c>
      <c r="H14" s="75">
        <f t="shared" ref="H14:H16" si="4">F14+G14</f>
        <v>0</v>
      </c>
      <c r="I14" s="409">
        <v>0</v>
      </c>
      <c r="J14" s="97">
        <f t="shared" ref="J14:J16" si="5">I14*21%</f>
        <v>0</v>
      </c>
      <c r="K14" s="426">
        <f t="shared" ref="K14:K16" si="6">I14+J14</f>
        <v>0</v>
      </c>
      <c r="L14" s="216">
        <f t="shared" ref="L14:L16" si="7">F14+I14</f>
        <v>0</v>
      </c>
      <c r="M14" s="119">
        <f t="shared" ref="M14:M16" si="8">G14+J14</f>
        <v>0</v>
      </c>
      <c r="N14" s="222">
        <f t="shared" ref="N14:N16" si="9">H14+K14</f>
        <v>0</v>
      </c>
    </row>
    <row r="15" spans="1:14" ht="43.5" thickTop="1" thickBot="1" x14ac:dyDescent="0.4">
      <c r="A15" s="22" t="s">
        <v>20</v>
      </c>
      <c r="B15" s="27" t="s">
        <v>21</v>
      </c>
      <c r="C15" s="24">
        <v>0</v>
      </c>
      <c r="D15" s="25">
        <f t="shared" si="1"/>
        <v>0</v>
      </c>
      <c r="E15" s="159">
        <f t="shared" si="2"/>
        <v>0</v>
      </c>
      <c r="F15" s="185">
        <v>0</v>
      </c>
      <c r="G15" s="74">
        <f t="shared" si="3"/>
        <v>0</v>
      </c>
      <c r="H15" s="75">
        <f t="shared" si="4"/>
        <v>0</v>
      </c>
      <c r="I15" s="409">
        <v>0</v>
      </c>
      <c r="J15" s="97">
        <f t="shared" si="5"/>
        <v>0</v>
      </c>
      <c r="K15" s="426">
        <f t="shared" si="6"/>
        <v>0</v>
      </c>
      <c r="L15" s="216">
        <f t="shared" si="7"/>
        <v>0</v>
      </c>
      <c r="M15" s="119">
        <f t="shared" si="8"/>
        <v>0</v>
      </c>
      <c r="N15" s="222">
        <f t="shared" si="9"/>
        <v>0</v>
      </c>
    </row>
    <row r="16" spans="1:14" ht="22.5" thickTop="1" thickBot="1" x14ac:dyDescent="0.4">
      <c r="A16" s="22" t="s">
        <v>22</v>
      </c>
      <c r="B16" s="23" t="s">
        <v>23</v>
      </c>
      <c r="C16" s="24">
        <v>0</v>
      </c>
      <c r="D16" s="25">
        <f t="shared" si="1"/>
        <v>0</v>
      </c>
      <c r="E16" s="159">
        <f t="shared" si="2"/>
        <v>0</v>
      </c>
      <c r="F16" s="185">
        <v>0</v>
      </c>
      <c r="G16" s="74">
        <f t="shared" si="3"/>
        <v>0</v>
      </c>
      <c r="H16" s="75">
        <f t="shared" si="4"/>
        <v>0</v>
      </c>
      <c r="I16" s="409">
        <v>0</v>
      </c>
      <c r="J16" s="97">
        <f t="shared" si="5"/>
        <v>0</v>
      </c>
      <c r="K16" s="426">
        <f t="shared" si="6"/>
        <v>0</v>
      </c>
      <c r="L16" s="216">
        <f t="shared" si="7"/>
        <v>0</v>
      </c>
      <c r="M16" s="119">
        <f t="shared" si="8"/>
        <v>0</v>
      </c>
      <c r="N16" s="222">
        <f t="shared" si="9"/>
        <v>0</v>
      </c>
    </row>
    <row r="17" spans="1:14" ht="22.5" thickTop="1" thickBot="1" x14ac:dyDescent="0.4">
      <c r="A17" s="464" t="s">
        <v>24</v>
      </c>
      <c r="B17" s="465"/>
      <c r="C17" s="28">
        <f>SUM(C13:C16)</f>
        <v>0</v>
      </c>
      <c r="D17" s="28">
        <f t="shared" ref="D17:E17" si="10">SUM(D13:D16)</f>
        <v>0</v>
      </c>
      <c r="E17" s="160">
        <f t="shared" si="10"/>
        <v>0</v>
      </c>
      <c r="F17" s="186">
        <f>SUM(F13:F16)</f>
        <v>0</v>
      </c>
      <c r="G17" s="76">
        <f t="shared" ref="G17:H17" si="11">SUM(G13:G16)</f>
        <v>0</v>
      </c>
      <c r="H17" s="77">
        <f t="shared" si="11"/>
        <v>0</v>
      </c>
      <c r="I17" s="410">
        <f>SUM(I13:I16)</f>
        <v>0</v>
      </c>
      <c r="J17" s="99">
        <f t="shared" ref="J17:K17" si="12">SUM(J13:J16)</f>
        <v>0</v>
      </c>
      <c r="K17" s="427">
        <f t="shared" si="12"/>
        <v>0</v>
      </c>
      <c r="L17" s="217">
        <f>SUM(L13:L16)</f>
        <v>0</v>
      </c>
      <c r="M17" s="124">
        <f t="shared" ref="M17:N17" si="13">SUM(M13:M16)</f>
        <v>0</v>
      </c>
      <c r="N17" s="125">
        <f t="shared" si="13"/>
        <v>0</v>
      </c>
    </row>
    <row r="18" spans="1:14" ht="21" x14ac:dyDescent="0.25">
      <c r="A18" s="461" t="s">
        <v>25</v>
      </c>
      <c r="B18" s="462"/>
      <c r="C18" s="462"/>
      <c r="D18" s="462"/>
      <c r="E18" s="462"/>
      <c r="F18" s="187"/>
      <c r="G18" s="78"/>
      <c r="H18" s="188"/>
      <c r="I18" s="100"/>
      <c r="J18" s="100"/>
      <c r="K18" s="100"/>
      <c r="L18" s="218"/>
      <c r="M18" s="126"/>
      <c r="N18" s="219"/>
    </row>
    <row r="19" spans="1:14" ht="21.75" thickBot="1" x14ac:dyDescent="0.4">
      <c r="A19" s="467" t="s">
        <v>26</v>
      </c>
      <c r="B19" s="468"/>
      <c r="C19" s="30">
        <v>0</v>
      </c>
      <c r="D19" s="30">
        <v>0</v>
      </c>
      <c r="E19" s="161">
        <v>0</v>
      </c>
      <c r="F19" s="189">
        <v>0</v>
      </c>
      <c r="G19" s="79">
        <v>0</v>
      </c>
      <c r="H19" s="80">
        <v>0</v>
      </c>
      <c r="I19" s="411">
        <v>0</v>
      </c>
      <c r="J19" s="101">
        <v>0</v>
      </c>
      <c r="K19" s="428">
        <v>0</v>
      </c>
      <c r="L19" s="220">
        <v>0</v>
      </c>
      <c r="M19" s="127">
        <v>0</v>
      </c>
      <c r="N19" s="128">
        <v>0</v>
      </c>
    </row>
    <row r="20" spans="1:14" ht="21" x14ac:dyDescent="0.25">
      <c r="A20" s="461" t="s">
        <v>27</v>
      </c>
      <c r="B20" s="462"/>
      <c r="C20" s="462"/>
      <c r="D20" s="462"/>
      <c r="E20" s="462"/>
      <c r="F20" s="187"/>
      <c r="G20" s="78"/>
      <c r="H20" s="188"/>
      <c r="I20" s="100"/>
      <c r="J20" s="100"/>
      <c r="K20" s="100"/>
      <c r="L20" s="218"/>
      <c r="M20" s="126"/>
      <c r="N20" s="219"/>
    </row>
    <row r="21" spans="1:14" s="6" customFormat="1" ht="21" x14ac:dyDescent="0.35">
      <c r="A21" s="89" t="s">
        <v>28</v>
      </c>
      <c r="B21" s="90" t="s">
        <v>29</v>
      </c>
      <c r="C21" s="3">
        <f>SUM(C22:C24)</f>
        <v>0</v>
      </c>
      <c r="D21" s="3">
        <f t="shared" ref="D21:E21" si="14">SUM(D22:D24)</f>
        <v>0</v>
      </c>
      <c r="E21" s="333">
        <f t="shared" si="14"/>
        <v>0</v>
      </c>
      <c r="F21" s="334">
        <f>SUM(F22:F24)</f>
        <v>0</v>
      </c>
      <c r="G21" s="7">
        <f t="shared" ref="G21:H21" si="15">SUM(G22:G24)</f>
        <v>0</v>
      </c>
      <c r="H21" s="8">
        <f t="shared" si="15"/>
        <v>0</v>
      </c>
      <c r="I21" s="412">
        <f>SUM(I22:I24)</f>
        <v>0</v>
      </c>
      <c r="J21" s="104">
        <f t="shared" ref="J21:K21" si="16">SUM(J22:J24)</f>
        <v>0</v>
      </c>
      <c r="K21" s="429">
        <f t="shared" si="16"/>
        <v>0</v>
      </c>
      <c r="L21" s="337">
        <f>SUM(L22:L24)</f>
        <v>0</v>
      </c>
      <c r="M21" s="280">
        <f t="shared" ref="M21:N21" si="17">SUM(M22:M24)</f>
        <v>0</v>
      </c>
      <c r="N21" s="281">
        <f t="shared" si="17"/>
        <v>0</v>
      </c>
    </row>
    <row r="22" spans="1:14" ht="21" x14ac:dyDescent="0.35">
      <c r="A22" s="32"/>
      <c r="B22" s="33" t="s">
        <v>30</v>
      </c>
      <c r="C22" s="34">
        <v>0</v>
      </c>
      <c r="D22" s="35">
        <f t="shared" ref="D22:D43" si="18">C22*19%</f>
        <v>0</v>
      </c>
      <c r="E22" s="162">
        <f t="shared" ref="E22:E43" si="19">C22+D22</f>
        <v>0</v>
      </c>
      <c r="F22" s="190">
        <v>0</v>
      </c>
      <c r="G22" s="84">
        <f t="shared" ref="G22:G27" si="20">F22*19%</f>
        <v>0</v>
      </c>
      <c r="H22" s="85">
        <f t="shared" ref="H22:H27" si="21">F22+G22</f>
        <v>0</v>
      </c>
      <c r="I22" s="413">
        <v>0</v>
      </c>
      <c r="J22" s="103">
        <f>I22*21%</f>
        <v>0</v>
      </c>
      <c r="K22" s="430">
        <f t="shared" ref="K22:K27" si="22">I22+J22</f>
        <v>0</v>
      </c>
      <c r="L22" s="221">
        <f>F22+I22</f>
        <v>0</v>
      </c>
      <c r="M22" s="131">
        <f t="shared" ref="M22:N22" si="23">G22+J22</f>
        <v>0</v>
      </c>
      <c r="N22" s="223">
        <f t="shared" si="23"/>
        <v>0</v>
      </c>
    </row>
    <row r="23" spans="1:14" ht="21" x14ac:dyDescent="0.35">
      <c r="A23" s="32"/>
      <c r="B23" s="33" t="s">
        <v>31</v>
      </c>
      <c r="C23" s="34">
        <v>0</v>
      </c>
      <c r="D23" s="35">
        <f t="shared" si="18"/>
        <v>0</v>
      </c>
      <c r="E23" s="162">
        <f t="shared" si="19"/>
        <v>0</v>
      </c>
      <c r="F23" s="190">
        <v>0</v>
      </c>
      <c r="G23" s="84">
        <f t="shared" si="20"/>
        <v>0</v>
      </c>
      <c r="H23" s="85">
        <f t="shared" si="21"/>
        <v>0</v>
      </c>
      <c r="I23" s="413">
        <v>0</v>
      </c>
      <c r="J23" s="103">
        <f t="shared" ref="J23:J27" si="24">I23*21%</f>
        <v>0</v>
      </c>
      <c r="K23" s="430">
        <f t="shared" si="22"/>
        <v>0</v>
      </c>
      <c r="L23" s="221">
        <f t="shared" ref="L23:L27" si="25">F23+I23</f>
        <v>0</v>
      </c>
      <c r="M23" s="131">
        <f t="shared" ref="M23:M27" si="26">G23+J23</f>
        <v>0</v>
      </c>
      <c r="N23" s="223">
        <f t="shared" ref="N23:N27" si="27">H23+K23</f>
        <v>0</v>
      </c>
    </row>
    <row r="24" spans="1:14" ht="21.75" thickBot="1" x14ac:dyDescent="0.4">
      <c r="A24" s="17"/>
      <c r="B24" s="18" t="s">
        <v>32</v>
      </c>
      <c r="C24" s="19">
        <v>0</v>
      </c>
      <c r="D24" s="20">
        <f t="shared" si="18"/>
        <v>0</v>
      </c>
      <c r="E24" s="158">
        <f t="shared" si="19"/>
        <v>0</v>
      </c>
      <c r="F24" s="184">
        <v>0</v>
      </c>
      <c r="G24" s="71">
        <f t="shared" si="20"/>
        <v>0</v>
      </c>
      <c r="H24" s="72">
        <f t="shared" si="21"/>
        <v>0</v>
      </c>
      <c r="I24" s="408">
        <v>0</v>
      </c>
      <c r="J24" s="103">
        <f t="shared" si="24"/>
        <v>0</v>
      </c>
      <c r="K24" s="425">
        <f t="shared" si="22"/>
        <v>0</v>
      </c>
      <c r="L24" s="221">
        <f t="shared" si="25"/>
        <v>0</v>
      </c>
      <c r="M24" s="131">
        <f t="shared" si="26"/>
        <v>0</v>
      </c>
      <c r="N24" s="223">
        <f t="shared" si="27"/>
        <v>0</v>
      </c>
    </row>
    <row r="25" spans="1:14" s="6" customFormat="1" ht="43.5" thickTop="1" thickBot="1" x14ac:dyDescent="0.4">
      <c r="A25" s="282" t="s">
        <v>33</v>
      </c>
      <c r="B25" s="283" t="s">
        <v>34</v>
      </c>
      <c r="C25" s="284">
        <v>0</v>
      </c>
      <c r="D25" s="285">
        <f t="shared" si="18"/>
        <v>0</v>
      </c>
      <c r="E25" s="349">
        <f t="shared" si="19"/>
        <v>0</v>
      </c>
      <c r="F25" s="350">
        <v>0</v>
      </c>
      <c r="G25" s="288">
        <f t="shared" si="20"/>
        <v>0</v>
      </c>
      <c r="H25" s="289">
        <f t="shared" si="21"/>
        <v>0</v>
      </c>
      <c r="I25" s="414">
        <v>0</v>
      </c>
      <c r="J25" s="104">
        <f t="shared" si="24"/>
        <v>0</v>
      </c>
      <c r="K25" s="431">
        <f t="shared" si="22"/>
        <v>0</v>
      </c>
      <c r="L25" s="437">
        <f t="shared" si="25"/>
        <v>0</v>
      </c>
      <c r="M25" s="134">
        <f t="shared" si="26"/>
        <v>0</v>
      </c>
      <c r="N25" s="438">
        <f t="shared" si="27"/>
        <v>0</v>
      </c>
    </row>
    <row r="26" spans="1:14" s="6" customFormat="1" ht="22.5" thickTop="1" thickBot="1" x14ac:dyDescent="0.4">
      <c r="A26" s="282" t="s">
        <v>35</v>
      </c>
      <c r="B26" s="292" t="s">
        <v>36</v>
      </c>
      <c r="C26" s="293">
        <v>0</v>
      </c>
      <c r="D26" s="285">
        <f t="shared" si="18"/>
        <v>0</v>
      </c>
      <c r="E26" s="349">
        <f t="shared" si="19"/>
        <v>0</v>
      </c>
      <c r="F26" s="356">
        <v>0</v>
      </c>
      <c r="G26" s="288">
        <f t="shared" si="20"/>
        <v>0</v>
      </c>
      <c r="H26" s="289">
        <f t="shared" si="21"/>
        <v>0</v>
      </c>
      <c r="I26" s="415">
        <f>C26-F26</f>
        <v>0</v>
      </c>
      <c r="J26" s="104">
        <f t="shared" si="24"/>
        <v>0</v>
      </c>
      <c r="K26" s="431">
        <f t="shared" si="22"/>
        <v>0</v>
      </c>
      <c r="L26" s="437">
        <f t="shared" si="25"/>
        <v>0</v>
      </c>
      <c r="M26" s="134">
        <f t="shared" si="26"/>
        <v>0</v>
      </c>
      <c r="N26" s="438">
        <f t="shared" si="27"/>
        <v>0</v>
      </c>
    </row>
    <row r="27" spans="1:14" s="6" customFormat="1" ht="22.5" thickTop="1" thickBot="1" x14ac:dyDescent="0.4">
      <c r="A27" s="282" t="s">
        <v>37</v>
      </c>
      <c r="B27" s="292" t="s">
        <v>38</v>
      </c>
      <c r="C27" s="293">
        <v>0</v>
      </c>
      <c r="D27" s="285">
        <f t="shared" si="18"/>
        <v>0</v>
      </c>
      <c r="E27" s="349">
        <f t="shared" si="19"/>
        <v>0</v>
      </c>
      <c r="F27" s="356">
        <v>0</v>
      </c>
      <c r="G27" s="288">
        <f t="shared" si="20"/>
        <v>0</v>
      </c>
      <c r="H27" s="289">
        <f t="shared" si="21"/>
        <v>0</v>
      </c>
      <c r="I27" s="415">
        <f>C27-F27</f>
        <v>0</v>
      </c>
      <c r="J27" s="104">
        <f t="shared" si="24"/>
        <v>0</v>
      </c>
      <c r="K27" s="431">
        <f t="shared" si="22"/>
        <v>0</v>
      </c>
      <c r="L27" s="437">
        <f t="shared" si="25"/>
        <v>0</v>
      </c>
      <c r="M27" s="134">
        <f t="shared" si="26"/>
        <v>0</v>
      </c>
      <c r="N27" s="438">
        <f t="shared" si="27"/>
        <v>0</v>
      </c>
    </row>
    <row r="28" spans="1:14" s="6" customFormat="1" ht="21.75" thickTop="1" x14ac:dyDescent="0.35">
      <c r="A28" s="296" t="s">
        <v>39</v>
      </c>
      <c r="B28" s="297" t="s">
        <v>40</v>
      </c>
      <c r="C28" s="298">
        <f>SUM(C29:C34)</f>
        <v>0</v>
      </c>
      <c r="D28" s="298">
        <f t="shared" ref="D28:E28" si="28">SUM(D29:D34)</f>
        <v>0</v>
      </c>
      <c r="E28" s="365">
        <f t="shared" si="28"/>
        <v>0</v>
      </c>
      <c r="F28" s="366">
        <f>SUM(F29:F34)</f>
        <v>0</v>
      </c>
      <c r="G28" s="299">
        <f t="shared" ref="G28:H28" si="29">SUM(G29:G34)</f>
        <v>0</v>
      </c>
      <c r="H28" s="310">
        <f t="shared" si="29"/>
        <v>0</v>
      </c>
      <c r="I28" s="416">
        <f>SUM(I29:I34)</f>
        <v>0</v>
      </c>
      <c r="J28" s="321">
        <f t="shared" ref="J28:K28" si="30">SUM(J29:J34)</f>
        <v>0</v>
      </c>
      <c r="K28" s="432">
        <f t="shared" si="30"/>
        <v>0</v>
      </c>
      <c r="L28" s="369">
        <f>SUM(L29:L34)</f>
        <v>0</v>
      </c>
      <c r="M28" s="301">
        <f t="shared" ref="M28:N28" si="31">SUM(M29:M34)</f>
        <v>0</v>
      </c>
      <c r="N28" s="325">
        <f t="shared" si="31"/>
        <v>0</v>
      </c>
    </row>
    <row r="29" spans="1:14" ht="21" x14ac:dyDescent="0.35">
      <c r="A29" s="32"/>
      <c r="B29" s="37" t="s">
        <v>41</v>
      </c>
      <c r="C29" s="34">
        <v>0</v>
      </c>
      <c r="D29" s="35">
        <f t="shared" si="18"/>
        <v>0</v>
      </c>
      <c r="E29" s="162">
        <f t="shared" si="19"/>
        <v>0</v>
      </c>
      <c r="F29" s="190">
        <v>0</v>
      </c>
      <c r="G29" s="84">
        <f t="shared" ref="G29:G35" si="32">F29*19%</f>
        <v>0</v>
      </c>
      <c r="H29" s="85">
        <f t="shared" ref="H29:H35" si="33">F29+G29</f>
        <v>0</v>
      </c>
      <c r="I29" s="413">
        <v>0</v>
      </c>
      <c r="J29" s="103">
        <f>I29*21%</f>
        <v>0</v>
      </c>
      <c r="K29" s="430">
        <f t="shared" ref="K29:K35" si="34">I29+J29</f>
        <v>0</v>
      </c>
      <c r="L29" s="221">
        <f>F29+I29</f>
        <v>0</v>
      </c>
      <c r="M29" s="131">
        <f t="shared" ref="M29:N29" si="35">G29+J29</f>
        <v>0</v>
      </c>
      <c r="N29" s="223">
        <f t="shared" si="35"/>
        <v>0</v>
      </c>
    </row>
    <row r="30" spans="1:14" ht="21" x14ac:dyDescent="0.35">
      <c r="A30" s="32"/>
      <c r="B30" s="37" t="s">
        <v>42</v>
      </c>
      <c r="C30" s="34">
        <v>0</v>
      </c>
      <c r="D30" s="35">
        <f t="shared" si="18"/>
        <v>0</v>
      </c>
      <c r="E30" s="162">
        <f t="shared" si="19"/>
        <v>0</v>
      </c>
      <c r="F30" s="190">
        <v>0</v>
      </c>
      <c r="G30" s="84">
        <f t="shared" si="32"/>
        <v>0</v>
      </c>
      <c r="H30" s="85">
        <f t="shared" si="33"/>
        <v>0</v>
      </c>
      <c r="I30" s="413">
        <v>0</v>
      </c>
      <c r="J30" s="103">
        <f t="shared" ref="J30:J35" si="36">I30*21%</f>
        <v>0</v>
      </c>
      <c r="K30" s="430">
        <f t="shared" si="34"/>
        <v>0</v>
      </c>
      <c r="L30" s="221">
        <f t="shared" ref="L30:L34" si="37">F30+I30</f>
        <v>0</v>
      </c>
      <c r="M30" s="131">
        <f t="shared" ref="M30:M35" si="38">G30+J30</f>
        <v>0</v>
      </c>
      <c r="N30" s="223">
        <f t="shared" ref="N30:N35" si="39">H30+K30</f>
        <v>0</v>
      </c>
    </row>
    <row r="31" spans="1:14" ht="42" x14ac:dyDescent="0.35">
      <c r="A31" s="32"/>
      <c r="B31" s="37" t="s">
        <v>110</v>
      </c>
      <c r="C31" s="34">
        <v>0</v>
      </c>
      <c r="D31" s="35">
        <f t="shared" si="18"/>
        <v>0</v>
      </c>
      <c r="E31" s="162">
        <f t="shared" si="19"/>
        <v>0</v>
      </c>
      <c r="F31" s="190">
        <v>0</v>
      </c>
      <c r="G31" s="84">
        <f t="shared" si="32"/>
        <v>0</v>
      </c>
      <c r="H31" s="85">
        <f t="shared" si="33"/>
        <v>0</v>
      </c>
      <c r="I31" s="413">
        <f>C31-F31</f>
        <v>0</v>
      </c>
      <c r="J31" s="103">
        <f t="shared" si="36"/>
        <v>0</v>
      </c>
      <c r="K31" s="430">
        <f t="shared" si="34"/>
        <v>0</v>
      </c>
      <c r="L31" s="221">
        <f t="shared" si="37"/>
        <v>0</v>
      </c>
      <c r="M31" s="131">
        <f t="shared" si="38"/>
        <v>0</v>
      </c>
      <c r="N31" s="223">
        <f t="shared" si="39"/>
        <v>0</v>
      </c>
    </row>
    <row r="32" spans="1:14" ht="42" x14ac:dyDescent="0.35">
      <c r="A32" s="32"/>
      <c r="B32" s="37" t="s">
        <v>43</v>
      </c>
      <c r="C32" s="34">
        <v>0</v>
      </c>
      <c r="D32" s="35">
        <f t="shared" si="18"/>
        <v>0</v>
      </c>
      <c r="E32" s="162">
        <f t="shared" si="19"/>
        <v>0</v>
      </c>
      <c r="F32" s="190">
        <v>0</v>
      </c>
      <c r="G32" s="84">
        <f t="shared" si="32"/>
        <v>0</v>
      </c>
      <c r="H32" s="85">
        <f t="shared" si="33"/>
        <v>0</v>
      </c>
      <c r="I32" s="413">
        <f t="shared" ref="I32:I34" si="40">C32-F32</f>
        <v>0</v>
      </c>
      <c r="J32" s="103">
        <f t="shared" si="36"/>
        <v>0</v>
      </c>
      <c r="K32" s="430">
        <f t="shared" si="34"/>
        <v>0</v>
      </c>
      <c r="L32" s="221">
        <f t="shared" si="37"/>
        <v>0</v>
      </c>
      <c r="M32" s="131">
        <f t="shared" si="38"/>
        <v>0</v>
      </c>
      <c r="N32" s="223">
        <f t="shared" si="39"/>
        <v>0</v>
      </c>
    </row>
    <row r="33" spans="1:14" ht="42" x14ac:dyDescent="0.35">
      <c r="A33" s="38"/>
      <c r="B33" s="39" t="s">
        <v>44</v>
      </c>
      <c r="C33" s="34">
        <v>0</v>
      </c>
      <c r="D33" s="40">
        <f t="shared" si="18"/>
        <v>0</v>
      </c>
      <c r="E33" s="397">
        <f t="shared" si="19"/>
        <v>0</v>
      </c>
      <c r="F33" s="190">
        <f>'[1]363 ELIGIBIL'!F33+'[1]363 NEELIGIBIL'!F33</f>
        <v>0</v>
      </c>
      <c r="G33" s="84">
        <f t="shared" si="32"/>
        <v>0</v>
      </c>
      <c r="H33" s="85">
        <f t="shared" si="33"/>
        <v>0</v>
      </c>
      <c r="I33" s="413">
        <f t="shared" si="40"/>
        <v>0</v>
      </c>
      <c r="J33" s="103">
        <f t="shared" si="36"/>
        <v>0</v>
      </c>
      <c r="K33" s="430">
        <f t="shared" si="34"/>
        <v>0</v>
      </c>
      <c r="L33" s="221">
        <f t="shared" si="37"/>
        <v>0</v>
      </c>
      <c r="M33" s="131">
        <f t="shared" si="38"/>
        <v>0</v>
      </c>
      <c r="N33" s="223">
        <f t="shared" si="39"/>
        <v>0</v>
      </c>
    </row>
    <row r="34" spans="1:14" ht="21.75" thickBot="1" x14ac:dyDescent="0.4">
      <c r="A34" s="42"/>
      <c r="B34" s="43" t="s">
        <v>45</v>
      </c>
      <c r="C34" s="34">
        <v>0</v>
      </c>
      <c r="D34" s="44">
        <f t="shared" si="18"/>
        <v>0</v>
      </c>
      <c r="E34" s="398">
        <f t="shared" si="19"/>
        <v>0</v>
      </c>
      <c r="F34" s="190">
        <v>0</v>
      </c>
      <c r="G34" s="71">
        <f t="shared" si="32"/>
        <v>0</v>
      </c>
      <c r="H34" s="72">
        <f t="shared" si="33"/>
        <v>0</v>
      </c>
      <c r="I34" s="413">
        <f t="shared" si="40"/>
        <v>0</v>
      </c>
      <c r="J34" s="103">
        <f t="shared" si="36"/>
        <v>0</v>
      </c>
      <c r="K34" s="425">
        <f t="shared" si="34"/>
        <v>0</v>
      </c>
      <c r="L34" s="221">
        <f t="shared" si="37"/>
        <v>0</v>
      </c>
      <c r="M34" s="131">
        <f t="shared" si="38"/>
        <v>0</v>
      </c>
      <c r="N34" s="223">
        <f t="shared" si="39"/>
        <v>0</v>
      </c>
    </row>
    <row r="35" spans="1:14" s="6" customFormat="1" ht="22.5" thickTop="1" thickBot="1" x14ac:dyDescent="0.4">
      <c r="A35" s="322" t="s">
        <v>46</v>
      </c>
      <c r="B35" s="323" t="s">
        <v>47</v>
      </c>
      <c r="C35" s="324">
        <v>3333.33</v>
      </c>
      <c r="D35" s="302">
        <f t="shared" si="18"/>
        <v>633.33270000000005</v>
      </c>
      <c r="E35" s="399">
        <f t="shared" si="19"/>
        <v>3966.6626999999999</v>
      </c>
      <c r="F35" s="350">
        <v>3333.33</v>
      </c>
      <c r="G35" s="288">
        <f t="shared" si="32"/>
        <v>633.33270000000005</v>
      </c>
      <c r="H35" s="289">
        <f t="shared" si="33"/>
        <v>3966.6626999999999</v>
      </c>
      <c r="I35" s="414">
        <f>C35-F35</f>
        <v>0</v>
      </c>
      <c r="J35" s="104">
        <f t="shared" si="36"/>
        <v>0</v>
      </c>
      <c r="K35" s="431">
        <f t="shared" si="34"/>
        <v>0</v>
      </c>
      <c r="L35" s="437">
        <f t="shared" ref="L35:L81" si="41">F35+I35</f>
        <v>3333.33</v>
      </c>
      <c r="M35" s="134">
        <f t="shared" si="38"/>
        <v>633.33270000000005</v>
      </c>
      <c r="N35" s="438">
        <f t="shared" si="39"/>
        <v>3966.6626999999999</v>
      </c>
    </row>
    <row r="36" spans="1:14" s="6" customFormat="1" ht="21.75" thickTop="1" x14ac:dyDescent="0.35">
      <c r="A36" s="306" t="s">
        <v>48</v>
      </c>
      <c r="B36" s="307" t="s">
        <v>49</v>
      </c>
      <c r="C36" s="308">
        <f>SUM(C37:C38)</f>
        <v>30000</v>
      </c>
      <c r="D36" s="308">
        <f t="shared" ref="D36:E36" si="42">SUM(D37:D38)</f>
        <v>5700</v>
      </c>
      <c r="E36" s="400">
        <f t="shared" si="42"/>
        <v>35700</v>
      </c>
      <c r="F36" s="366">
        <f>SUM(F37:F38)</f>
        <v>20000</v>
      </c>
      <c r="G36" s="299">
        <f t="shared" ref="G36:H36" si="43">SUM(G37:G38)</f>
        <v>3800</v>
      </c>
      <c r="H36" s="310">
        <f t="shared" si="43"/>
        <v>23800</v>
      </c>
      <c r="I36" s="416">
        <f>SUM(I37:I38)</f>
        <v>10000</v>
      </c>
      <c r="J36" s="321">
        <f t="shared" ref="J36:K36" si="44">SUM(J37:J38)</f>
        <v>2100</v>
      </c>
      <c r="K36" s="432">
        <f t="shared" si="44"/>
        <v>12100</v>
      </c>
      <c r="L36" s="437">
        <f t="shared" si="41"/>
        <v>30000</v>
      </c>
      <c r="M36" s="301">
        <f t="shared" ref="M36:N36" si="45">SUM(M37:M38)</f>
        <v>5900</v>
      </c>
      <c r="N36" s="325">
        <f t="shared" si="45"/>
        <v>35900</v>
      </c>
    </row>
    <row r="37" spans="1:14" ht="21" x14ac:dyDescent="0.35">
      <c r="A37" s="38"/>
      <c r="B37" s="39" t="s">
        <v>50</v>
      </c>
      <c r="C37" s="51">
        <v>30000</v>
      </c>
      <c r="D37" s="40">
        <f>C37*19%</f>
        <v>5700</v>
      </c>
      <c r="E37" s="397">
        <f>C37+D37</f>
        <v>35700</v>
      </c>
      <c r="F37" s="190">
        <v>20000</v>
      </c>
      <c r="G37" s="84">
        <f>F37*19%</f>
        <v>3800</v>
      </c>
      <c r="H37" s="85">
        <f>F37+G37</f>
        <v>23800</v>
      </c>
      <c r="I37" s="413">
        <f>C37-F37</f>
        <v>10000</v>
      </c>
      <c r="J37" s="103">
        <f>I37*21%</f>
        <v>2100</v>
      </c>
      <c r="K37" s="430">
        <f>I37+J37</f>
        <v>12100</v>
      </c>
      <c r="L37" s="221">
        <f t="shared" si="41"/>
        <v>30000</v>
      </c>
      <c r="M37" s="131">
        <f t="shared" ref="M37" si="46">G37+J37</f>
        <v>5900</v>
      </c>
      <c r="N37" s="223">
        <f t="shared" ref="N37" si="47">H37+K37</f>
        <v>35900</v>
      </c>
    </row>
    <row r="38" spans="1:14" ht="21.75" thickBot="1" x14ac:dyDescent="0.4">
      <c r="A38" s="42"/>
      <c r="B38" s="43" t="s">
        <v>51</v>
      </c>
      <c r="C38" s="52">
        <v>0</v>
      </c>
      <c r="D38" s="44">
        <f t="shared" si="18"/>
        <v>0</v>
      </c>
      <c r="E38" s="398">
        <f t="shared" si="19"/>
        <v>0</v>
      </c>
      <c r="F38" s="184">
        <v>0</v>
      </c>
      <c r="G38" s="71">
        <f t="shared" ref="G38" si="48">F38*19%</f>
        <v>0</v>
      </c>
      <c r="H38" s="72">
        <f t="shared" ref="H38" si="49">F38+G38</f>
        <v>0</v>
      </c>
      <c r="I38" s="408">
        <v>0</v>
      </c>
      <c r="J38" s="103">
        <f>I38*121%</f>
        <v>0</v>
      </c>
      <c r="K38" s="425">
        <f t="shared" ref="K38" si="50">I38+J38</f>
        <v>0</v>
      </c>
      <c r="L38" s="221">
        <f t="shared" si="41"/>
        <v>0</v>
      </c>
      <c r="M38" s="120">
        <f t="shared" ref="M38" si="51">L38*19%</f>
        <v>0</v>
      </c>
      <c r="N38" s="121">
        <f t="shared" ref="N38" si="52">L38+M38</f>
        <v>0</v>
      </c>
    </row>
    <row r="39" spans="1:14" s="6" customFormat="1" ht="21.75" thickTop="1" x14ac:dyDescent="0.35">
      <c r="A39" s="306" t="s">
        <v>52</v>
      </c>
      <c r="B39" s="307" t="s">
        <v>53</v>
      </c>
      <c r="C39" s="308">
        <f>C40+C43</f>
        <v>0</v>
      </c>
      <c r="D39" s="308">
        <f t="shared" ref="D39:E39" si="53">D40+D43</f>
        <v>0</v>
      </c>
      <c r="E39" s="400">
        <f t="shared" si="53"/>
        <v>0</v>
      </c>
      <c r="F39" s="366">
        <f>F40+F43</f>
        <v>0</v>
      </c>
      <c r="G39" s="299">
        <f t="shared" ref="G39:H39" si="54">G40+G43</f>
        <v>0</v>
      </c>
      <c r="H39" s="310">
        <f t="shared" si="54"/>
        <v>0</v>
      </c>
      <c r="I39" s="416">
        <f>I40+I43</f>
        <v>0</v>
      </c>
      <c r="J39" s="321">
        <f t="shared" ref="J39:K39" si="55">J40+J43</f>
        <v>0</v>
      </c>
      <c r="K39" s="432">
        <f t="shared" si="55"/>
        <v>0</v>
      </c>
      <c r="L39" s="437">
        <f t="shared" si="41"/>
        <v>0</v>
      </c>
      <c r="M39" s="301">
        <f t="shared" ref="M39:N39" si="56">M40+M43</f>
        <v>0</v>
      </c>
      <c r="N39" s="325">
        <f t="shared" si="56"/>
        <v>0</v>
      </c>
    </row>
    <row r="40" spans="1:14" ht="21" x14ac:dyDescent="0.35">
      <c r="A40" s="38"/>
      <c r="B40" s="53" t="s">
        <v>54</v>
      </c>
      <c r="C40" s="54">
        <f>C41+C42</f>
        <v>0</v>
      </c>
      <c r="D40" s="54">
        <f t="shared" ref="D40:E40" si="57">D41+D42</f>
        <v>0</v>
      </c>
      <c r="E40" s="401">
        <f t="shared" si="57"/>
        <v>0</v>
      </c>
      <c r="F40" s="420">
        <f>F41+F42</f>
        <v>0</v>
      </c>
      <c r="G40" s="81">
        <f t="shared" ref="G40:H40" si="58">G41+G42</f>
        <v>0</v>
      </c>
      <c r="H40" s="82">
        <f t="shared" si="58"/>
        <v>0</v>
      </c>
      <c r="I40" s="417">
        <f>I41+I42</f>
        <v>0</v>
      </c>
      <c r="J40" s="102">
        <f t="shared" ref="J40:K40" si="59">J41+J42</f>
        <v>0</v>
      </c>
      <c r="K40" s="433">
        <f t="shared" si="59"/>
        <v>0</v>
      </c>
      <c r="L40" s="221">
        <f t="shared" si="41"/>
        <v>0</v>
      </c>
      <c r="M40" s="129">
        <f t="shared" ref="M40:N40" si="60">M41+M42</f>
        <v>0</v>
      </c>
      <c r="N40" s="130">
        <f t="shared" si="60"/>
        <v>0</v>
      </c>
    </row>
    <row r="41" spans="1:14" ht="21" x14ac:dyDescent="0.35">
      <c r="A41" s="32"/>
      <c r="B41" s="33" t="s">
        <v>55</v>
      </c>
      <c r="C41" s="34">
        <v>0</v>
      </c>
      <c r="D41" s="35">
        <f t="shared" si="18"/>
        <v>0</v>
      </c>
      <c r="E41" s="162">
        <f t="shared" si="19"/>
        <v>0</v>
      </c>
      <c r="F41" s="190">
        <f>'[1]363 ELIGIBIL'!F41+'[1]363 NEELIGIBIL'!F41</f>
        <v>0</v>
      </c>
      <c r="G41" s="84">
        <f t="shared" ref="G41:G43" si="61">F41*19%</f>
        <v>0</v>
      </c>
      <c r="H41" s="85">
        <f t="shared" ref="H41:H43" si="62">F41+G41</f>
        <v>0</v>
      </c>
      <c r="I41" s="413">
        <f>C41-F41</f>
        <v>0</v>
      </c>
      <c r="J41" s="103">
        <f>I41*21%</f>
        <v>0</v>
      </c>
      <c r="K41" s="430">
        <f t="shared" ref="K41:K43" si="63">I41+J41</f>
        <v>0</v>
      </c>
      <c r="L41" s="221">
        <f t="shared" si="41"/>
        <v>0</v>
      </c>
      <c r="M41" s="132">
        <f t="shared" ref="M41:M43" si="64">L41*19%</f>
        <v>0</v>
      </c>
      <c r="N41" s="133">
        <f t="shared" ref="N41:N43" si="65">L41+M41</f>
        <v>0</v>
      </c>
    </row>
    <row r="42" spans="1:14" ht="63" x14ac:dyDescent="0.35">
      <c r="A42" s="32"/>
      <c r="B42" s="37" t="s">
        <v>56</v>
      </c>
      <c r="C42" s="34">
        <f>'[1]363 ELIGIBIL'!C42+'[1]363 NEELIGIBIL'!C42</f>
        <v>0</v>
      </c>
      <c r="D42" s="35">
        <f t="shared" si="18"/>
        <v>0</v>
      </c>
      <c r="E42" s="162">
        <f t="shared" si="19"/>
        <v>0</v>
      </c>
      <c r="F42" s="190">
        <f>'[1]363 ELIGIBIL'!F42+'[1]363 NEELIGIBIL'!F42</f>
        <v>0</v>
      </c>
      <c r="G42" s="84">
        <f t="shared" si="61"/>
        <v>0</v>
      </c>
      <c r="H42" s="85">
        <f t="shared" si="62"/>
        <v>0</v>
      </c>
      <c r="I42" s="413">
        <f t="shared" ref="I42:I43" si="66">C42-F42</f>
        <v>0</v>
      </c>
      <c r="J42" s="103">
        <f t="shared" ref="J42:J43" si="67">I42*21%</f>
        <v>0</v>
      </c>
      <c r="K42" s="430">
        <f t="shared" si="63"/>
        <v>0</v>
      </c>
      <c r="L42" s="221">
        <f t="shared" si="41"/>
        <v>0</v>
      </c>
      <c r="M42" s="132">
        <f t="shared" si="64"/>
        <v>0</v>
      </c>
      <c r="N42" s="133">
        <f t="shared" si="65"/>
        <v>0</v>
      </c>
    </row>
    <row r="43" spans="1:14" ht="21.75" thickBot="1" x14ac:dyDescent="0.4">
      <c r="A43" s="17"/>
      <c r="B43" s="56" t="s">
        <v>57</v>
      </c>
      <c r="C43" s="19">
        <v>0</v>
      </c>
      <c r="D43" s="20">
        <f t="shared" si="18"/>
        <v>0</v>
      </c>
      <c r="E43" s="158">
        <f t="shared" si="19"/>
        <v>0</v>
      </c>
      <c r="F43" s="184">
        <v>0</v>
      </c>
      <c r="G43" s="71">
        <f t="shared" si="61"/>
        <v>0</v>
      </c>
      <c r="H43" s="72">
        <f t="shared" si="62"/>
        <v>0</v>
      </c>
      <c r="I43" s="413">
        <f t="shared" si="66"/>
        <v>0</v>
      </c>
      <c r="J43" s="103">
        <f t="shared" si="67"/>
        <v>0</v>
      </c>
      <c r="K43" s="425">
        <f t="shared" si="63"/>
        <v>0</v>
      </c>
      <c r="L43" s="221">
        <f t="shared" si="41"/>
        <v>0</v>
      </c>
      <c r="M43" s="120">
        <f t="shared" si="64"/>
        <v>0</v>
      </c>
      <c r="N43" s="121">
        <f t="shared" si="65"/>
        <v>0</v>
      </c>
    </row>
    <row r="44" spans="1:14" ht="22.5" thickTop="1" thickBot="1" x14ac:dyDescent="0.4">
      <c r="A44" s="464" t="s">
        <v>58</v>
      </c>
      <c r="B44" s="465"/>
      <c r="C44" s="28">
        <f>C21+C25+C26+C27+C28+C35+C36+C39</f>
        <v>33333.33</v>
      </c>
      <c r="D44" s="28">
        <f t="shared" ref="D44:E44" si="68">D21+D25+D26+D27+D28+D35+D36+D39</f>
        <v>6333.3326999999999</v>
      </c>
      <c r="E44" s="160">
        <f t="shared" si="68"/>
        <v>39666.662700000001</v>
      </c>
      <c r="F44" s="186">
        <f>F21+F25+F26+F27+F28+F35+F36+F39</f>
        <v>23333.33</v>
      </c>
      <c r="G44" s="76">
        <f t="shared" ref="G44:H44" si="69">G21+G25+G26+G27+G28+G35+G36+G39</f>
        <v>4433.3326999999999</v>
      </c>
      <c r="H44" s="77">
        <f t="shared" si="69"/>
        <v>27766.662700000001</v>
      </c>
      <c r="I44" s="410">
        <f>I21+I25+I26+I27+I28+I35+I36+I39</f>
        <v>10000</v>
      </c>
      <c r="J44" s="99">
        <f t="shared" ref="J44:K44" si="70">J21+J25+J26+J27+J28+J35+J36+J39</f>
        <v>2100</v>
      </c>
      <c r="K44" s="427">
        <f t="shared" si="70"/>
        <v>12100</v>
      </c>
      <c r="L44" s="437">
        <f t="shared" si="41"/>
        <v>33333.33</v>
      </c>
      <c r="M44" s="124">
        <f t="shared" ref="M44:N44" si="71">M21+M25+M26+M27+M28+M35+M36+M39</f>
        <v>6533.3326999999999</v>
      </c>
      <c r="N44" s="125">
        <f t="shared" si="71"/>
        <v>39866.662700000001</v>
      </c>
    </row>
    <row r="45" spans="1:14" ht="21" x14ac:dyDescent="0.35">
      <c r="A45" s="466" t="s">
        <v>59</v>
      </c>
      <c r="B45" s="462"/>
      <c r="C45" s="462"/>
      <c r="D45" s="462"/>
      <c r="E45" s="462"/>
      <c r="F45" s="187"/>
      <c r="G45" s="78"/>
      <c r="H45" s="188"/>
      <c r="I45" s="100"/>
      <c r="J45" s="100"/>
      <c r="K45" s="100"/>
      <c r="L45" s="221">
        <f t="shared" si="41"/>
        <v>0</v>
      </c>
      <c r="M45" s="126"/>
      <c r="N45" s="219"/>
    </row>
    <row r="46" spans="1:14" ht="21" x14ac:dyDescent="0.35">
      <c r="A46" s="312" t="s">
        <v>60</v>
      </c>
      <c r="B46" s="390" t="s">
        <v>61</v>
      </c>
      <c r="C46" s="314">
        <f>C47+C60+C61</f>
        <v>577230.96</v>
      </c>
      <c r="D46" s="314">
        <f t="shared" ref="D46:N46" si="72">D47+D60+D61</f>
        <v>109673.8824</v>
      </c>
      <c r="E46" s="326">
        <f t="shared" si="72"/>
        <v>686904.84240000008</v>
      </c>
      <c r="F46" s="327">
        <f t="shared" si="72"/>
        <v>379132.73000000004</v>
      </c>
      <c r="G46" s="315">
        <f t="shared" si="72"/>
        <v>72035.218700000012</v>
      </c>
      <c r="H46" s="328">
        <f t="shared" si="72"/>
        <v>451167.94870000007</v>
      </c>
      <c r="I46" s="418">
        <f t="shared" si="72"/>
        <v>198098.22999999998</v>
      </c>
      <c r="J46" s="392">
        <f t="shared" si="72"/>
        <v>41600.628300000004</v>
      </c>
      <c r="K46" s="434">
        <f t="shared" si="72"/>
        <v>239698.85829999999</v>
      </c>
      <c r="L46" s="331">
        <f t="shared" si="72"/>
        <v>577230.96</v>
      </c>
      <c r="M46" s="317">
        <f t="shared" si="72"/>
        <v>113635.84700000001</v>
      </c>
      <c r="N46" s="332">
        <f t="shared" si="72"/>
        <v>690866.80700000003</v>
      </c>
    </row>
    <row r="47" spans="1:14" ht="18.75" hidden="1" customHeight="1" x14ac:dyDescent="0.35">
      <c r="A47" s="312"/>
      <c r="B47" s="313" t="s">
        <v>111</v>
      </c>
      <c r="C47" s="314">
        <f>SUM(C48:C59)</f>
        <v>87070.78</v>
      </c>
      <c r="D47" s="314">
        <f t="shared" ref="D47:E47" si="73">SUM(D48:D59)</f>
        <v>16543.448199999999</v>
      </c>
      <c r="E47" s="326">
        <f t="shared" si="73"/>
        <v>103614.2282</v>
      </c>
      <c r="F47" s="327">
        <f>SUM(F48:F59)</f>
        <v>72112.14</v>
      </c>
      <c r="G47" s="315">
        <f t="shared" ref="G47:H47" si="74">SUM(G48:G59)</f>
        <v>13701.3066</v>
      </c>
      <c r="H47" s="328">
        <f t="shared" si="74"/>
        <v>85813.446599999996</v>
      </c>
      <c r="I47" s="418">
        <f>SUM(I48:I59)</f>
        <v>14958.64</v>
      </c>
      <c r="J47" s="392">
        <f t="shared" ref="J47:K47" si="75">SUM(J48:J59)</f>
        <v>3141.3143999999998</v>
      </c>
      <c r="K47" s="434">
        <f t="shared" si="75"/>
        <v>18099.954399999999</v>
      </c>
      <c r="L47" s="331">
        <f t="shared" si="41"/>
        <v>87070.78</v>
      </c>
      <c r="M47" s="317">
        <f t="shared" ref="M47:M48" si="76">G47+J47</f>
        <v>16842.620999999999</v>
      </c>
      <c r="N47" s="332">
        <f t="shared" ref="N47:N48" si="77">H47+K47</f>
        <v>103913.401</v>
      </c>
    </row>
    <row r="48" spans="1:14" ht="21" hidden="1" x14ac:dyDescent="0.35">
      <c r="A48" s="312"/>
      <c r="B48" s="5" t="s">
        <v>112</v>
      </c>
      <c r="C48" s="314">
        <v>0</v>
      </c>
      <c r="D48" s="4">
        <f>C48*0.19</f>
        <v>0</v>
      </c>
      <c r="E48" s="165">
        <f>C48+D48</f>
        <v>0</v>
      </c>
      <c r="F48" s="327">
        <v>0</v>
      </c>
      <c r="G48" s="139">
        <f>F48*0.19</f>
        <v>0</v>
      </c>
      <c r="H48" s="194">
        <f>F48+G48</f>
        <v>0</v>
      </c>
      <c r="I48" s="418">
        <f t="shared" ref="I48:I59" si="78">C48-F48</f>
        <v>0</v>
      </c>
      <c r="J48" s="393">
        <f>I48*0.21</f>
        <v>0</v>
      </c>
      <c r="K48" s="435">
        <f>I48+J48</f>
        <v>0</v>
      </c>
      <c r="L48" s="331">
        <f t="shared" si="41"/>
        <v>0</v>
      </c>
      <c r="M48" s="317">
        <f t="shared" si="76"/>
        <v>0</v>
      </c>
      <c r="N48" s="332">
        <f t="shared" si="77"/>
        <v>0</v>
      </c>
    </row>
    <row r="49" spans="1:14" ht="21" hidden="1" x14ac:dyDescent="0.35">
      <c r="A49" s="312"/>
      <c r="B49" s="5" t="s">
        <v>123</v>
      </c>
      <c r="C49" s="394">
        <f>108608.88-68695.55</f>
        <v>39913.33</v>
      </c>
      <c r="D49" s="4">
        <f t="shared" ref="D49:D68" si="79">C49*0.19</f>
        <v>7583.5327000000007</v>
      </c>
      <c r="E49" s="165">
        <f t="shared" ref="E49:E68" si="80">C49+D49</f>
        <v>47496.862700000005</v>
      </c>
      <c r="F49" s="327">
        <v>33586.15</v>
      </c>
      <c r="G49" s="139">
        <f t="shared" ref="G49:G62" si="81">F49*0.19</f>
        <v>6381.3685000000005</v>
      </c>
      <c r="H49" s="194">
        <f t="shared" ref="H49:H62" si="82">F49+G49</f>
        <v>39967.518500000006</v>
      </c>
      <c r="I49" s="418">
        <f t="shared" si="78"/>
        <v>6327.18</v>
      </c>
      <c r="J49" s="393">
        <f t="shared" ref="J49:J68" si="83">I49*0.21</f>
        <v>1328.7077999999999</v>
      </c>
      <c r="K49" s="435">
        <f t="shared" ref="K49:K62" si="84">I49+J49</f>
        <v>7655.8878000000004</v>
      </c>
      <c r="L49" s="331">
        <f t="shared" ref="L49:L59" si="85">F49+I49</f>
        <v>39913.33</v>
      </c>
      <c r="M49" s="317">
        <f t="shared" ref="M49:M62" si="86">G49+J49</f>
        <v>7710.0763000000006</v>
      </c>
      <c r="N49" s="332">
        <f t="shared" ref="N49:N62" si="87">H49+K49</f>
        <v>47623.406300000002</v>
      </c>
    </row>
    <row r="50" spans="1:14" ht="21" hidden="1" x14ac:dyDescent="0.35">
      <c r="A50" s="312"/>
      <c r="B50" s="5" t="s">
        <v>113</v>
      </c>
      <c r="C50" s="314">
        <v>0</v>
      </c>
      <c r="D50" s="4">
        <f t="shared" si="79"/>
        <v>0</v>
      </c>
      <c r="E50" s="165">
        <f t="shared" si="80"/>
        <v>0</v>
      </c>
      <c r="F50" s="327">
        <v>0</v>
      </c>
      <c r="G50" s="139">
        <f t="shared" si="81"/>
        <v>0</v>
      </c>
      <c r="H50" s="194">
        <f t="shared" si="82"/>
        <v>0</v>
      </c>
      <c r="I50" s="418">
        <f t="shared" si="78"/>
        <v>0</v>
      </c>
      <c r="J50" s="393">
        <f t="shared" si="83"/>
        <v>0</v>
      </c>
      <c r="K50" s="435">
        <f t="shared" si="84"/>
        <v>0</v>
      </c>
      <c r="L50" s="331">
        <f t="shared" si="85"/>
        <v>0</v>
      </c>
      <c r="M50" s="317">
        <f t="shared" si="86"/>
        <v>0</v>
      </c>
      <c r="N50" s="332">
        <f t="shared" si="87"/>
        <v>0</v>
      </c>
    </row>
    <row r="51" spans="1:14" ht="21" hidden="1" x14ac:dyDescent="0.35">
      <c r="A51" s="312"/>
      <c r="B51" s="5" t="s">
        <v>122</v>
      </c>
      <c r="C51" s="314">
        <v>38525.99</v>
      </c>
      <c r="D51" s="4">
        <f t="shared" si="79"/>
        <v>7319.9380999999994</v>
      </c>
      <c r="E51" s="165">
        <f t="shared" si="80"/>
        <v>45845.928099999997</v>
      </c>
      <c r="F51" s="327">
        <v>38525.99</v>
      </c>
      <c r="G51" s="139">
        <f t="shared" si="81"/>
        <v>7319.9380999999994</v>
      </c>
      <c r="H51" s="194">
        <f t="shared" si="82"/>
        <v>45845.928099999997</v>
      </c>
      <c r="I51" s="418">
        <f t="shared" si="78"/>
        <v>0</v>
      </c>
      <c r="J51" s="393">
        <f t="shared" si="83"/>
        <v>0</v>
      </c>
      <c r="K51" s="435">
        <f t="shared" si="84"/>
        <v>0</v>
      </c>
      <c r="L51" s="331">
        <f t="shared" si="85"/>
        <v>38525.99</v>
      </c>
      <c r="M51" s="317">
        <f t="shared" si="86"/>
        <v>7319.9380999999994</v>
      </c>
      <c r="N51" s="332">
        <f t="shared" si="87"/>
        <v>45845.928099999997</v>
      </c>
    </row>
    <row r="52" spans="1:14" ht="21" hidden="1" x14ac:dyDescent="0.35">
      <c r="A52" s="312"/>
      <c r="B52" s="5" t="s">
        <v>114</v>
      </c>
      <c r="C52" s="314">
        <v>0</v>
      </c>
      <c r="D52" s="4">
        <f t="shared" si="79"/>
        <v>0</v>
      </c>
      <c r="E52" s="165">
        <f t="shared" si="80"/>
        <v>0</v>
      </c>
      <c r="F52" s="327">
        <v>0</v>
      </c>
      <c r="G52" s="139">
        <f t="shared" si="81"/>
        <v>0</v>
      </c>
      <c r="H52" s="194">
        <f t="shared" si="82"/>
        <v>0</v>
      </c>
      <c r="I52" s="418">
        <f t="shared" si="78"/>
        <v>0</v>
      </c>
      <c r="J52" s="393">
        <f t="shared" si="83"/>
        <v>0</v>
      </c>
      <c r="K52" s="435">
        <f t="shared" si="84"/>
        <v>0</v>
      </c>
      <c r="L52" s="331">
        <f t="shared" si="85"/>
        <v>0</v>
      </c>
      <c r="M52" s="317">
        <f t="shared" si="86"/>
        <v>0</v>
      </c>
      <c r="N52" s="332">
        <f t="shared" si="87"/>
        <v>0</v>
      </c>
    </row>
    <row r="53" spans="1:14" ht="21" hidden="1" x14ac:dyDescent="0.35">
      <c r="A53" s="312"/>
      <c r="B53" s="5" t="s">
        <v>115</v>
      </c>
      <c r="C53" s="314">
        <v>0</v>
      </c>
      <c r="D53" s="4">
        <f t="shared" si="79"/>
        <v>0</v>
      </c>
      <c r="E53" s="165">
        <f t="shared" si="80"/>
        <v>0</v>
      </c>
      <c r="F53" s="327">
        <v>0</v>
      </c>
      <c r="G53" s="139">
        <f t="shared" si="81"/>
        <v>0</v>
      </c>
      <c r="H53" s="194">
        <f t="shared" si="82"/>
        <v>0</v>
      </c>
      <c r="I53" s="418">
        <f t="shared" si="78"/>
        <v>0</v>
      </c>
      <c r="J53" s="393">
        <f t="shared" si="83"/>
        <v>0</v>
      </c>
      <c r="K53" s="435">
        <f t="shared" si="84"/>
        <v>0</v>
      </c>
      <c r="L53" s="331">
        <f t="shared" si="85"/>
        <v>0</v>
      </c>
      <c r="M53" s="317">
        <f t="shared" si="86"/>
        <v>0</v>
      </c>
      <c r="N53" s="332">
        <f t="shared" si="87"/>
        <v>0</v>
      </c>
    </row>
    <row r="54" spans="1:14" ht="21" hidden="1" x14ac:dyDescent="0.35">
      <c r="A54" s="312"/>
      <c r="B54" s="5" t="s">
        <v>116</v>
      </c>
      <c r="C54" s="314">
        <v>0</v>
      </c>
      <c r="D54" s="4">
        <f t="shared" si="79"/>
        <v>0</v>
      </c>
      <c r="E54" s="165">
        <f t="shared" si="80"/>
        <v>0</v>
      </c>
      <c r="F54" s="327">
        <v>0</v>
      </c>
      <c r="G54" s="139">
        <f t="shared" si="81"/>
        <v>0</v>
      </c>
      <c r="H54" s="194">
        <f t="shared" si="82"/>
        <v>0</v>
      </c>
      <c r="I54" s="418">
        <f t="shared" si="78"/>
        <v>0</v>
      </c>
      <c r="J54" s="393">
        <f t="shared" si="83"/>
        <v>0</v>
      </c>
      <c r="K54" s="435">
        <f t="shared" si="84"/>
        <v>0</v>
      </c>
      <c r="L54" s="331">
        <f t="shared" si="85"/>
        <v>0</v>
      </c>
      <c r="M54" s="317">
        <f t="shared" si="86"/>
        <v>0</v>
      </c>
      <c r="N54" s="332">
        <f t="shared" si="87"/>
        <v>0</v>
      </c>
    </row>
    <row r="55" spans="1:14" ht="21" hidden="1" x14ac:dyDescent="0.35">
      <c r="A55" s="312"/>
      <c r="B55" s="5" t="s">
        <v>117</v>
      </c>
      <c r="C55" s="314">
        <v>0</v>
      </c>
      <c r="D55" s="4">
        <f t="shared" si="79"/>
        <v>0</v>
      </c>
      <c r="E55" s="165">
        <f t="shared" si="80"/>
        <v>0</v>
      </c>
      <c r="F55" s="327">
        <v>0</v>
      </c>
      <c r="G55" s="139">
        <f t="shared" si="81"/>
        <v>0</v>
      </c>
      <c r="H55" s="194">
        <f t="shared" si="82"/>
        <v>0</v>
      </c>
      <c r="I55" s="418">
        <f t="shared" si="78"/>
        <v>0</v>
      </c>
      <c r="J55" s="393">
        <f t="shared" si="83"/>
        <v>0</v>
      </c>
      <c r="K55" s="435">
        <f t="shared" si="84"/>
        <v>0</v>
      </c>
      <c r="L55" s="331">
        <f t="shared" si="85"/>
        <v>0</v>
      </c>
      <c r="M55" s="317">
        <f t="shared" si="86"/>
        <v>0</v>
      </c>
      <c r="N55" s="332">
        <f t="shared" si="87"/>
        <v>0</v>
      </c>
    </row>
    <row r="56" spans="1:14" ht="21" hidden="1" x14ac:dyDescent="0.35">
      <c r="A56" s="312"/>
      <c r="B56" s="5" t="s">
        <v>118</v>
      </c>
      <c r="C56" s="314">
        <v>0</v>
      </c>
      <c r="D56" s="4">
        <f t="shared" si="79"/>
        <v>0</v>
      </c>
      <c r="E56" s="165">
        <f t="shared" si="80"/>
        <v>0</v>
      </c>
      <c r="F56" s="327">
        <v>0</v>
      </c>
      <c r="G56" s="139">
        <f t="shared" si="81"/>
        <v>0</v>
      </c>
      <c r="H56" s="194">
        <f t="shared" si="82"/>
        <v>0</v>
      </c>
      <c r="I56" s="418">
        <f t="shared" si="78"/>
        <v>0</v>
      </c>
      <c r="J56" s="393">
        <f t="shared" si="83"/>
        <v>0</v>
      </c>
      <c r="K56" s="435">
        <f t="shared" si="84"/>
        <v>0</v>
      </c>
      <c r="L56" s="331">
        <f t="shared" si="85"/>
        <v>0</v>
      </c>
      <c r="M56" s="317">
        <f t="shared" si="86"/>
        <v>0</v>
      </c>
      <c r="N56" s="332">
        <f t="shared" si="87"/>
        <v>0</v>
      </c>
    </row>
    <row r="57" spans="1:14" ht="21" hidden="1" x14ac:dyDescent="0.35">
      <c r="A57" s="312"/>
      <c r="B57" s="5" t="s">
        <v>119</v>
      </c>
      <c r="C57" s="314">
        <v>0</v>
      </c>
      <c r="D57" s="4">
        <f t="shared" si="79"/>
        <v>0</v>
      </c>
      <c r="E57" s="165">
        <f t="shared" si="80"/>
        <v>0</v>
      </c>
      <c r="F57" s="327">
        <v>0</v>
      </c>
      <c r="G57" s="139">
        <f t="shared" si="81"/>
        <v>0</v>
      </c>
      <c r="H57" s="194">
        <f t="shared" si="82"/>
        <v>0</v>
      </c>
      <c r="I57" s="418">
        <f t="shared" si="78"/>
        <v>0</v>
      </c>
      <c r="J57" s="393">
        <f t="shared" si="83"/>
        <v>0</v>
      </c>
      <c r="K57" s="435">
        <f t="shared" si="84"/>
        <v>0</v>
      </c>
      <c r="L57" s="331">
        <f t="shared" si="85"/>
        <v>0</v>
      </c>
      <c r="M57" s="317">
        <f t="shared" si="86"/>
        <v>0</v>
      </c>
      <c r="N57" s="332">
        <f t="shared" si="87"/>
        <v>0</v>
      </c>
    </row>
    <row r="58" spans="1:14" ht="2.25" hidden="1" customHeight="1" x14ac:dyDescent="0.35">
      <c r="A58" s="312"/>
      <c r="B58" s="5" t="s">
        <v>121</v>
      </c>
      <c r="C58" s="314">
        <v>8631.4599999999991</v>
      </c>
      <c r="D58" s="4">
        <f t="shared" si="79"/>
        <v>1639.9773999999998</v>
      </c>
      <c r="E58" s="165">
        <f t="shared" si="80"/>
        <v>10271.437399999999</v>
      </c>
      <c r="F58" s="327">
        <v>0</v>
      </c>
      <c r="G58" s="139">
        <f t="shared" si="81"/>
        <v>0</v>
      </c>
      <c r="H58" s="194">
        <f t="shared" si="82"/>
        <v>0</v>
      </c>
      <c r="I58" s="418">
        <f t="shared" si="78"/>
        <v>8631.4599999999991</v>
      </c>
      <c r="J58" s="393">
        <f t="shared" si="83"/>
        <v>1812.6065999999998</v>
      </c>
      <c r="K58" s="435">
        <f t="shared" si="84"/>
        <v>10444.066599999998</v>
      </c>
      <c r="L58" s="331">
        <f t="shared" si="85"/>
        <v>8631.4599999999991</v>
      </c>
      <c r="M58" s="317">
        <f t="shared" si="86"/>
        <v>1812.6065999999998</v>
      </c>
      <c r="N58" s="332">
        <f t="shared" si="87"/>
        <v>10444.066599999998</v>
      </c>
    </row>
    <row r="59" spans="1:14" ht="4.5" hidden="1" customHeight="1" x14ac:dyDescent="0.35">
      <c r="A59" s="312"/>
      <c r="B59" s="5" t="s">
        <v>120</v>
      </c>
      <c r="C59" s="314">
        <v>0</v>
      </c>
      <c r="D59" s="4">
        <f t="shared" si="79"/>
        <v>0</v>
      </c>
      <c r="E59" s="165">
        <f t="shared" si="80"/>
        <v>0</v>
      </c>
      <c r="F59" s="327">
        <v>0</v>
      </c>
      <c r="G59" s="139">
        <f t="shared" si="81"/>
        <v>0</v>
      </c>
      <c r="H59" s="194">
        <f t="shared" si="82"/>
        <v>0</v>
      </c>
      <c r="I59" s="418">
        <f t="shared" si="78"/>
        <v>0</v>
      </c>
      <c r="J59" s="393">
        <f t="shared" si="83"/>
        <v>0</v>
      </c>
      <c r="K59" s="435">
        <f t="shared" si="84"/>
        <v>0</v>
      </c>
      <c r="L59" s="331">
        <f t="shared" si="85"/>
        <v>0</v>
      </c>
      <c r="M59" s="317">
        <f t="shared" si="86"/>
        <v>0</v>
      </c>
      <c r="N59" s="332">
        <f t="shared" si="87"/>
        <v>0</v>
      </c>
    </row>
    <row r="60" spans="1:14" ht="21" hidden="1" x14ac:dyDescent="0.35">
      <c r="A60" s="312"/>
      <c r="B60" s="313" t="s">
        <v>62</v>
      </c>
      <c r="C60" s="314">
        <v>307020.59000000003</v>
      </c>
      <c r="D60" s="4">
        <f t="shared" si="79"/>
        <v>58333.912100000009</v>
      </c>
      <c r="E60" s="165">
        <f t="shared" si="80"/>
        <v>365354.50210000004</v>
      </c>
      <c r="F60" s="327">
        <v>307020.59000000003</v>
      </c>
      <c r="G60" s="139">
        <f t="shared" si="81"/>
        <v>58333.912100000009</v>
      </c>
      <c r="H60" s="194">
        <f t="shared" si="82"/>
        <v>365354.50210000004</v>
      </c>
      <c r="I60" s="418">
        <f>'[1]363 ELIGIBIL'!L48+'[1]363 NEELIGIBIL'!L48</f>
        <v>0</v>
      </c>
      <c r="J60" s="393">
        <f t="shared" si="83"/>
        <v>0</v>
      </c>
      <c r="K60" s="435">
        <f t="shared" si="84"/>
        <v>0</v>
      </c>
      <c r="L60" s="331">
        <f t="shared" si="41"/>
        <v>307020.59000000003</v>
      </c>
      <c r="M60" s="317">
        <f t="shared" si="86"/>
        <v>58333.912100000009</v>
      </c>
      <c r="N60" s="332">
        <f t="shared" si="87"/>
        <v>365354.50210000004</v>
      </c>
    </row>
    <row r="61" spans="1:14" ht="21" hidden="1" x14ac:dyDescent="0.35">
      <c r="A61" s="312"/>
      <c r="B61" s="5" t="s">
        <v>124</v>
      </c>
      <c r="C61" s="394">
        <v>183139.59</v>
      </c>
      <c r="D61" s="395">
        <f t="shared" si="79"/>
        <v>34796.522100000002</v>
      </c>
      <c r="E61" s="402">
        <f t="shared" si="80"/>
        <v>217936.1121</v>
      </c>
      <c r="F61" s="327">
        <v>0</v>
      </c>
      <c r="G61" s="139">
        <f t="shared" si="81"/>
        <v>0</v>
      </c>
      <c r="H61" s="194">
        <f t="shared" si="82"/>
        <v>0</v>
      </c>
      <c r="I61" s="418">
        <f>C61-F61</f>
        <v>183139.59</v>
      </c>
      <c r="J61" s="393">
        <f t="shared" si="83"/>
        <v>38459.313900000001</v>
      </c>
      <c r="K61" s="435">
        <f t="shared" si="84"/>
        <v>221598.9039</v>
      </c>
      <c r="L61" s="331">
        <f t="shared" si="41"/>
        <v>183139.59</v>
      </c>
      <c r="M61" s="317">
        <f t="shared" si="86"/>
        <v>38459.313900000001</v>
      </c>
      <c r="N61" s="332">
        <f t="shared" si="87"/>
        <v>221598.9039</v>
      </c>
    </row>
    <row r="62" spans="1:14" ht="23.25" customHeight="1" x14ac:dyDescent="0.35">
      <c r="A62" s="312" t="s">
        <v>63</v>
      </c>
      <c r="B62" s="313" t="s">
        <v>64</v>
      </c>
      <c r="C62" s="314">
        <v>0</v>
      </c>
      <c r="D62" s="4">
        <f t="shared" si="79"/>
        <v>0</v>
      </c>
      <c r="E62" s="165">
        <f t="shared" si="80"/>
        <v>0</v>
      </c>
      <c r="F62" s="327">
        <v>0</v>
      </c>
      <c r="G62" s="139">
        <f t="shared" si="81"/>
        <v>0</v>
      </c>
      <c r="H62" s="194">
        <f t="shared" si="82"/>
        <v>0</v>
      </c>
      <c r="I62" s="418">
        <v>0</v>
      </c>
      <c r="J62" s="393">
        <f t="shared" si="83"/>
        <v>0</v>
      </c>
      <c r="K62" s="435">
        <f t="shared" si="84"/>
        <v>0</v>
      </c>
      <c r="L62" s="331">
        <f t="shared" si="41"/>
        <v>0</v>
      </c>
      <c r="M62" s="317">
        <f t="shared" si="86"/>
        <v>0</v>
      </c>
      <c r="N62" s="332">
        <f t="shared" si="87"/>
        <v>0</v>
      </c>
    </row>
    <row r="63" spans="1:14" ht="22.5" customHeight="1" x14ac:dyDescent="0.35">
      <c r="A63" s="312" t="s">
        <v>65</v>
      </c>
      <c r="B63" s="391" t="s">
        <v>66</v>
      </c>
      <c r="C63" s="314">
        <f>C64+C65</f>
        <v>0</v>
      </c>
      <c r="D63" s="314">
        <f t="shared" ref="D63:E63" si="88">D64+D65</f>
        <v>0</v>
      </c>
      <c r="E63" s="326">
        <f t="shared" si="88"/>
        <v>0</v>
      </c>
      <c r="F63" s="327">
        <f>F64+F65</f>
        <v>0</v>
      </c>
      <c r="G63" s="315">
        <f t="shared" ref="G63:H63" si="89">G64+G65</f>
        <v>0</v>
      </c>
      <c r="H63" s="328">
        <f t="shared" si="89"/>
        <v>0</v>
      </c>
      <c r="I63" s="418">
        <f>I64+I65</f>
        <v>0</v>
      </c>
      <c r="J63" s="393">
        <f t="shared" si="83"/>
        <v>0</v>
      </c>
      <c r="K63" s="434">
        <f t="shared" ref="K63" si="90">K64+K65</f>
        <v>0</v>
      </c>
      <c r="L63" s="331">
        <f t="shared" ref="L63:L68" si="91">F63+I63</f>
        <v>0</v>
      </c>
      <c r="M63" s="317">
        <f t="shared" ref="M63:M69" si="92">G63+J63</f>
        <v>0</v>
      </c>
      <c r="N63" s="332">
        <f t="shared" ref="N63:N69" si="93">H63+K63</f>
        <v>0</v>
      </c>
    </row>
    <row r="64" spans="1:14" ht="21" hidden="1" x14ac:dyDescent="0.35">
      <c r="A64" s="312"/>
      <c r="B64" s="313" t="s">
        <v>67</v>
      </c>
      <c r="C64" s="314">
        <v>0</v>
      </c>
      <c r="D64" s="4">
        <f t="shared" si="79"/>
        <v>0</v>
      </c>
      <c r="E64" s="165">
        <f t="shared" si="80"/>
        <v>0</v>
      </c>
      <c r="F64" s="327">
        <v>0</v>
      </c>
      <c r="G64" s="139">
        <f t="shared" ref="G64:G68" si="94">F64*0.19</f>
        <v>0</v>
      </c>
      <c r="H64" s="194">
        <f t="shared" ref="H64:H68" si="95">F64+G64</f>
        <v>0</v>
      </c>
      <c r="I64" s="418">
        <f>'[1]363 ELIGIBIL'!L51+'[1]363 NEELIGIBIL'!L51</f>
        <v>0</v>
      </c>
      <c r="J64" s="393">
        <f t="shared" si="83"/>
        <v>0</v>
      </c>
      <c r="K64" s="435">
        <f t="shared" ref="K64:K68" si="96">I64+J64</f>
        <v>0</v>
      </c>
      <c r="L64" s="331">
        <f t="shared" si="91"/>
        <v>0</v>
      </c>
      <c r="M64" s="317">
        <f t="shared" si="92"/>
        <v>0</v>
      </c>
      <c r="N64" s="332">
        <f t="shared" si="93"/>
        <v>0</v>
      </c>
    </row>
    <row r="65" spans="1:14" ht="21" hidden="1" x14ac:dyDescent="0.35">
      <c r="A65" s="312"/>
      <c r="B65" s="313" t="s">
        <v>68</v>
      </c>
      <c r="C65" s="314">
        <f>'[1]363 ELIGIBIL'!C52+'[1]363 NEELIGIBIL'!C52</f>
        <v>0</v>
      </c>
      <c r="D65" s="4">
        <f t="shared" si="79"/>
        <v>0</v>
      </c>
      <c r="E65" s="165">
        <f t="shared" si="80"/>
        <v>0</v>
      </c>
      <c r="F65" s="327">
        <f>'[1]363 ELIGIBIL'!F52+'[1]363 NEELIGIBIL'!F52</f>
        <v>0</v>
      </c>
      <c r="G65" s="139">
        <f t="shared" si="94"/>
        <v>0</v>
      </c>
      <c r="H65" s="194">
        <f t="shared" si="95"/>
        <v>0</v>
      </c>
      <c r="I65" s="418">
        <f>'[1]363 ELIGIBIL'!L52+'[1]363 NEELIGIBIL'!L52</f>
        <v>0</v>
      </c>
      <c r="J65" s="393">
        <f t="shared" si="83"/>
        <v>0</v>
      </c>
      <c r="K65" s="435">
        <f t="shared" si="96"/>
        <v>0</v>
      </c>
      <c r="L65" s="331">
        <f t="shared" si="91"/>
        <v>0</v>
      </c>
      <c r="M65" s="317">
        <f t="shared" si="92"/>
        <v>0</v>
      </c>
      <c r="N65" s="332">
        <f t="shared" si="93"/>
        <v>0</v>
      </c>
    </row>
    <row r="66" spans="1:14" ht="42" x14ac:dyDescent="0.35">
      <c r="A66" s="312" t="s">
        <v>69</v>
      </c>
      <c r="B66" s="391" t="s">
        <v>70</v>
      </c>
      <c r="C66" s="314">
        <f>'[1]363 ELIGIBIL'!C53+'[1]363 NEELIGIBIL'!C53</f>
        <v>0</v>
      </c>
      <c r="D66" s="4">
        <f t="shared" si="79"/>
        <v>0</v>
      </c>
      <c r="E66" s="165">
        <f t="shared" si="80"/>
        <v>0</v>
      </c>
      <c r="F66" s="327">
        <f>'[1]363 ELIGIBIL'!F53+'[1]363 NEELIGIBIL'!F53</f>
        <v>0</v>
      </c>
      <c r="G66" s="139">
        <f t="shared" si="94"/>
        <v>0</v>
      </c>
      <c r="H66" s="194">
        <f t="shared" si="95"/>
        <v>0</v>
      </c>
      <c r="I66" s="418">
        <f>'[1]363 ELIGIBIL'!L53+'[1]363 NEELIGIBIL'!L53</f>
        <v>0</v>
      </c>
      <c r="J66" s="393">
        <f t="shared" si="83"/>
        <v>0</v>
      </c>
      <c r="K66" s="435">
        <f t="shared" si="96"/>
        <v>0</v>
      </c>
      <c r="L66" s="331">
        <f t="shared" si="91"/>
        <v>0</v>
      </c>
      <c r="M66" s="317">
        <f t="shared" si="92"/>
        <v>0</v>
      </c>
      <c r="N66" s="332">
        <f t="shared" si="93"/>
        <v>0</v>
      </c>
    </row>
    <row r="67" spans="1:14" ht="21" x14ac:dyDescent="0.35">
      <c r="A67" s="312" t="s">
        <v>71</v>
      </c>
      <c r="B67" s="391" t="s">
        <v>72</v>
      </c>
      <c r="C67" s="314">
        <f>'[1]363 ELIGIBIL'!C54+'[1]363 NEELIGIBIL'!C54</f>
        <v>0</v>
      </c>
      <c r="D67" s="4">
        <f t="shared" si="79"/>
        <v>0</v>
      </c>
      <c r="E67" s="165">
        <f t="shared" si="80"/>
        <v>0</v>
      </c>
      <c r="F67" s="327">
        <f>'[1]363 ELIGIBIL'!F54+'[1]363 NEELIGIBIL'!F54</f>
        <v>0</v>
      </c>
      <c r="G67" s="139">
        <f t="shared" si="94"/>
        <v>0</v>
      </c>
      <c r="H67" s="194">
        <f t="shared" si="95"/>
        <v>0</v>
      </c>
      <c r="I67" s="418">
        <f>'[1]363 ELIGIBIL'!L54+'[1]363 NEELIGIBIL'!L54</f>
        <v>0</v>
      </c>
      <c r="J67" s="393">
        <f t="shared" si="83"/>
        <v>0</v>
      </c>
      <c r="K67" s="435">
        <f t="shared" si="96"/>
        <v>0</v>
      </c>
      <c r="L67" s="331">
        <f t="shared" si="91"/>
        <v>0</v>
      </c>
      <c r="M67" s="317">
        <f t="shared" si="92"/>
        <v>0</v>
      </c>
      <c r="N67" s="332">
        <f t="shared" si="93"/>
        <v>0</v>
      </c>
    </row>
    <row r="68" spans="1:14" ht="21" x14ac:dyDescent="0.35">
      <c r="A68" s="312" t="s">
        <v>73</v>
      </c>
      <c r="B68" s="391" t="s">
        <v>74</v>
      </c>
      <c r="C68" s="314">
        <f>'[1]363 ELIGIBIL'!C55+'[1]363 NEELIGIBIL'!C55</f>
        <v>0</v>
      </c>
      <c r="D68" s="4">
        <f t="shared" si="79"/>
        <v>0</v>
      </c>
      <c r="E68" s="165">
        <f t="shared" si="80"/>
        <v>0</v>
      </c>
      <c r="F68" s="327">
        <f>'[1]363 ELIGIBIL'!F55+'[1]363 NEELIGIBIL'!F55</f>
        <v>0</v>
      </c>
      <c r="G68" s="139">
        <f t="shared" si="94"/>
        <v>0</v>
      </c>
      <c r="H68" s="194">
        <f t="shared" si="95"/>
        <v>0</v>
      </c>
      <c r="I68" s="418">
        <f>'[1]363 ELIGIBIL'!L55+'[1]363 NEELIGIBIL'!L55</f>
        <v>0</v>
      </c>
      <c r="J68" s="393">
        <f t="shared" si="83"/>
        <v>0</v>
      </c>
      <c r="K68" s="435">
        <f t="shared" si="96"/>
        <v>0</v>
      </c>
      <c r="L68" s="331">
        <f t="shared" si="91"/>
        <v>0</v>
      </c>
      <c r="M68" s="317">
        <f t="shared" si="92"/>
        <v>0</v>
      </c>
      <c r="N68" s="332">
        <f t="shared" si="93"/>
        <v>0</v>
      </c>
    </row>
    <row r="69" spans="1:14" ht="21.75" thickBot="1" x14ac:dyDescent="0.4">
      <c r="A69" s="467" t="s">
        <v>75</v>
      </c>
      <c r="B69" s="468"/>
      <c r="C69" s="30">
        <f>C46+C62+C63+C66+C67+C68</f>
        <v>577230.96</v>
      </c>
      <c r="D69" s="30">
        <f t="shared" ref="D69:K69" si="97">D46+D62+D63+D66+D67+D68</f>
        <v>109673.8824</v>
      </c>
      <c r="E69" s="161">
        <f t="shared" si="97"/>
        <v>686904.84240000008</v>
      </c>
      <c r="F69" s="189">
        <f t="shared" si="97"/>
        <v>379132.73000000004</v>
      </c>
      <c r="G69" s="79">
        <f t="shared" si="97"/>
        <v>72035.218700000012</v>
      </c>
      <c r="H69" s="80">
        <f t="shared" si="97"/>
        <v>451167.94870000007</v>
      </c>
      <c r="I69" s="411">
        <f t="shared" si="97"/>
        <v>198098.22999999998</v>
      </c>
      <c r="J69" s="101">
        <f t="shared" si="97"/>
        <v>41600.628300000004</v>
      </c>
      <c r="K69" s="428">
        <f t="shared" si="97"/>
        <v>239698.85829999999</v>
      </c>
      <c r="L69" s="437">
        <f t="shared" si="41"/>
        <v>577230.96</v>
      </c>
      <c r="M69" s="134">
        <f t="shared" si="92"/>
        <v>113635.84700000001</v>
      </c>
      <c r="N69" s="438">
        <f t="shared" si="93"/>
        <v>690866.80700000003</v>
      </c>
    </row>
    <row r="70" spans="1:14" ht="21" x14ac:dyDescent="0.35">
      <c r="A70" s="466" t="s">
        <v>76</v>
      </c>
      <c r="B70" s="462"/>
      <c r="C70" s="462"/>
      <c r="D70" s="462"/>
      <c r="E70" s="462"/>
      <c r="F70" s="187"/>
      <c r="G70" s="78"/>
      <c r="H70" s="188"/>
      <c r="I70" s="100"/>
      <c r="J70" s="100"/>
      <c r="K70" s="100"/>
      <c r="L70" s="221">
        <f t="shared" si="41"/>
        <v>0</v>
      </c>
      <c r="M70" s="126"/>
      <c r="N70" s="219"/>
    </row>
    <row r="71" spans="1:14" s="6" customFormat="1" ht="21" x14ac:dyDescent="0.35">
      <c r="A71" s="89" t="s">
        <v>77</v>
      </c>
      <c r="B71" s="319" t="s">
        <v>78</v>
      </c>
      <c r="C71" s="3">
        <f>C72+C73</f>
        <v>0</v>
      </c>
      <c r="D71" s="3">
        <f t="shared" ref="D71:E71" si="98">D72+D73</f>
        <v>0</v>
      </c>
      <c r="E71" s="333">
        <f t="shared" si="98"/>
        <v>0</v>
      </c>
      <c r="F71" s="334">
        <f>F72+F73</f>
        <v>0</v>
      </c>
      <c r="G71" s="7">
        <f t="shared" ref="G71:H71" si="99">G72+G73</f>
        <v>0</v>
      </c>
      <c r="H71" s="8">
        <f t="shared" si="99"/>
        <v>0</v>
      </c>
      <c r="I71" s="412">
        <f>I72+I73</f>
        <v>0</v>
      </c>
      <c r="J71" s="104">
        <f t="shared" ref="J71:K71" si="100">J72+J73</f>
        <v>0</v>
      </c>
      <c r="K71" s="429">
        <f t="shared" si="100"/>
        <v>0</v>
      </c>
      <c r="L71" s="437">
        <f t="shared" si="41"/>
        <v>0</v>
      </c>
      <c r="M71" s="280">
        <f t="shared" ref="M71:N71" si="101">M72+M73</f>
        <v>0</v>
      </c>
      <c r="N71" s="281">
        <f t="shared" si="101"/>
        <v>0</v>
      </c>
    </row>
    <row r="72" spans="1:14" ht="44.25" customHeight="1" x14ac:dyDescent="0.35">
      <c r="A72" s="32"/>
      <c r="B72" s="57" t="s">
        <v>79</v>
      </c>
      <c r="C72" s="34">
        <v>0</v>
      </c>
      <c r="D72" s="35">
        <f t="shared" ref="D72:D81" si="102">C72*19%</f>
        <v>0</v>
      </c>
      <c r="E72" s="162">
        <f t="shared" ref="E72:E73" si="103">C72+D72</f>
        <v>0</v>
      </c>
      <c r="F72" s="190">
        <v>0</v>
      </c>
      <c r="G72" s="84">
        <f t="shared" ref="G72:G73" si="104">F72*19%</f>
        <v>0</v>
      </c>
      <c r="H72" s="85">
        <f t="shared" ref="H72:H73" si="105">F72+G72</f>
        <v>0</v>
      </c>
      <c r="I72" s="413">
        <f>C72-F72</f>
        <v>0</v>
      </c>
      <c r="J72" s="103">
        <f>I72*21%</f>
        <v>0</v>
      </c>
      <c r="K72" s="430">
        <f t="shared" ref="K72:K73" si="106">I72+J72</f>
        <v>0</v>
      </c>
      <c r="L72" s="221">
        <f t="shared" si="41"/>
        <v>0</v>
      </c>
      <c r="M72" s="132">
        <f t="shared" ref="M72:M73" si="107">L72*19%</f>
        <v>0</v>
      </c>
      <c r="N72" s="133">
        <f t="shared" ref="N72:N73" si="108">L72+M72</f>
        <v>0</v>
      </c>
    </row>
    <row r="73" spans="1:14" ht="21.75" thickBot="1" x14ac:dyDescent="0.4">
      <c r="A73" s="17"/>
      <c r="B73" s="18" t="s">
        <v>80</v>
      </c>
      <c r="C73" s="34">
        <v>0</v>
      </c>
      <c r="D73" s="35">
        <f t="shared" si="102"/>
        <v>0</v>
      </c>
      <c r="E73" s="162">
        <f t="shared" si="103"/>
        <v>0</v>
      </c>
      <c r="F73" s="190">
        <v>0</v>
      </c>
      <c r="G73" s="84">
        <f t="shared" si="104"/>
        <v>0</v>
      </c>
      <c r="H73" s="85">
        <f t="shared" si="105"/>
        <v>0</v>
      </c>
      <c r="I73" s="413">
        <v>0</v>
      </c>
      <c r="J73" s="103">
        <f>I73*21%</f>
        <v>0</v>
      </c>
      <c r="K73" s="430">
        <f t="shared" si="106"/>
        <v>0</v>
      </c>
      <c r="L73" s="221">
        <f t="shared" si="41"/>
        <v>0</v>
      </c>
      <c r="M73" s="132">
        <f t="shared" si="107"/>
        <v>0</v>
      </c>
      <c r="N73" s="133">
        <f t="shared" si="108"/>
        <v>0</v>
      </c>
    </row>
    <row r="74" spans="1:14" s="6" customFormat="1" ht="21.75" thickTop="1" x14ac:dyDescent="0.35">
      <c r="A74" s="296" t="s">
        <v>81</v>
      </c>
      <c r="B74" s="320" t="s">
        <v>82</v>
      </c>
      <c r="C74" s="298">
        <f t="shared" ref="C74:E74" si="109">SUM(C75:C79)</f>
        <v>0</v>
      </c>
      <c r="D74" s="298">
        <f t="shared" si="109"/>
        <v>0</v>
      </c>
      <c r="E74" s="365">
        <f t="shared" si="109"/>
        <v>0</v>
      </c>
      <c r="F74" s="366">
        <f t="shared" ref="F74:H74" si="110">SUM(F75:F79)</f>
        <v>0</v>
      </c>
      <c r="G74" s="299">
        <f t="shared" si="110"/>
        <v>0</v>
      </c>
      <c r="H74" s="310">
        <f t="shared" si="110"/>
        <v>0</v>
      </c>
      <c r="I74" s="416">
        <f t="shared" ref="I74:K74" si="111">SUM(I75:I79)</f>
        <v>0</v>
      </c>
      <c r="J74" s="321">
        <f t="shared" si="111"/>
        <v>0</v>
      </c>
      <c r="K74" s="432">
        <f t="shared" si="111"/>
        <v>0</v>
      </c>
      <c r="L74" s="437">
        <f t="shared" si="41"/>
        <v>0</v>
      </c>
      <c r="M74" s="301">
        <f t="shared" ref="M74:N74" si="112">SUM(M75:M79)</f>
        <v>0</v>
      </c>
      <c r="N74" s="325">
        <f t="shared" si="112"/>
        <v>0</v>
      </c>
    </row>
    <row r="75" spans="1:14" ht="42" x14ac:dyDescent="0.35">
      <c r="A75" s="32"/>
      <c r="B75" s="37" t="s">
        <v>83</v>
      </c>
      <c r="C75" s="34">
        <v>0</v>
      </c>
      <c r="D75" s="58">
        <v>0</v>
      </c>
      <c r="E75" s="162">
        <f t="shared" ref="E75:E81" si="113">C75+D75</f>
        <v>0</v>
      </c>
      <c r="F75" s="190">
        <v>0</v>
      </c>
      <c r="G75" s="86">
        <v>0</v>
      </c>
      <c r="H75" s="85">
        <f t="shared" ref="H75:H81" si="114">F75+G75</f>
        <v>0</v>
      </c>
      <c r="I75" s="413">
        <f t="shared" ref="I75:I81" si="115">C75-F75</f>
        <v>0</v>
      </c>
      <c r="J75" s="105">
        <v>0</v>
      </c>
      <c r="K75" s="430">
        <f t="shared" ref="K75:K81" si="116">I75+J75</f>
        <v>0</v>
      </c>
      <c r="L75" s="221">
        <f t="shared" si="41"/>
        <v>0</v>
      </c>
      <c r="M75" s="135">
        <v>0</v>
      </c>
      <c r="N75" s="133">
        <f t="shared" ref="N75:N81" si="117">L75+M75</f>
        <v>0</v>
      </c>
    </row>
    <row r="76" spans="1:14" ht="42" x14ac:dyDescent="0.35">
      <c r="A76" s="32"/>
      <c r="B76" s="37" t="s">
        <v>84</v>
      </c>
      <c r="C76" s="34">
        <v>0</v>
      </c>
      <c r="D76" s="58">
        <v>0</v>
      </c>
      <c r="E76" s="162">
        <f t="shared" si="113"/>
        <v>0</v>
      </c>
      <c r="F76" s="190">
        <v>0</v>
      </c>
      <c r="G76" s="86">
        <v>0</v>
      </c>
      <c r="H76" s="85">
        <f t="shared" si="114"/>
        <v>0</v>
      </c>
      <c r="I76" s="413">
        <f t="shared" si="115"/>
        <v>0</v>
      </c>
      <c r="J76" s="105">
        <v>0</v>
      </c>
      <c r="K76" s="430">
        <f t="shared" si="116"/>
        <v>0</v>
      </c>
      <c r="L76" s="221">
        <f t="shared" si="41"/>
        <v>0</v>
      </c>
      <c r="M76" s="135">
        <v>0</v>
      </c>
      <c r="N76" s="133">
        <f t="shared" si="117"/>
        <v>0</v>
      </c>
    </row>
    <row r="77" spans="1:14" ht="42" x14ac:dyDescent="0.35">
      <c r="A77" s="32"/>
      <c r="B77" s="37" t="s">
        <v>85</v>
      </c>
      <c r="C77" s="34">
        <v>0</v>
      </c>
      <c r="D77" s="58">
        <v>0</v>
      </c>
      <c r="E77" s="162">
        <f t="shared" si="113"/>
        <v>0</v>
      </c>
      <c r="F77" s="190">
        <v>0</v>
      </c>
      <c r="G77" s="86">
        <v>0</v>
      </c>
      <c r="H77" s="85">
        <f t="shared" si="114"/>
        <v>0</v>
      </c>
      <c r="I77" s="413">
        <f t="shared" si="115"/>
        <v>0</v>
      </c>
      <c r="J77" s="105">
        <v>0</v>
      </c>
      <c r="K77" s="430">
        <f t="shared" si="116"/>
        <v>0</v>
      </c>
      <c r="L77" s="221">
        <f t="shared" si="41"/>
        <v>0</v>
      </c>
      <c r="M77" s="135">
        <v>0</v>
      </c>
      <c r="N77" s="133">
        <f t="shared" si="117"/>
        <v>0</v>
      </c>
    </row>
    <row r="78" spans="1:14" ht="21" x14ac:dyDescent="0.35">
      <c r="A78" s="32"/>
      <c r="B78" s="37" t="s">
        <v>86</v>
      </c>
      <c r="C78" s="34">
        <v>0</v>
      </c>
      <c r="D78" s="58">
        <v>0</v>
      </c>
      <c r="E78" s="162">
        <f t="shared" si="113"/>
        <v>0</v>
      </c>
      <c r="F78" s="190">
        <v>0</v>
      </c>
      <c r="G78" s="86">
        <v>0</v>
      </c>
      <c r="H78" s="85">
        <f t="shared" si="114"/>
        <v>0</v>
      </c>
      <c r="I78" s="413">
        <f t="shared" si="115"/>
        <v>0</v>
      </c>
      <c r="J78" s="105">
        <v>0</v>
      </c>
      <c r="K78" s="430">
        <f t="shared" si="116"/>
        <v>0</v>
      </c>
      <c r="L78" s="221">
        <f t="shared" si="41"/>
        <v>0</v>
      </c>
      <c r="M78" s="135">
        <v>0</v>
      </c>
      <c r="N78" s="133">
        <f t="shared" si="117"/>
        <v>0</v>
      </c>
    </row>
    <row r="79" spans="1:14" ht="42.75" thickBot="1" x14ac:dyDescent="0.4">
      <c r="A79" s="17"/>
      <c r="B79" s="56" t="s">
        <v>87</v>
      </c>
      <c r="C79" s="19">
        <v>0</v>
      </c>
      <c r="D79" s="59">
        <v>0</v>
      </c>
      <c r="E79" s="158">
        <f t="shared" si="113"/>
        <v>0</v>
      </c>
      <c r="F79" s="184">
        <v>0</v>
      </c>
      <c r="G79" s="87">
        <v>0</v>
      </c>
      <c r="H79" s="72">
        <f t="shared" si="114"/>
        <v>0</v>
      </c>
      <c r="I79" s="413">
        <f t="shared" si="115"/>
        <v>0</v>
      </c>
      <c r="J79" s="106">
        <v>0</v>
      </c>
      <c r="K79" s="425">
        <f t="shared" si="116"/>
        <v>0</v>
      </c>
      <c r="L79" s="221">
        <f t="shared" si="41"/>
        <v>0</v>
      </c>
      <c r="M79" s="136">
        <v>0</v>
      </c>
      <c r="N79" s="121">
        <f t="shared" si="117"/>
        <v>0</v>
      </c>
    </row>
    <row r="80" spans="1:14" ht="22.5" thickTop="1" thickBot="1" x14ac:dyDescent="0.4">
      <c r="A80" s="46" t="s">
        <v>88</v>
      </c>
      <c r="B80" s="47" t="s">
        <v>89</v>
      </c>
      <c r="C80" s="48">
        <v>0</v>
      </c>
      <c r="D80" s="49">
        <f t="shared" si="102"/>
        <v>0</v>
      </c>
      <c r="E80" s="403">
        <f t="shared" si="113"/>
        <v>0</v>
      </c>
      <c r="F80" s="185">
        <f>'[1]363 ELIGIBIL'!F67+'[1]363 NEELIGIBIL'!F67</f>
        <v>0</v>
      </c>
      <c r="G80" s="74">
        <f t="shared" ref="G80:G81" si="118">F80*19%</f>
        <v>0</v>
      </c>
      <c r="H80" s="75">
        <f t="shared" si="114"/>
        <v>0</v>
      </c>
      <c r="I80" s="413">
        <f t="shared" si="115"/>
        <v>0</v>
      </c>
      <c r="J80" s="98">
        <f>I80*21%</f>
        <v>0</v>
      </c>
      <c r="K80" s="426">
        <f t="shared" si="116"/>
        <v>0</v>
      </c>
      <c r="L80" s="221">
        <f t="shared" si="41"/>
        <v>0</v>
      </c>
      <c r="M80" s="122">
        <f t="shared" ref="M80:M81" si="119">L80*19%</f>
        <v>0</v>
      </c>
      <c r="N80" s="123">
        <f t="shared" si="117"/>
        <v>0</v>
      </c>
    </row>
    <row r="81" spans="1:14" ht="22.5" thickTop="1" thickBot="1" x14ac:dyDescent="0.4">
      <c r="A81" s="22" t="s">
        <v>90</v>
      </c>
      <c r="B81" s="27" t="s">
        <v>91</v>
      </c>
      <c r="C81" s="48">
        <v>0</v>
      </c>
      <c r="D81" s="25">
        <f t="shared" si="102"/>
        <v>0</v>
      </c>
      <c r="E81" s="159">
        <f t="shared" si="113"/>
        <v>0</v>
      </c>
      <c r="F81" s="185">
        <v>0</v>
      </c>
      <c r="G81" s="74">
        <f t="shared" si="118"/>
        <v>0</v>
      </c>
      <c r="H81" s="75">
        <f t="shared" si="114"/>
        <v>0</v>
      </c>
      <c r="I81" s="413">
        <f t="shared" si="115"/>
        <v>0</v>
      </c>
      <c r="J81" s="98">
        <f>I81*21%</f>
        <v>0</v>
      </c>
      <c r="K81" s="426">
        <f t="shared" si="116"/>
        <v>0</v>
      </c>
      <c r="L81" s="221">
        <f t="shared" si="41"/>
        <v>0</v>
      </c>
      <c r="M81" s="122">
        <f t="shared" si="119"/>
        <v>0</v>
      </c>
      <c r="N81" s="123">
        <f t="shared" si="117"/>
        <v>0</v>
      </c>
    </row>
    <row r="82" spans="1:14" ht="22.5" thickTop="1" thickBot="1" x14ac:dyDescent="0.4">
      <c r="A82" s="464" t="s">
        <v>92</v>
      </c>
      <c r="B82" s="465"/>
      <c r="C82" s="28">
        <f>C71+C74+C80+C81</f>
        <v>0</v>
      </c>
      <c r="D82" s="28">
        <f t="shared" ref="D82:E82" si="120">D71+D74+D80+D81</f>
        <v>0</v>
      </c>
      <c r="E82" s="160">
        <f t="shared" si="120"/>
        <v>0</v>
      </c>
      <c r="F82" s="186">
        <f>F71+F74+F80+F81</f>
        <v>0</v>
      </c>
      <c r="G82" s="76">
        <f t="shared" ref="G82:H82" si="121">G71+G74+G80+G81</f>
        <v>0</v>
      </c>
      <c r="H82" s="77">
        <f t="shared" si="121"/>
        <v>0</v>
      </c>
      <c r="I82" s="410">
        <f>I71+I74+I80+I81</f>
        <v>0</v>
      </c>
      <c r="J82" s="99">
        <f t="shared" ref="J82:K82" si="122">J71+J74+J80+J81</f>
        <v>0</v>
      </c>
      <c r="K82" s="427">
        <f t="shared" si="122"/>
        <v>0</v>
      </c>
      <c r="L82" s="217">
        <f>L71+L74+L80+L81</f>
        <v>0</v>
      </c>
      <c r="M82" s="124">
        <f t="shared" ref="M82:N82" si="123">M71+M74+M80+M81</f>
        <v>0</v>
      </c>
      <c r="N82" s="125">
        <f t="shared" si="123"/>
        <v>0</v>
      </c>
    </row>
    <row r="83" spans="1:14" ht="21" x14ac:dyDescent="0.25">
      <c r="A83" s="461" t="s">
        <v>93</v>
      </c>
      <c r="B83" s="462"/>
      <c r="C83" s="462"/>
      <c r="D83" s="462"/>
      <c r="E83" s="462"/>
      <c r="F83" s="187"/>
      <c r="G83" s="78"/>
      <c r="H83" s="188"/>
      <c r="I83" s="100"/>
      <c r="J83" s="100"/>
      <c r="K83" s="100"/>
      <c r="L83" s="218"/>
      <c r="M83" s="126"/>
      <c r="N83" s="219"/>
    </row>
    <row r="84" spans="1:14" ht="21" x14ac:dyDescent="0.35">
      <c r="A84" s="32" t="s">
        <v>94</v>
      </c>
      <c r="B84" s="60" t="s">
        <v>95</v>
      </c>
      <c r="C84" s="34">
        <v>0</v>
      </c>
      <c r="D84" s="35">
        <f>C84*19%</f>
        <v>0</v>
      </c>
      <c r="E84" s="162">
        <f>C84+D84</f>
        <v>0</v>
      </c>
      <c r="F84" s="190">
        <v>0</v>
      </c>
      <c r="G84" s="84">
        <f>F84*19%</f>
        <v>0</v>
      </c>
      <c r="H84" s="85">
        <f>F84+G84</f>
        <v>0</v>
      </c>
      <c r="I84" s="413">
        <v>0</v>
      </c>
      <c r="J84" s="103">
        <f>I84*19%</f>
        <v>0</v>
      </c>
      <c r="K84" s="430">
        <f>I84+J84</f>
        <v>0</v>
      </c>
      <c r="L84" s="221">
        <v>0</v>
      </c>
      <c r="M84" s="132">
        <f>L84*19%</f>
        <v>0</v>
      </c>
      <c r="N84" s="133">
        <f>L84+M84</f>
        <v>0</v>
      </c>
    </row>
    <row r="85" spans="1:14" ht="21" x14ac:dyDescent="0.35">
      <c r="A85" s="32" t="s">
        <v>96</v>
      </c>
      <c r="B85" s="33" t="s">
        <v>97</v>
      </c>
      <c r="C85" s="34">
        <v>0</v>
      </c>
      <c r="D85" s="35">
        <f t="shared" ref="D85" si="124">C85*19%</f>
        <v>0</v>
      </c>
      <c r="E85" s="162">
        <f t="shared" ref="E85" si="125">C85+D85</f>
        <v>0</v>
      </c>
      <c r="F85" s="190">
        <v>0</v>
      </c>
      <c r="G85" s="84">
        <f t="shared" ref="G85" si="126">F85*19%</f>
        <v>0</v>
      </c>
      <c r="H85" s="85">
        <f t="shared" ref="H85" si="127">F85+G85</f>
        <v>0</v>
      </c>
      <c r="I85" s="413">
        <v>0</v>
      </c>
      <c r="J85" s="103">
        <f t="shared" ref="J85" si="128">I85*19%</f>
        <v>0</v>
      </c>
      <c r="K85" s="430">
        <f t="shared" ref="K85" si="129">I85+J85</f>
        <v>0</v>
      </c>
      <c r="L85" s="221">
        <v>0</v>
      </c>
      <c r="M85" s="132">
        <f t="shared" ref="M85" si="130">L85*19%</f>
        <v>0</v>
      </c>
      <c r="N85" s="133">
        <f t="shared" ref="N85" si="131">L85+M85</f>
        <v>0</v>
      </c>
    </row>
    <row r="86" spans="1:14" ht="21.75" thickBot="1" x14ac:dyDescent="0.4">
      <c r="A86" s="467" t="s">
        <v>98</v>
      </c>
      <c r="B86" s="468"/>
      <c r="C86" s="30">
        <f>SUM(C84:C85)</f>
        <v>0</v>
      </c>
      <c r="D86" s="30">
        <f t="shared" ref="D86:E86" si="132">SUM(D84:D85)</f>
        <v>0</v>
      </c>
      <c r="E86" s="161">
        <f t="shared" si="132"/>
        <v>0</v>
      </c>
      <c r="F86" s="189">
        <f>SUM(F84:F85)</f>
        <v>0</v>
      </c>
      <c r="G86" s="79">
        <f t="shared" ref="G86:H86" si="133">SUM(G84:G85)</f>
        <v>0</v>
      </c>
      <c r="H86" s="80">
        <f t="shared" si="133"/>
        <v>0</v>
      </c>
      <c r="I86" s="411">
        <f>SUM(I84:I85)</f>
        <v>0</v>
      </c>
      <c r="J86" s="101">
        <f t="shared" ref="J86:K86" si="134">SUM(J84:J85)</f>
        <v>0</v>
      </c>
      <c r="K86" s="428">
        <f t="shared" si="134"/>
        <v>0</v>
      </c>
      <c r="L86" s="220">
        <f>SUM(L84:L85)</f>
        <v>0</v>
      </c>
      <c r="M86" s="127">
        <f t="shared" ref="M86:N86" si="135">SUM(M84:M85)</f>
        <v>0</v>
      </c>
      <c r="N86" s="128">
        <f t="shared" si="135"/>
        <v>0</v>
      </c>
    </row>
    <row r="87" spans="1:14" ht="21.75" thickBot="1" x14ac:dyDescent="0.4">
      <c r="A87" s="469" t="s">
        <v>99</v>
      </c>
      <c r="B87" s="470"/>
      <c r="C87" s="61">
        <f>C17+C19+C44+C69+C82+C86</f>
        <v>610564.28999999992</v>
      </c>
      <c r="D87" s="61">
        <f t="shared" ref="D87:N87" si="136">D17+D19+D44+D69+D82+D86</f>
        <v>116007.2151</v>
      </c>
      <c r="E87" s="166">
        <f t="shared" si="136"/>
        <v>726571.50510000007</v>
      </c>
      <c r="F87" s="195">
        <f t="shared" si="136"/>
        <v>402466.06000000006</v>
      </c>
      <c r="G87" s="88">
        <f t="shared" si="136"/>
        <v>76468.551400000011</v>
      </c>
      <c r="H87" s="196">
        <f t="shared" si="136"/>
        <v>478934.61140000005</v>
      </c>
      <c r="I87" s="419">
        <f t="shared" si="136"/>
        <v>208098.22999999998</v>
      </c>
      <c r="J87" s="107">
        <f t="shared" si="136"/>
        <v>43700.628300000004</v>
      </c>
      <c r="K87" s="436">
        <f t="shared" si="136"/>
        <v>251798.85829999999</v>
      </c>
      <c r="L87" s="226">
        <f t="shared" si="136"/>
        <v>610564.28999999992</v>
      </c>
      <c r="M87" s="137">
        <f t="shared" si="136"/>
        <v>120169.17970000001</v>
      </c>
      <c r="N87" s="227">
        <f t="shared" si="136"/>
        <v>730733.46970000002</v>
      </c>
    </row>
    <row r="88" spans="1:14" ht="21.75" thickBot="1" x14ac:dyDescent="0.4">
      <c r="A88" s="469" t="s">
        <v>100</v>
      </c>
      <c r="B88" s="470"/>
      <c r="C88" s="61">
        <f t="shared" ref="C88:N88" si="137">C14+C15+C16+C19+C46+C62+C72</f>
        <v>577230.96</v>
      </c>
      <c r="D88" s="61">
        <f t="shared" si="137"/>
        <v>109673.8824</v>
      </c>
      <c r="E88" s="166">
        <f t="shared" si="137"/>
        <v>686904.84240000008</v>
      </c>
      <c r="F88" s="195">
        <f t="shared" si="137"/>
        <v>379132.73000000004</v>
      </c>
      <c r="G88" s="88">
        <f t="shared" si="137"/>
        <v>72035.218700000012</v>
      </c>
      <c r="H88" s="196">
        <f t="shared" si="137"/>
        <v>451167.94870000007</v>
      </c>
      <c r="I88" s="419">
        <f t="shared" si="137"/>
        <v>198098.22999999998</v>
      </c>
      <c r="J88" s="107">
        <f t="shared" si="137"/>
        <v>41600.628300000004</v>
      </c>
      <c r="K88" s="436">
        <f t="shared" si="137"/>
        <v>239698.85829999999</v>
      </c>
      <c r="L88" s="226">
        <f t="shared" si="137"/>
        <v>577230.96</v>
      </c>
      <c r="M88" s="137">
        <f t="shared" si="137"/>
        <v>113635.84700000001</v>
      </c>
      <c r="N88" s="227">
        <f t="shared" si="137"/>
        <v>690866.80700000003</v>
      </c>
    </row>
    <row r="90" spans="1:14" ht="11.25" customHeight="1" x14ac:dyDescent="0.25"/>
    <row r="91" spans="1:14" ht="21" x14ac:dyDescent="0.35">
      <c r="B91" s="2" t="s">
        <v>101</v>
      </c>
      <c r="C91" s="447" t="s">
        <v>102</v>
      </c>
      <c r="D91" s="447"/>
      <c r="E91" s="447"/>
      <c r="F91" s="447"/>
      <c r="G91" s="447"/>
      <c r="H91" s="447"/>
      <c r="I91" s="447"/>
      <c r="J91" s="447"/>
      <c r="K91" s="447"/>
      <c r="L91" s="447"/>
      <c r="M91" s="447"/>
      <c r="N91" s="447"/>
    </row>
    <row r="92" spans="1:14" ht="21" x14ac:dyDescent="0.35">
      <c r="A92" s="6"/>
      <c r="B92" s="1" t="s">
        <v>103</v>
      </c>
      <c r="C92" s="448" t="s">
        <v>104</v>
      </c>
      <c r="D92" s="448"/>
      <c r="E92" s="448"/>
      <c r="F92" s="448"/>
      <c r="G92" s="448"/>
      <c r="H92" s="448"/>
      <c r="I92" s="448"/>
      <c r="J92" s="448"/>
      <c r="K92" s="448"/>
      <c r="L92" s="448"/>
      <c r="M92" s="448"/>
      <c r="N92" s="448"/>
    </row>
    <row r="95" spans="1:14" ht="21" x14ac:dyDescent="0.35">
      <c r="B95" s="2" t="s">
        <v>105</v>
      </c>
      <c r="F95" s="109"/>
    </row>
    <row r="96" spans="1:14" ht="21" x14ac:dyDescent="0.35">
      <c r="A96" s="6"/>
      <c r="B96" s="1" t="s">
        <v>106</v>
      </c>
      <c r="C96" s="39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</sheetData>
  <mergeCells count="33">
    <mergeCell ref="F92:H92"/>
    <mergeCell ref="I92:K92"/>
    <mergeCell ref="L92:N92"/>
    <mergeCell ref="A2:B2"/>
    <mergeCell ref="A3:B3"/>
    <mergeCell ref="A4:B4"/>
    <mergeCell ref="A6:E6"/>
    <mergeCell ref="A7:E7"/>
    <mergeCell ref="A45:E45"/>
    <mergeCell ref="A8:E8"/>
    <mergeCell ref="A9:A10"/>
    <mergeCell ref="B9:B10"/>
    <mergeCell ref="A12:E12"/>
    <mergeCell ref="A17:B17"/>
    <mergeCell ref="A18:E18"/>
    <mergeCell ref="A19:B19"/>
    <mergeCell ref="A20:E20"/>
    <mergeCell ref="A44:B44"/>
    <mergeCell ref="A88:B88"/>
    <mergeCell ref="C91:E91"/>
    <mergeCell ref="C92:E92"/>
    <mergeCell ref="A69:B69"/>
    <mergeCell ref="A70:E70"/>
    <mergeCell ref="A82:B82"/>
    <mergeCell ref="A83:E83"/>
    <mergeCell ref="A86:B86"/>
    <mergeCell ref="A87:B87"/>
    <mergeCell ref="F91:H91"/>
    <mergeCell ref="I91:K91"/>
    <mergeCell ref="L91:N91"/>
    <mergeCell ref="F7:H8"/>
    <mergeCell ref="I7:K8"/>
    <mergeCell ref="L7:N8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8959-9929-4892-9C75-203832EE2159}">
  <dimension ref="A1:N96"/>
  <sheetViews>
    <sheetView view="pageBreakPreview" zoomScale="60" zoomScaleNormal="70" workbookViewId="0">
      <selection activeCell="C95" sqref="C95:N96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</cols>
  <sheetData>
    <row r="1" spans="1:14" ht="18.75" x14ac:dyDescent="0.3">
      <c r="A1" s="9" t="s">
        <v>107</v>
      </c>
      <c r="B1" s="9"/>
      <c r="C1" s="6"/>
      <c r="D1" s="6"/>
      <c r="F1" s="6"/>
      <c r="G1" s="6"/>
    </row>
    <row r="2" spans="1:14" ht="18.75" x14ac:dyDescent="0.25">
      <c r="A2" s="471" t="s">
        <v>0</v>
      </c>
      <c r="B2" s="471"/>
      <c r="C2" s="6"/>
      <c r="D2" s="6"/>
      <c r="F2" s="6"/>
      <c r="G2" s="6"/>
    </row>
    <row r="3" spans="1:14" ht="18.75" x14ac:dyDescent="0.25">
      <c r="A3" s="471" t="s">
        <v>1</v>
      </c>
      <c r="B3" s="471"/>
      <c r="C3" s="6"/>
      <c r="D3" s="6"/>
      <c r="F3" s="6"/>
      <c r="G3" s="6"/>
    </row>
    <row r="4" spans="1:14" ht="18.75" x14ac:dyDescent="0.25">
      <c r="A4" s="471" t="s">
        <v>2</v>
      </c>
      <c r="B4" s="471"/>
      <c r="C4" s="6"/>
      <c r="D4" s="6"/>
      <c r="F4" s="6"/>
      <c r="G4" s="6"/>
    </row>
    <row r="6" spans="1:14" ht="21.75" thickBot="1" x14ac:dyDescent="0.4">
      <c r="A6" s="472" t="s">
        <v>108</v>
      </c>
      <c r="B6" s="473"/>
      <c r="C6" s="473"/>
      <c r="D6" s="473"/>
      <c r="E6" s="473"/>
      <c r="F6" s="110"/>
      <c r="G6" s="110"/>
      <c r="H6" s="110"/>
    </row>
    <row r="7" spans="1:14" ht="21" customHeight="1" x14ac:dyDescent="0.35">
      <c r="A7" s="472" t="s">
        <v>3</v>
      </c>
      <c r="B7" s="472"/>
      <c r="C7" s="472"/>
      <c r="D7" s="472"/>
      <c r="E7" s="472"/>
      <c r="F7" s="455" t="s">
        <v>126</v>
      </c>
      <c r="G7" s="456"/>
      <c r="H7" s="457"/>
      <c r="I7" s="450" t="s">
        <v>127</v>
      </c>
      <c r="J7" s="450"/>
      <c r="K7" s="450"/>
      <c r="L7" s="441" t="s">
        <v>128</v>
      </c>
      <c r="M7" s="442"/>
      <c r="N7" s="443"/>
    </row>
    <row r="8" spans="1:14" ht="21.75" thickBot="1" x14ac:dyDescent="0.3">
      <c r="A8" s="474" t="s">
        <v>109</v>
      </c>
      <c r="B8" s="475"/>
      <c r="C8" s="475"/>
      <c r="D8" s="475"/>
      <c r="E8" s="475"/>
      <c r="F8" s="458"/>
      <c r="G8" s="459"/>
      <c r="H8" s="460"/>
      <c r="I8" s="453"/>
      <c r="J8" s="453"/>
      <c r="K8" s="453"/>
      <c r="L8" s="444"/>
      <c r="M8" s="445"/>
      <c r="N8" s="446"/>
    </row>
    <row r="9" spans="1:14" ht="42" x14ac:dyDescent="0.25">
      <c r="A9" s="476" t="s">
        <v>4</v>
      </c>
      <c r="B9" s="478" t="s">
        <v>5</v>
      </c>
      <c r="C9" s="10" t="s">
        <v>6</v>
      </c>
      <c r="D9" s="11" t="s">
        <v>7</v>
      </c>
      <c r="E9" s="155" t="s">
        <v>8</v>
      </c>
      <c r="F9" s="178" t="s">
        <v>6</v>
      </c>
      <c r="G9" s="63" t="s">
        <v>7</v>
      </c>
      <c r="H9" s="64" t="s">
        <v>8</v>
      </c>
      <c r="I9" s="167" t="s">
        <v>6</v>
      </c>
      <c r="J9" s="140"/>
      <c r="K9" s="197" t="s">
        <v>8</v>
      </c>
      <c r="L9" s="210" t="s">
        <v>6</v>
      </c>
      <c r="M9" s="112"/>
      <c r="N9" s="113" t="s">
        <v>8</v>
      </c>
    </row>
    <row r="10" spans="1:14" ht="21.75" thickBot="1" x14ac:dyDescent="0.3">
      <c r="A10" s="477"/>
      <c r="B10" s="479"/>
      <c r="C10" s="13" t="s">
        <v>9</v>
      </c>
      <c r="D10" s="14" t="s">
        <v>9</v>
      </c>
      <c r="E10" s="156" t="s">
        <v>9</v>
      </c>
      <c r="F10" s="179" t="s">
        <v>9</v>
      </c>
      <c r="G10" s="66" t="s">
        <v>9</v>
      </c>
      <c r="H10" s="67" t="s">
        <v>9</v>
      </c>
      <c r="I10" s="168" t="s">
        <v>9</v>
      </c>
      <c r="J10" s="141" t="s">
        <v>9</v>
      </c>
      <c r="K10" s="198" t="s">
        <v>9</v>
      </c>
      <c r="L10" s="211" t="s">
        <v>9</v>
      </c>
      <c r="M10" s="115" t="s">
        <v>9</v>
      </c>
      <c r="N10" s="116" t="s">
        <v>9</v>
      </c>
    </row>
    <row r="11" spans="1:14" ht="21.75" thickBot="1" x14ac:dyDescent="0.3">
      <c r="A11" s="108" t="s">
        <v>10</v>
      </c>
      <c r="B11" s="16" t="s">
        <v>11</v>
      </c>
      <c r="C11" s="16" t="s">
        <v>12</v>
      </c>
      <c r="D11" s="16" t="s">
        <v>13</v>
      </c>
      <c r="E11" s="157" t="s">
        <v>14</v>
      </c>
      <c r="F11" s="180" t="s">
        <v>12</v>
      </c>
      <c r="G11" s="68" t="s">
        <v>13</v>
      </c>
      <c r="H11" s="181" t="s">
        <v>14</v>
      </c>
      <c r="I11" s="169" t="s">
        <v>12</v>
      </c>
      <c r="J11" s="142" t="s">
        <v>13</v>
      </c>
      <c r="K11" s="199" t="s">
        <v>14</v>
      </c>
      <c r="L11" s="212" t="s">
        <v>12</v>
      </c>
      <c r="M11" s="117" t="s">
        <v>13</v>
      </c>
      <c r="N11" s="213" t="s">
        <v>14</v>
      </c>
    </row>
    <row r="12" spans="1:14" ht="21" x14ac:dyDescent="0.25">
      <c r="A12" s="466" t="s">
        <v>15</v>
      </c>
      <c r="B12" s="462"/>
      <c r="C12" s="462"/>
      <c r="D12" s="462"/>
      <c r="E12" s="462"/>
      <c r="F12" s="182"/>
      <c r="G12" s="69"/>
      <c r="H12" s="183"/>
      <c r="I12" s="170"/>
      <c r="J12" s="143"/>
      <c r="K12" s="200"/>
      <c r="L12" s="214"/>
      <c r="M12" s="118"/>
      <c r="N12" s="215"/>
    </row>
    <row r="13" spans="1:14" ht="21.75" thickBot="1" x14ac:dyDescent="0.4">
      <c r="A13" s="17" t="s">
        <v>16</v>
      </c>
      <c r="B13" s="18" t="s">
        <v>17</v>
      </c>
      <c r="C13" s="19">
        <v>0</v>
      </c>
      <c r="D13" s="20">
        <f>C13*19%</f>
        <v>0</v>
      </c>
      <c r="E13" s="158">
        <f>C13+D13</f>
        <v>0</v>
      </c>
      <c r="F13" s="184">
        <v>0</v>
      </c>
      <c r="G13" s="71">
        <f>F13*19%</f>
        <v>0</v>
      </c>
      <c r="H13" s="72">
        <f>F13+G13</f>
        <v>0</v>
      </c>
      <c r="I13" s="171">
        <v>0</v>
      </c>
      <c r="J13" s="145">
        <f>I13*21%</f>
        <v>0</v>
      </c>
      <c r="K13" s="201">
        <f>I13+J13</f>
        <v>0</v>
      </c>
      <c r="L13" s="216">
        <f>F13+I13</f>
        <v>0</v>
      </c>
      <c r="M13" s="120">
        <f>L13*19%</f>
        <v>0</v>
      </c>
      <c r="N13" s="121">
        <f>L13+M13</f>
        <v>0</v>
      </c>
    </row>
    <row r="14" spans="1:14" ht="22.5" thickTop="1" thickBot="1" x14ac:dyDescent="0.4">
      <c r="A14" s="22" t="s">
        <v>18</v>
      </c>
      <c r="B14" s="23" t="s">
        <v>19</v>
      </c>
      <c r="C14" s="24">
        <v>0</v>
      </c>
      <c r="D14" s="25">
        <f t="shared" ref="D14:D16" si="0">C14*19%</f>
        <v>0</v>
      </c>
      <c r="E14" s="159">
        <f t="shared" ref="E14:E16" si="1">C14+D14</f>
        <v>0</v>
      </c>
      <c r="F14" s="185">
        <v>0</v>
      </c>
      <c r="G14" s="74">
        <f t="shared" ref="G14:G16" si="2">F14*19%</f>
        <v>0</v>
      </c>
      <c r="H14" s="75">
        <f t="shared" ref="H14:H16" si="3">F14+G14</f>
        <v>0</v>
      </c>
      <c r="I14" s="172">
        <v>0</v>
      </c>
      <c r="J14" s="145">
        <f t="shared" ref="J14:J16" si="4">I14*21%</f>
        <v>0</v>
      </c>
      <c r="K14" s="202">
        <f t="shared" ref="K14:K16" si="5">I14+J14</f>
        <v>0</v>
      </c>
      <c r="L14" s="216">
        <f t="shared" ref="L14:L16" si="6">F14+I14</f>
        <v>0</v>
      </c>
      <c r="M14" s="122">
        <f t="shared" ref="M14:M16" si="7">L14*19%</f>
        <v>0</v>
      </c>
      <c r="N14" s="123">
        <f t="shared" ref="N14:N16" si="8">L14+M14</f>
        <v>0</v>
      </c>
    </row>
    <row r="15" spans="1:14" ht="43.5" thickTop="1" thickBot="1" x14ac:dyDescent="0.4">
      <c r="A15" s="22" t="s">
        <v>20</v>
      </c>
      <c r="B15" s="27" t="s">
        <v>21</v>
      </c>
      <c r="C15" s="24">
        <v>0</v>
      </c>
      <c r="D15" s="25">
        <f t="shared" si="0"/>
        <v>0</v>
      </c>
      <c r="E15" s="159">
        <f t="shared" si="1"/>
        <v>0</v>
      </c>
      <c r="F15" s="185">
        <v>0</v>
      </c>
      <c r="G15" s="74">
        <f t="shared" si="2"/>
        <v>0</v>
      </c>
      <c r="H15" s="75">
        <f t="shared" si="3"/>
        <v>0</v>
      </c>
      <c r="I15" s="172">
        <v>0</v>
      </c>
      <c r="J15" s="145">
        <f t="shared" si="4"/>
        <v>0</v>
      </c>
      <c r="K15" s="202">
        <f t="shared" si="5"/>
        <v>0</v>
      </c>
      <c r="L15" s="216">
        <f t="shared" si="6"/>
        <v>0</v>
      </c>
      <c r="M15" s="122">
        <f t="shared" si="7"/>
        <v>0</v>
      </c>
      <c r="N15" s="123">
        <f t="shared" si="8"/>
        <v>0</v>
      </c>
    </row>
    <row r="16" spans="1:14" ht="22.5" thickTop="1" thickBot="1" x14ac:dyDescent="0.4">
      <c r="A16" s="22" t="s">
        <v>22</v>
      </c>
      <c r="B16" s="23" t="s">
        <v>23</v>
      </c>
      <c r="C16" s="24">
        <v>0</v>
      </c>
      <c r="D16" s="25">
        <f t="shared" si="0"/>
        <v>0</v>
      </c>
      <c r="E16" s="159">
        <f t="shared" si="1"/>
        <v>0</v>
      </c>
      <c r="F16" s="185">
        <v>0</v>
      </c>
      <c r="G16" s="74">
        <f t="shared" si="2"/>
        <v>0</v>
      </c>
      <c r="H16" s="75">
        <f t="shared" si="3"/>
        <v>0</v>
      </c>
      <c r="I16" s="172">
        <v>0</v>
      </c>
      <c r="J16" s="145">
        <f t="shared" si="4"/>
        <v>0</v>
      </c>
      <c r="K16" s="202">
        <f t="shared" si="5"/>
        <v>0</v>
      </c>
      <c r="L16" s="216">
        <f t="shared" si="6"/>
        <v>0</v>
      </c>
      <c r="M16" s="122">
        <f t="shared" si="7"/>
        <v>0</v>
      </c>
      <c r="N16" s="123">
        <f t="shared" si="8"/>
        <v>0</v>
      </c>
    </row>
    <row r="17" spans="1:14" ht="22.5" thickTop="1" thickBot="1" x14ac:dyDescent="0.4">
      <c r="A17" s="464" t="s">
        <v>24</v>
      </c>
      <c r="B17" s="465"/>
      <c r="C17" s="28">
        <f>SUM(C13:C16)</f>
        <v>0</v>
      </c>
      <c r="D17" s="28">
        <f t="shared" ref="D17:E17" si="9">SUM(D13:D16)</f>
        <v>0</v>
      </c>
      <c r="E17" s="160">
        <f t="shared" si="9"/>
        <v>0</v>
      </c>
      <c r="F17" s="186">
        <f>SUM(F13:F16)</f>
        <v>0</v>
      </c>
      <c r="G17" s="76">
        <f t="shared" ref="G17:H17" si="10">SUM(G13:G16)</f>
        <v>0</v>
      </c>
      <c r="H17" s="77">
        <f t="shared" si="10"/>
        <v>0</v>
      </c>
      <c r="I17" s="173">
        <f>SUM(I13:I16)</f>
        <v>0</v>
      </c>
      <c r="J17" s="146">
        <f t="shared" ref="J17:K17" si="11">SUM(J13:J16)</f>
        <v>0</v>
      </c>
      <c r="K17" s="203">
        <f t="shared" si="11"/>
        <v>0</v>
      </c>
      <c r="L17" s="217">
        <f>SUM(L13:L16)</f>
        <v>0</v>
      </c>
      <c r="M17" s="124">
        <f t="shared" ref="M17:N17" si="12">SUM(M13:M16)</f>
        <v>0</v>
      </c>
      <c r="N17" s="125">
        <f t="shared" si="12"/>
        <v>0</v>
      </c>
    </row>
    <row r="18" spans="1:14" ht="21" x14ac:dyDescent="0.25">
      <c r="A18" s="461" t="s">
        <v>25</v>
      </c>
      <c r="B18" s="462"/>
      <c r="C18" s="462"/>
      <c r="D18" s="462"/>
      <c r="E18" s="462"/>
      <c r="F18" s="187"/>
      <c r="G18" s="78"/>
      <c r="H18" s="188"/>
      <c r="I18" s="147"/>
      <c r="J18" s="147"/>
      <c r="K18" s="147"/>
      <c r="L18" s="218"/>
      <c r="M18" s="126"/>
      <c r="N18" s="219"/>
    </row>
    <row r="19" spans="1:14" ht="21.75" thickBot="1" x14ac:dyDescent="0.4">
      <c r="A19" s="467" t="s">
        <v>26</v>
      </c>
      <c r="B19" s="468"/>
      <c r="C19" s="30">
        <v>0</v>
      </c>
      <c r="D19" s="30">
        <v>0</v>
      </c>
      <c r="E19" s="161">
        <v>0</v>
      </c>
      <c r="F19" s="189">
        <v>0</v>
      </c>
      <c r="G19" s="79">
        <v>0</v>
      </c>
      <c r="H19" s="80">
        <v>0</v>
      </c>
      <c r="I19" s="174">
        <v>0</v>
      </c>
      <c r="J19" s="148">
        <v>0</v>
      </c>
      <c r="K19" s="204">
        <v>0</v>
      </c>
      <c r="L19" s="220">
        <v>0</v>
      </c>
      <c r="M19" s="127">
        <v>0</v>
      </c>
      <c r="N19" s="128">
        <v>0</v>
      </c>
    </row>
    <row r="20" spans="1:14" ht="21" x14ac:dyDescent="0.25">
      <c r="A20" s="461" t="s">
        <v>27</v>
      </c>
      <c r="B20" s="462"/>
      <c r="C20" s="462"/>
      <c r="D20" s="462"/>
      <c r="E20" s="462"/>
      <c r="F20" s="187"/>
      <c r="G20" s="78"/>
      <c r="H20" s="188"/>
      <c r="I20" s="147"/>
      <c r="J20" s="147"/>
      <c r="K20" s="147"/>
      <c r="L20" s="218"/>
      <c r="M20" s="126"/>
      <c r="N20" s="219"/>
    </row>
    <row r="21" spans="1:14" s="6" customFormat="1" ht="21" x14ac:dyDescent="0.35">
      <c r="A21" s="89" t="s">
        <v>28</v>
      </c>
      <c r="B21" s="90" t="s">
        <v>29</v>
      </c>
      <c r="C21" s="3">
        <f>SUM(C22:C24)</f>
        <v>0</v>
      </c>
      <c r="D21" s="3">
        <f t="shared" ref="D21:E21" si="13">SUM(D22:D24)</f>
        <v>0</v>
      </c>
      <c r="E21" s="333">
        <f t="shared" si="13"/>
        <v>0</v>
      </c>
      <c r="F21" s="334">
        <f>SUM(F22:F24)</f>
        <v>0</v>
      </c>
      <c r="G21" s="7">
        <f t="shared" ref="G21:H21" si="14">SUM(G22:G24)</f>
        <v>0</v>
      </c>
      <c r="H21" s="8">
        <f t="shared" si="14"/>
        <v>0</v>
      </c>
      <c r="I21" s="335">
        <f>SUM(I22:I24)</f>
        <v>0</v>
      </c>
      <c r="J21" s="279">
        <f t="shared" ref="J21:K21" si="15">SUM(J22:J24)</f>
        <v>0</v>
      </c>
      <c r="K21" s="336">
        <f t="shared" si="15"/>
        <v>0</v>
      </c>
      <c r="L21" s="337">
        <f>SUM(L22:L24)</f>
        <v>0</v>
      </c>
      <c r="M21" s="280">
        <f t="shared" ref="M21:N21" si="16">SUM(M22:M24)</f>
        <v>0</v>
      </c>
      <c r="N21" s="281">
        <f t="shared" si="16"/>
        <v>0</v>
      </c>
    </row>
    <row r="22" spans="1:14" ht="21" x14ac:dyDescent="0.35">
      <c r="A22" s="32"/>
      <c r="B22" s="33" t="s">
        <v>30</v>
      </c>
      <c r="C22" s="34">
        <v>0</v>
      </c>
      <c r="D22" s="35">
        <f t="shared" ref="D22:D25" si="17">C22*19%</f>
        <v>0</v>
      </c>
      <c r="E22" s="162">
        <f t="shared" ref="E22:E25" si="18">C22+D22</f>
        <v>0</v>
      </c>
      <c r="F22" s="190">
        <v>0</v>
      </c>
      <c r="G22" s="84">
        <f t="shared" ref="G22:G25" si="19">F22*19%</f>
        <v>0</v>
      </c>
      <c r="H22" s="85">
        <f t="shared" ref="H22:H25" si="20">F22+G22</f>
        <v>0</v>
      </c>
      <c r="I22" s="175">
        <v>0</v>
      </c>
      <c r="J22" s="151">
        <f>I22*21%</f>
        <v>0</v>
      </c>
      <c r="K22" s="205">
        <f t="shared" ref="K22:K25" si="21">I22+J22</f>
        <v>0</v>
      </c>
      <c r="L22" s="221">
        <f>F22+I22</f>
        <v>0</v>
      </c>
      <c r="M22" s="132">
        <f t="shared" ref="M22:M25" si="22">L22*19%</f>
        <v>0</v>
      </c>
      <c r="N22" s="133">
        <f t="shared" ref="N22:N25" si="23">L22+M22</f>
        <v>0</v>
      </c>
    </row>
    <row r="23" spans="1:14" ht="21" x14ac:dyDescent="0.35">
      <c r="A23" s="32"/>
      <c r="B23" s="33" t="s">
        <v>31</v>
      </c>
      <c r="C23" s="34">
        <v>0</v>
      </c>
      <c r="D23" s="35">
        <f t="shared" si="17"/>
        <v>0</v>
      </c>
      <c r="E23" s="162">
        <f t="shared" si="18"/>
        <v>0</v>
      </c>
      <c r="F23" s="190">
        <v>0</v>
      </c>
      <c r="G23" s="84">
        <f t="shared" si="19"/>
        <v>0</v>
      </c>
      <c r="H23" s="85">
        <f t="shared" si="20"/>
        <v>0</v>
      </c>
      <c r="I23" s="175">
        <v>0</v>
      </c>
      <c r="J23" s="151">
        <f t="shared" ref="J23:J25" si="24">I23*21%</f>
        <v>0</v>
      </c>
      <c r="K23" s="205">
        <f t="shared" si="21"/>
        <v>0</v>
      </c>
      <c r="L23" s="221">
        <f t="shared" ref="L23:L25" si="25">F23+I23</f>
        <v>0</v>
      </c>
      <c r="M23" s="132">
        <f t="shared" si="22"/>
        <v>0</v>
      </c>
      <c r="N23" s="133">
        <f t="shared" si="23"/>
        <v>0</v>
      </c>
    </row>
    <row r="24" spans="1:14" ht="21.75" thickBot="1" x14ac:dyDescent="0.4">
      <c r="A24" s="17"/>
      <c r="B24" s="18" t="s">
        <v>32</v>
      </c>
      <c r="C24" s="19">
        <v>0</v>
      </c>
      <c r="D24" s="20">
        <f t="shared" si="17"/>
        <v>0</v>
      </c>
      <c r="E24" s="158">
        <f t="shared" si="18"/>
        <v>0</v>
      </c>
      <c r="F24" s="184">
        <v>0</v>
      </c>
      <c r="G24" s="71">
        <f t="shared" si="19"/>
        <v>0</v>
      </c>
      <c r="H24" s="72">
        <f t="shared" si="20"/>
        <v>0</v>
      </c>
      <c r="I24" s="171">
        <v>0</v>
      </c>
      <c r="J24" s="145">
        <f t="shared" si="24"/>
        <v>0</v>
      </c>
      <c r="K24" s="201">
        <f t="shared" si="21"/>
        <v>0</v>
      </c>
      <c r="L24" s="216">
        <f t="shared" si="25"/>
        <v>0</v>
      </c>
      <c r="M24" s="120">
        <f t="shared" si="22"/>
        <v>0</v>
      </c>
      <c r="N24" s="121">
        <f t="shared" si="23"/>
        <v>0</v>
      </c>
    </row>
    <row r="25" spans="1:14" s="6" customFormat="1" ht="43.5" thickTop="1" thickBot="1" x14ac:dyDescent="0.4">
      <c r="A25" s="282" t="s">
        <v>33</v>
      </c>
      <c r="B25" s="283" t="s">
        <v>34</v>
      </c>
      <c r="C25" s="284">
        <v>0</v>
      </c>
      <c r="D25" s="285">
        <f t="shared" si="17"/>
        <v>0</v>
      </c>
      <c r="E25" s="349">
        <f t="shared" si="18"/>
        <v>0</v>
      </c>
      <c r="F25" s="350">
        <v>0</v>
      </c>
      <c r="G25" s="288">
        <f t="shared" si="19"/>
        <v>0</v>
      </c>
      <c r="H25" s="289">
        <f t="shared" si="20"/>
        <v>0</v>
      </c>
      <c r="I25" s="351">
        <v>0</v>
      </c>
      <c r="J25" s="352">
        <f t="shared" si="24"/>
        <v>0</v>
      </c>
      <c r="K25" s="353">
        <f t="shared" si="21"/>
        <v>0</v>
      </c>
      <c r="L25" s="354">
        <f t="shared" si="25"/>
        <v>0</v>
      </c>
      <c r="M25" s="304">
        <f t="shared" si="22"/>
        <v>0</v>
      </c>
      <c r="N25" s="305">
        <f t="shared" si="23"/>
        <v>0</v>
      </c>
    </row>
    <row r="26" spans="1:14" s="6" customFormat="1" ht="22.5" thickTop="1" thickBot="1" x14ac:dyDescent="0.4">
      <c r="A26" s="282" t="s">
        <v>35</v>
      </c>
      <c r="B26" s="292" t="s">
        <v>36</v>
      </c>
      <c r="C26" s="293">
        <f>'363-eligibil'!C26+'363-neeligibil'!C26</f>
        <v>20145.73</v>
      </c>
      <c r="D26" s="293">
        <f>'363-eligibil'!D26+'363-neeligibil'!D26</f>
        <v>3827.6887000000002</v>
      </c>
      <c r="E26" s="355">
        <f>'363-eligibil'!E26+'363-neeligibil'!E26</f>
        <v>23973.418699999998</v>
      </c>
      <c r="F26" s="356">
        <f>'363-eligibil'!F26+'363-neeligibil'!F26</f>
        <v>20145.73</v>
      </c>
      <c r="G26" s="294">
        <f>'363-eligibil'!G26+'363-neeligibil'!G26</f>
        <v>3827.6887000000002</v>
      </c>
      <c r="H26" s="357">
        <f>'363-eligibil'!H26+'363-neeligibil'!H26</f>
        <v>23973.418699999998</v>
      </c>
      <c r="I26" s="358">
        <f>'363-eligibil'!I26+'363-neeligibil'!I26</f>
        <v>0</v>
      </c>
      <c r="J26" s="359">
        <f>'363-eligibil'!J26+'363-neeligibil'!J26</f>
        <v>0</v>
      </c>
      <c r="K26" s="360">
        <f>'363-eligibil'!K26+'363-neeligibil'!K26</f>
        <v>0</v>
      </c>
      <c r="L26" s="354">
        <f>'363-eligibil'!L26+'363-neeligibil'!L26</f>
        <v>20145.73</v>
      </c>
      <c r="M26" s="361">
        <f>'363-eligibil'!M26+'363-neeligibil'!M26</f>
        <v>3827.6887000000002</v>
      </c>
      <c r="N26" s="362">
        <f>'363-eligibil'!N26+'363-neeligibil'!N26</f>
        <v>23973.418699999998</v>
      </c>
    </row>
    <row r="27" spans="1:14" s="6" customFormat="1" ht="22.5" thickTop="1" thickBot="1" x14ac:dyDescent="0.4">
      <c r="A27" s="282" t="s">
        <v>37</v>
      </c>
      <c r="B27" s="292" t="s">
        <v>38</v>
      </c>
      <c r="C27" s="293">
        <f>'363-eligibil'!C27+'363-neeligibil'!C27</f>
        <v>20142.689999999999</v>
      </c>
      <c r="D27" s="293">
        <f>'363-eligibil'!D27+'363-neeligibil'!D27</f>
        <v>3827.1110999999996</v>
      </c>
      <c r="E27" s="355">
        <f>'363-eligibil'!E27+'363-neeligibil'!E27</f>
        <v>23969.801099999997</v>
      </c>
      <c r="F27" s="356">
        <f>'363-eligibil'!F27+'363-neeligibil'!F27</f>
        <v>20142.689999999999</v>
      </c>
      <c r="G27" s="294">
        <f>'363-eligibil'!G27+'363-neeligibil'!G27</f>
        <v>3827.1110999999996</v>
      </c>
      <c r="H27" s="357">
        <f>'363-eligibil'!H27+'363-neeligibil'!H27</f>
        <v>23969.801099999997</v>
      </c>
      <c r="I27" s="358">
        <f>'363-eligibil'!I27+'363-neeligibil'!I27</f>
        <v>0</v>
      </c>
      <c r="J27" s="295">
        <f>'363-eligibil'!J27+'363-neeligibil'!J27</f>
        <v>0</v>
      </c>
      <c r="K27" s="363">
        <f>'363-eligibil'!K27+'363-neeligibil'!K27</f>
        <v>0</v>
      </c>
      <c r="L27" s="364">
        <f>'363-eligibil'!L27+'363-neeligibil'!L27</f>
        <v>20142.689999999999</v>
      </c>
      <c r="M27" s="361">
        <f>'363-eligibil'!M27+'363-neeligibil'!M27</f>
        <v>3827.1110999999996</v>
      </c>
      <c r="N27" s="362">
        <f>'363-eligibil'!N27+'363-neeligibil'!N27</f>
        <v>23969.801099999997</v>
      </c>
    </row>
    <row r="28" spans="1:14" s="6" customFormat="1" ht="21.75" thickTop="1" x14ac:dyDescent="0.35">
      <c r="A28" s="296" t="s">
        <v>39</v>
      </c>
      <c r="B28" s="297" t="s">
        <v>40</v>
      </c>
      <c r="C28" s="298">
        <f>SUM(C29:C34)</f>
        <v>365390.17</v>
      </c>
      <c r="D28" s="298">
        <f t="shared" ref="D28:E28" si="26">SUM(D29:D34)</f>
        <v>69424.132299999997</v>
      </c>
      <c r="E28" s="365">
        <f t="shared" si="26"/>
        <v>434814.30229999998</v>
      </c>
      <c r="F28" s="366">
        <f>SUM(F29:F34)</f>
        <v>356927.43</v>
      </c>
      <c r="G28" s="299">
        <f t="shared" ref="G28:H28" si="27">SUM(G29:G34)</f>
        <v>67816.2117</v>
      </c>
      <c r="H28" s="310">
        <f t="shared" si="27"/>
        <v>424743.64169999998</v>
      </c>
      <c r="I28" s="367">
        <f>SUM(I29:I34)</f>
        <v>8462.74</v>
      </c>
      <c r="J28" s="300">
        <f t="shared" ref="J28:K28" si="28">SUM(J29:J34)</f>
        <v>1777.1753999999999</v>
      </c>
      <c r="K28" s="368">
        <f t="shared" si="28"/>
        <v>10239.9154</v>
      </c>
      <c r="L28" s="369">
        <f>SUM(L29:L34)</f>
        <v>365390.17</v>
      </c>
      <c r="M28" s="301">
        <f t="shared" ref="M28:N28" si="29">SUM(M29:M34)</f>
        <v>69593.387099999993</v>
      </c>
      <c r="N28" s="325">
        <f t="shared" si="29"/>
        <v>434983.55709999998</v>
      </c>
    </row>
    <row r="29" spans="1:14" ht="21" x14ac:dyDescent="0.35">
      <c r="A29" s="32"/>
      <c r="B29" s="37" t="s">
        <v>41</v>
      </c>
      <c r="C29" s="34">
        <f>'363-eligibil'!C29+'363-neeligibil'!C29</f>
        <v>0</v>
      </c>
      <c r="D29" s="34">
        <f>'363-eligibil'!D29+'363-neeligibil'!D29</f>
        <v>0</v>
      </c>
      <c r="E29" s="164">
        <f>'363-eligibil'!E29+'363-neeligibil'!E29</f>
        <v>0</v>
      </c>
      <c r="F29" s="190">
        <f>'363-eligibil'!F29+'363-neeligibil'!F29</f>
        <v>0</v>
      </c>
      <c r="G29" s="83">
        <f>'363-eligibil'!G29+'363-neeligibil'!G29</f>
        <v>0</v>
      </c>
      <c r="H29" s="192">
        <f>'363-eligibil'!H29+'363-neeligibil'!H29</f>
        <v>0</v>
      </c>
      <c r="I29" s="175">
        <f>'363-eligibil'!I29+'363-neeligibil'!I29</f>
        <v>0</v>
      </c>
      <c r="J29" s="150">
        <f>'363-eligibil'!J29+'363-neeligibil'!J29</f>
        <v>0</v>
      </c>
      <c r="K29" s="207">
        <f>'363-eligibil'!K29+'363-neeligibil'!K29</f>
        <v>0</v>
      </c>
      <c r="L29" s="221">
        <f>'363-eligibil'!L29+'363-neeligibil'!L29</f>
        <v>0</v>
      </c>
      <c r="M29" s="131">
        <f>'363-eligibil'!M29+'363-neeligibil'!M29</f>
        <v>0</v>
      </c>
      <c r="N29" s="223">
        <f>'363-eligibil'!N29+'363-neeligibil'!N29</f>
        <v>0</v>
      </c>
    </row>
    <row r="30" spans="1:14" ht="21" x14ac:dyDescent="0.35">
      <c r="A30" s="32"/>
      <c r="B30" s="37" t="s">
        <v>42</v>
      </c>
      <c r="C30" s="34">
        <f>'363-eligibil'!C30+'363-neeligibil'!C30</f>
        <v>0</v>
      </c>
      <c r="D30" s="34">
        <f>'363-eligibil'!D30+'363-neeligibil'!D30</f>
        <v>0</v>
      </c>
      <c r="E30" s="164">
        <f>'363-eligibil'!E30+'363-neeligibil'!E30</f>
        <v>0</v>
      </c>
      <c r="F30" s="190">
        <f>'363-eligibil'!F30+'363-neeligibil'!F30</f>
        <v>0</v>
      </c>
      <c r="G30" s="83">
        <f>'363-eligibil'!G30+'363-neeligibil'!G30</f>
        <v>0</v>
      </c>
      <c r="H30" s="192">
        <f>'363-eligibil'!H30+'363-neeligibil'!H30</f>
        <v>0</v>
      </c>
      <c r="I30" s="175">
        <f>'363-eligibil'!I30+'363-neeligibil'!I30</f>
        <v>0</v>
      </c>
      <c r="J30" s="150">
        <f>'363-eligibil'!J30+'363-neeligibil'!J30</f>
        <v>0</v>
      </c>
      <c r="K30" s="207">
        <f>'363-eligibil'!K30+'363-neeligibil'!K30</f>
        <v>0</v>
      </c>
      <c r="L30" s="221">
        <f>'363-eligibil'!L30+'363-neeligibil'!L30</f>
        <v>0</v>
      </c>
      <c r="M30" s="131">
        <f>'363-eligibil'!M30+'363-neeligibil'!M30</f>
        <v>0</v>
      </c>
      <c r="N30" s="223">
        <f>'363-eligibil'!N30+'363-neeligibil'!N30</f>
        <v>0</v>
      </c>
    </row>
    <row r="31" spans="1:14" ht="42" x14ac:dyDescent="0.35">
      <c r="A31" s="32"/>
      <c r="B31" s="37" t="s">
        <v>110</v>
      </c>
      <c r="C31" s="34">
        <f>'363-eligibil'!C31+'363-neeligibil'!C31</f>
        <v>135000</v>
      </c>
      <c r="D31" s="34">
        <f>'363-eligibil'!D31+'363-neeligibil'!D31</f>
        <v>25650</v>
      </c>
      <c r="E31" s="164">
        <f>'363-eligibil'!E31+'363-neeligibil'!E31</f>
        <v>160650</v>
      </c>
      <c r="F31" s="190">
        <f>'363-eligibil'!F31+'363-neeligibil'!F31</f>
        <v>135000</v>
      </c>
      <c r="G31" s="83">
        <f>'363-eligibil'!G31+'363-neeligibil'!G31</f>
        <v>25650</v>
      </c>
      <c r="H31" s="192">
        <f>'363-eligibil'!H31+'363-neeligibil'!H31</f>
        <v>160650</v>
      </c>
      <c r="I31" s="175">
        <f>'363-eligibil'!I31+'363-neeligibil'!I31</f>
        <v>0</v>
      </c>
      <c r="J31" s="150">
        <f>'363-eligibil'!J31+'363-neeligibil'!J31</f>
        <v>0</v>
      </c>
      <c r="K31" s="207">
        <f>'363-eligibil'!K31+'363-neeligibil'!K31</f>
        <v>0</v>
      </c>
      <c r="L31" s="221">
        <f>'363-eligibil'!L31+'363-neeligibil'!L31</f>
        <v>135000</v>
      </c>
      <c r="M31" s="131">
        <f>'363-eligibil'!M31+'363-neeligibil'!M31</f>
        <v>25650</v>
      </c>
      <c r="N31" s="223">
        <f>'363-eligibil'!N31+'363-neeligibil'!N31</f>
        <v>160650</v>
      </c>
    </row>
    <row r="32" spans="1:14" ht="42" x14ac:dyDescent="0.35">
      <c r="A32" s="32"/>
      <c r="B32" s="37" t="s">
        <v>43</v>
      </c>
      <c r="C32" s="34">
        <f>'363-eligibil'!C32+'363-neeligibil'!C32</f>
        <v>135000</v>
      </c>
      <c r="D32" s="34">
        <f>'363-eligibil'!D32+'363-neeligibil'!D32</f>
        <v>25650</v>
      </c>
      <c r="E32" s="164">
        <f>'363-eligibil'!E32+'363-neeligibil'!E32</f>
        <v>160650</v>
      </c>
      <c r="F32" s="190">
        <f>'363-eligibil'!F32+'363-neeligibil'!F32</f>
        <v>135000</v>
      </c>
      <c r="G32" s="83">
        <f>'363-eligibil'!G32+'363-neeligibil'!G32</f>
        <v>25650</v>
      </c>
      <c r="H32" s="192">
        <f>'363-eligibil'!H32+'363-neeligibil'!H32</f>
        <v>160650</v>
      </c>
      <c r="I32" s="175">
        <f>'363-eligibil'!I32+'363-neeligibil'!I32</f>
        <v>0</v>
      </c>
      <c r="J32" s="150">
        <f>'363-eligibil'!J32+'363-neeligibil'!J32</f>
        <v>0</v>
      </c>
      <c r="K32" s="207">
        <f>'363-eligibil'!K32+'363-neeligibil'!K32</f>
        <v>0</v>
      </c>
      <c r="L32" s="221">
        <f>'363-eligibil'!L32+'363-neeligibil'!L32</f>
        <v>135000</v>
      </c>
      <c r="M32" s="131">
        <f>'363-eligibil'!M32+'363-neeligibil'!M32</f>
        <v>25650</v>
      </c>
      <c r="N32" s="223">
        <f>'363-eligibil'!N32+'363-neeligibil'!N32</f>
        <v>160650</v>
      </c>
    </row>
    <row r="33" spans="1:14" ht="42" x14ac:dyDescent="0.35">
      <c r="A33" s="38"/>
      <c r="B33" s="39" t="s">
        <v>44</v>
      </c>
      <c r="C33" s="34">
        <f>'363-eligibil'!C33+'363-neeligibil'!C33</f>
        <v>8462.74</v>
      </c>
      <c r="D33" s="34">
        <f>'363-eligibil'!D33+'363-neeligibil'!D33</f>
        <v>1607.9205999999999</v>
      </c>
      <c r="E33" s="164">
        <f>'363-eligibil'!E33+'363-neeligibil'!E33</f>
        <v>10070.660599999999</v>
      </c>
      <c r="F33" s="190">
        <f>'363-eligibil'!F33+'363-neeligibil'!F33</f>
        <v>0</v>
      </c>
      <c r="G33" s="83">
        <f>'363-eligibil'!G33+'363-neeligibil'!G33</f>
        <v>0</v>
      </c>
      <c r="H33" s="192">
        <f>'363-eligibil'!H33+'363-neeligibil'!H33</f>
        <v>0</v>
      </c>
      <c r="I33" s="175">
        <f>'363-eligibil'!I33+'363-neeligibil'!I33</f>
        <v>8462.74</v>
      </c>
      <c r="J33" s="150">
        <f>'363-eligibil'!J33+'363-neeligibil'!J33</f>
        <v>1777.1753999999999</v>
      </c>
      <c r="K33" s="207">
        <f>'363-eligibil'!K33+'363-neeligibil'!K33</f>
        <v>10239.9154</v>
      </c>
      <c r="L33" s="221">
        <f>'363-eligibil'!L33+'363-neeligibil'!L33</f>
        <v>8462.74</v>
      </c>
      <c r="M33" s="131">
        <f>'363-eligibil'!M33+'363-neeligibil'!M33</f>
        <v>1777.1753999999999</v>
      </c>
      <c r="N33" s="223">
        <f>'363-eligibil'!N33+'363-neeligibil'!N33</f>
        <v>10239.9154</v>
      </c>
    </row>
    <row r="34" spans="1:14" ht="21.75" thickBot="1" x14ac:dyDescent="0.4">
      <c r="A34" s="42"/>
      <c r="B34" s="43" t="s">
        <v>45</v>
      </c>
      <c r="C34" s="19">
        <f>'363-eligibil'!C34+'363-neeligibil'!C34</f>
        <v>86927.43</v>
      </c>
      <c r="D34" s="19">
        <f>'363-eligibil'!D34+'363-neeligibil'!D34</f>
        <v>16516.2117</v>
      </c>
      <c r="E34" s="163">
        <f>'363-eligibil'!E34+'363-neeligibil'!E34</f>
        <v>103443.64169999999</v>
      </c>
      <c r="F34" s="184">
        <f>'363-eligibil'!F34+'363-neeligibil'!F34</f>
        <v>86927.43</v>
      </c>
      <c r="G34" s="70">
        <f>'363-eligibil'!G34+'363-neeligibil'!G34</f>
        <v>16516.2117</v>
      </c>
      <c r="H34" s="191">
        <f>'363-eligibil'!H34+'363-neeligibil'!H34</f>
        <v>103443.64169999999</v>
      </c>
      <c r="I34" s="171">
        <f>'363-eligibil'!I34+'363-neeligibil'!I34</f>
        <v>0</v>
      </c>
      <c r="J34" s="144">
        <f>'363-eligibil'!J34+'363-neeligibil'!J34</f>
        <v>0</v>
      </c>
      <c r="K34" s="206">
        <f>'363-eligibil'!K34+'363-neeligibil'!K34</f>
        <v>0</v>
      </c>
      <c r="L34" s="216">
        <f>'363-eligibil'!L34+'363-neeligibil'!L34</f>
        <v>86927.43</v>
      </c>
      <c r="M34" s="119">
        <f>'363-eligibil'!M34+'363-neeligibil'!M34</f>
        <v>16516.2117</v>
      </c>
      <c r="N34" s="222">
        <f>'363-eligibil'!N34+'363-neeligibil'!N34</f>
        <v>103443.64169999999</v>
      </c>
    </row>
    <row r="35" spans="1:14" s="378" customFormat="1" ht="22.5" thickTop="1" thickBot="1" x14ac:dyDescent="0.4">
      <c r="A35" s="322" t="s">
        <v>46</v>
      </c>
      <c r="B35" s="323" t="s">
        <v>47</v>
      </c>
      <c r="C35" s="370">
        <f>'363-eligibil'!C35+'363-neeligibil'!C35</f>
        <v>3333.33</v>
      </c>
      <c r="D35" s="370">
        <f>'363-eligibil'!D35+'363-neeligibil'!D35</f>
        <v>633.33270000000005</v>
      </c>
      <c r="E35" s="371">
        <f>'363-eligibil'!E35+'363-neeligibil'!E35</f>
        <v>3966.6626999999999</v>
      </c>
      <c r="F35" s="372">
        <f>'363-eligibil'!F35+'363-neeligibil'!F35</f>
        <v>3333.33</v>
      </c>
      <c r="G35" s="373">
        <f>'363-eligibil'!G35+'363-neeligibil'!G35</f>
        <v>633.33270000000005</v>
      </c>
      <c r="H35" s="374">
        <f>'363-eligibil'!H35+'363-neeligibil'!H35</f>
        <v>3966.6626999999999</v>
      </c>
      <c r="I35" s="375">
        <f>'363-eligibil'!I35+'363-neeligibil'!I35</f>
        <v>0</v>
      </c>
      <c r="J35" s="359">
        <f>'363-eligibil'!J35+'363-neeligibil'!J35</f>
        <v>0</v>
      </c>
      <c r="K35" s="360">
        <f>'363-eligibil'!K35+'363-neeligibil'!K35</f>
        <v>0</v>
      </c>
      <c r="L35" s="354">
        <f>'363-eligibil'!L35+'363-neeligibil'!L35</f>
        <v>3333.33</v>
      </c>
      <c r="M35" s="376">
        <f>'363-eligibil'!M35+'363-neeligibil'!M35</f>
        <v>633.33270000000005</v>
      </c>
      <c r="N35" s="377">
        <f>'363-eligibil'!N35+'363-neeligibil'!N35</f>
        <v>3966.6626999999999</v>
      </c>
    </row>
    <row r="36" spans="1:14" s="378" customFormat="1" ht="21.75" thickTop="1" x14ac:dyDescent="0.35">
      <c r="A36" s="306" t="s">
        <v>48</v>
      </c>
      <c r="B36" s="307" t="s">
        <v>49</v>
      </c>
      <c r="C36" s="379">
        <f>'363-eligibil'!C36+'363-neeligibil'!C36</f>
        <v>30000</v>
      </c>
      <c r="D36" s="379">
        <f>'363-eligibil'!D36+'363-neeligibil'!D36</f>
        <v>5700</v>
      </c>
      <c r="E36" s="380">
        <f>'363-eligibil'!E36+'363-neeligibil'!E36</f>
        <v>35700</v>
      </c>
      <c r="F36" s="381">
        <f>'363-eligibil'!F36+'363-neeligibil'!F36</f>
        <v>20000</v>
      </c>
      <c r="G36" s="382">
        <f>'363-eligibil'!G36+'363-neeligibil'!G36</f>
        <v>3800</v>
      </c>
      <c r="H36" s="383">
        <f>'363-eligibil'!H36+'363-neeligibil'!H36</f>
        <v>23800</v>
      </c>
      <c r="I36" s="384">
        <f>'363-eligibil'!I36+'363-neeligibil'!I36</f>
        <v>10000</v>
      </c>
      <c r="J36" s="385">
        <f>'363-eligibil'!J36+'363-neeligibil'!J36</f>
        <v>2100</v>
      </c>
      <c r="K36" s="386">
        <f>'363-eligibil'!K36+'363-neeligibil'!K36</f>
        <v>12100</v>
      </c>
      <c r="L36" s="387">
        <f>'363-eligibil'!L36+'363-neeligibil'!L36</f>
        <v>30000</v>
      </c>
      <c r="M36" s="388">
        <f>'363-eligibil'!M36+'363-neeligibil'!M36</f>
        <v>5900</v>
      </c>
      <c r="N36" s="389">
        <f>'363-eligibil'!N36+'363-neeligibil'!N36</f>
        <v>35900</v>
      </c>
    </row>
    <row r="37" spans="1:14" s="110" customFormat="1" ht="21" x14ac:dyDescent="0.35">
      <c r="A37" s="38"/>
      <c r="B37" s="39" t="s">
        <v>50</v>
      </c>
      <c r="C37" s="34">
        <f>'363-eligibil'!C37+'363-neeligibil'!C37</f>
        <v>30000</v>
      </c>
      <c r="D37" s="34">
        <f>'363-eligibil'!D37+'363-neeligibil'!D37</f>
        <v>5700</v>
      </c>
      <c r="E37" s="164">
        <f>'363-eligibil'!E37+'363-neeligibil'!E37</f>
        <v>35700</v>
      </c>
      <c r="F37" s="190">
        <f>'363-eligibil'!F37+'363-neeligibil'!F37</f>
        <v>20000</v>
      </c>
      <c r="G37" s="83">
        <f>'363-eligibil'!G37+'363-neeligibil'!G37</f>
        <v>3800</v>
      </c>
      <c r="H37" s="192">
        <f>'363-eligibil'!H37+'363-neeligibil'!H37</f>
        <v>23800</v>
      </c>
      <c r="I37" s="175">
        <f>'363-eligibil'!I37+'363-neeligibil'!I37</f>
        <v>10000</v>
      </c>
      <c r="J37" s="150">
        <f>'363-eligibil'!J37+'363-neeligibil'!J37</f>
        <v>2100</v>
      </c>
      <c r="K37" s="207">
        <f>'363-eligibil'!K37+'363-neeligibil'!K37</f>
        <v>12100</v>
      </c>
      <c r="L37" s="221">
        <f>'363-eligibil'!L37+'363-neeligibil'!L37</f>
        <v>30000</v>
      </c>
      <c r="M37" s="131">
        <f>'363-eligibil'!M37+'363-neeligibil'!M37</f>
        <v>5900</v>
      </c>
      <c r="N37" s="223">
        <f>'363-eligibil'!N37+'363-neeligibil'!N37</f>
        <v>35900</v>
      </c>
    </row>
    <row r="38" spans="1:14" ht="21.75" thickBot="1" x14ac:dyDescent="0.4">
      <c r="A38" s="42"/>
      <c r="B38" s="43" t="s">
        <v>51</v>
      </c>
      <c r="C38" s="19">
        <f>'363-eligibil'!C38+'363-neeligibil'!C38</f>
        <v>0</v>
      </c>
      <c r="D38" s="19">
        <f>'363-eligibil'!D38+'363-neeligibil'!D38</f>
        <v>0</v>
      </c>
      <c r="E38" s="163">
        <f>'363-eligibil'!E38+'363-neeligibil'!E38</f>
        <v>0</v>
      </c>
      <c r="F38" s="184">
        <f>'363-eligibil'!F38+'363-neeligibil'!F38</f>
        <v>0</v>
      </c>
      <c r="G38" s="70">
        <f>'363-eligibil'!G38+'363-neeligibil'!G38</f>
        <v>0</v>
      </c>
      <c r="H38" s="191">
        <f>'363-eligibil'!H38+'363-neeligibil'!H38</f>
        <v>0</v>
      </c>
      <c r="I38" s="171">
        <f>'363-eligibil'!I38+'363-neeligibil'!I38</f>
        <v>0</v>
      </c>
      <c r="J38" s="144">
        <f>'363-eligibil'!J38+'363-neeligibil'!J38</f>
        <v>0</v>
      </c>
      <c r="K38" s="206">
        <f>'363-eligibil'!K38+'363-neeligibil'!K38</f>
        <v>0</v>
      </c>
      <c r="L38" s="216">
        <f>'363-eligibil'!L38+'363-neeligibil'!L38</f>
        <v>0</v>
      </c>
      <c r="M38" s="119">
        <f>'363-eligibil'!M38+'363-neeligibil'!M38</f>
        <v>0</v>
      </c>
      <c r="N38" s="222">
        <f>'363-eligibil'!N38+'363-neeligibil'!N38</f>
        <v>0</v>
      </c>
    </row>
    <row r="39" spans="1:14" s="6" customFormat="1" ht="21.75" thickTop="1" x14ac:dyDescent="0.35">
      <c r="A39" s="306" t="s">
        <v>52</v>
      </c>
      <c r="B39" s="307" t="s">
        <v>53</v>
      </c>
      <c r="C39" s="379">
        <f>'363-eligibil'!C39+'363-neeligibil'!C39</f>
        <v>33500</v>
      </c>
      <c r="D39" s="379">
        <f>'363-eligibil'!D39+'363-neeligibil'!D39</f>
        <v>6365</v>
      </c>
      <c r="E39" s="380">
        <f>'363-eligibil'!E39+'363-neeligibil'!E39</f>
        <v>39865</v>
      </c>
      <c r="F39" s="381">
        <f>'363-eligibil'!F39+'363-neeligibil'!F39</f>
        <v>23800</v>
      </c>
      <c r="G39" s="382">
        <f>'363-eligibil'!G39+'363-neeligibil'!G39</f>
        <v>4522</v>
      </c>
      <c r="H39" s="383">
        <f>'363-eligibil'!H39+'363-neeligibil'!H39</f>
        <v>28322</v>
      </c>
      <c r="I39" s="384">
        <f>'363-eligibil'!I39+'363-neeligibil'!I39</f>
        <v>9700</v>
      </c>
      <c r="J39" s="385">
        <f>'363-eligibil'!J39+'363-neeligibil'!J39</f>
        <v>2037</v>
      </c>
      <c r="K39" s="386">
        <f>'363-eligibil'!K39+'363-neeligibil'!K39</f>
        <v>11737</v>
      </c>
      <c r="L39" s="387">
        <f>'363-eligibil'!L39+'363-neeligibil'!L39</f>
        <v>33500</v>
      </c>
      <c r="M39" s="388">
        <f>'363-eligibil'!M39+'363-neeligibil'!M39</f>
        <v>6559</v>
      </c>
      <c r="N39" s="389">
        <f>'363-eligibil'!N39+'363-neeligibil'!N39</f>
        <v>40059</v>
      </c>
    </row>
    <row r="40" spans="1:14" ht="21" x14ac:dyDescent="0.35">
      <c r="A40" s="38"/>
      <c r="B40" s="53" t="s">
        <v>54</v>
      </c>
      <c r="C40" s="34">
        <f>'363-eligibil'!C40+'363-neeligibil'!C40</f>
        <v>8200</v>
      </c>
      <c r="D40" s="34">
        <f>'363-eligibil'!D40+'363-neeligibil'!D40</f>
        <v>1558</v>
      </c>
      <c r="E40" s="164">
        <f>'363-eligibil'!E40+'363-neeligibil'!E40</f>
        <v>9758</v>
      </c>
      <c r="F40" s="190">
        <f>'363-eligibil'!F40+'363-neeligibil'!F40</f>
        <v>0</v>
      </c>
      <c r="G40" s="83">
        <f>'363-eligibil'!G40+'363-neeligibil'!G40</f>
        <v>0</v>
      </c>
      <c r="H40" s="192">
        <f>'363-eligibil'!H40+'363-neeligibil'!H40</f>
        <v>0</v>
      </c>
      <c r="I40" s="175">
        <f>'363-eligibil'!I40+'363-neeligibil'!I40</f>
        <v>8200</v>
      </c>
      <c r="J40" s="150">
        <f>'363-eligibil'!J40+'363-neeligibil'!J40</f>
        <v>1722</v>
      </c>
      <c r="K40" s="207">
        <f>'363-eligibil'!K40+'363-neeligibil'!K40</f>
        <v>9922</v>
      </c>
      <c r="L40" s="221">
        <f>'363-eligibil'!L40+'363-neeligibil'!L40</f>
        <v>8200</v>
      </c>
      <c r="M40" s="131">
        <f>'363-eligibil'!M40+'363-neeligibil'!M40</f>
        <v>1722</v>
      </c>
      <c r="N40" s="223">
        <f>'363-eligibil'!N40+'363-neeligibil'!N40</f>
        <v>9922</v>
      </c>
    </row>
    <row r="41" spans="1:14" ht="21" x14ac:dyDescent="0.35">
      <c r="A41" s="32"/>
      <c r="B41" s="33" t="s">
        <v>55</v>
      </c>
      <c r="C41" s="34">
        <f>'363-eligibil'!C41+'363-neeligibil'!C41</f>
        <v>8200</v>
      </c>
      <c r="D41" s="34">
        <f>'363-eligibil'!D41+'363-neeligibil'!D41</f>
        <v>1558</v>
      </c>
      <c r="E41" s="164">
        <f>'363-eligibil'!E41+'363-neeligibil'!E41</f>
        <v>9758</v>
      </c>
      <c r="F41" s="190">
        <f>'363-eligibil'!F41+'363-neeligibil'!F41</f>
        <v>0</v>
      </c>
      <c r="G41" s="83">
        <f>'363-eligibil'!G41+'363-neeligibil'!G41</f>
        <v>0</v>
      </c>
      <c r="H41" s="192">
        <f>'363-eligibil'!H41+'363-neeligibil'!H41</f>
        <v>0</v>
      </c>
      <c r="I41" s="175">
        <f>'363-eligibil'!I41+'363-neeligibil'!I41</f>
        <v>8200</v>
      </c>
      <c r="J41" s="150">
        <f>'363-eligibil'!J41+'363-neeligibil'!J41</f>
        <v>1722</v>
      </c>
      <c r="K41" s="207">
        <f>'363-eligibil'!K41+'363-neeligibil'!K41</f>
        <v>9922</v>
      </c>
      <c r="L41" s="221">
        <f>'363-eligibil'!L41+'363-neeligibil'!L41</f>
        <v>8200</v>
      </c>
      <c r="M41" s="131">
        <f>'363-eligibil'!M41+'363-neeligibil'!M41</f>
        <v>1722</v>
      </c>
      <c r="N41" s="223">
        <f>'363-eligibil'!N41+'363-neeligibil'!N41</f>
        <v>9922</v>
      </c>
    </row>
    <row r="42" spans="1:14" ht="0.75" customHeight="1" x14ac:dyDescent="0.35">
      <c r="A42" s="32"/>
      <c r="B42" s="37" t="s">
        <v>56</v>
      </c>
      <c r="C42" s="34">
        <f>'363-eligibil'!C42+'363-neeligibil'!C42</f>
        <v>0</v>
      </c>
      <c r="D42" s="34">
        <f>'363-eligibil'!D42+'363-neeligibil'!D42</f>
        <v>0</v>
      </c>
      <c r="E42" s="164">
        <f>'363-eligibil'!E42+'363-neeligibil'!E42</f>
        <v>0</v>
      </c>
      <c r="F42" s="190">
        <f>'363-eligibil'!F42+'363-neeligibil'!F42</f>
        <v>0</v>
      </c>
      <c r="G42" s="83">
        <f>'363-eligibil'!G42+'363-neeligibil'!G42</f>
        <v>0</v>
      </c>
      <c r="H42" s="192">
        <f>'363-eligibil'!H42+'363-neeligibil'!H42</f>
        <v>0</v>
      </c>
      <c r="I42" s="175">
        <f>'363-eligibil'!I42+'363-neeligibil'!I42</f>
        <v>0</v>
      </c>
      <c r="J42" s="150">
        <f>'363-eligibil'!J42+'363-neeligibil'!J42</f>
        <v>0</v>
      </c>
      <c r="K42" s="207">
        <f>'363-eligibil'!K42+'363-neeligibil'!K42</f>
        <v>0</v>
      </c>
      <c r="L42" s="221">
        <f>'363-eligibil'!L42+'363-neeligibil'!L42</f>
        <v>0</v>
      </c>
      <c r="M42" s="131">
        <f>'363-eligibil'!M42+'363-neeligibil'!M42</f>
        <v>0</v>
      </c>
      <c r="N42" s="223">
        <f>'363-eligibil'!N42+'363-neeligibil'!N42</f>
        <v>0</v>
      </c>
    </row>
    <row r="43" spans="1:14" ht="21.75" thickBot="1" x14ac:dyDescent="0.4">
      <c r="A43" s="17"/>
      <c r="B43" s="56" t="s">
        <v>57</v>
      </c>
      <c r="C43" s="19">
        <f>'363-eligibil'!C43+'363-neeligibil'!C43</f>
        <v>25300</v>
      </c>
      <c r="D43" s="19">
        <f>'363-eligibil'!D43+'363-neeligibil'!D43</f>
        <v>4807</v>
      </c>
      <c r="E43" s="163">
        <f>'363-eligibil'!E43+'363-neeligibil'!E43</f>
        <v>30107</v>
      </c>
      <c r="F43" s="184">
        <f>'363-eligibil'!F43+'363-neeligibil'!F43</f>
        <v>23800</v>
      </c>
      <c r="G43" s="70">
        <f>'363-eligibil'!G43+'363-neeligibil'!G43</f>
        <v>4522</v>
      </c>
      <c r="H43" s="191">
        <f>'363-eligibil'!H43+'363-neeligibil'!H43</f>
        <v>28322</v>
      </c>
      <c r="I43" s="171">
        <f>'363-eligibil'!I43+'363-neeligibil'!I43</f>
        <v>1500</v>
      </c>
      <c r="J43" s="144">
        <f>'363-eligibil'!J43+'363-neeligibil'!J43</f>
        <v>315</v>
      </c>
      <c r="K43" s="206">
        <f>'363-eligibil'!K43+'363-neeligibil'!K43</f>
        <v>1815</v>
      </c>
      <c r="L43" s="216">
        <f>'363-eligibil'!L43+'363-neeligibil'!L43</f>
        <v>25300</v>
      </c>
      <c r="M43" s="119">
        <f>'363-eligibil'!M43+'363-neeligibil'!M43</f>
        <v>4837</v>
      </c>
      <c r="N43" s="222">
        <f>'363-eligibil'!N43+'363-neeligibil'!N43</f>
        <v>30137</v>
      </c>
    </row>
    <row r="44" spans="1:14" ht="22.5" thickTop="1" thickBot="1" x14ac:dyDescent="0.4">
      <c r="A44" s="464" t="s">
        <v>58</v>
      </c>
      <c r="B44" s="465"/>
      <c r="C44" s="28">
        <f>C21+C25+C26+C27+C28+C35+C36+C39</f>
        <v>472511.92</v>
      </c>
      <c r="D44" s="28">
        <f t="shared" ref="D44:E44" si="30">D21+D25+D26+D27+D28+D35+D36+D39</f>
        <v>89777.26479999999</v>
      </c>
      <c r="E44" s="160">
        <f t="shared" si="30"/>
        <v>562289.18479999993</v>
      </c>
      <c r="F44" s="186">
        <f>F21+F25+F26+F27+F28+F35+F36+F39</f>
        <v>444349.18</v>
      </c>
      <c r="G44" s="76">
        <f t="shared" ref="G44:H44" si="31">G21+G25+G26+G27+G28+G35+G36+G39</f>
        <v>84426.344199999992</v>
      </c>
      <c r="H44" s="77">
        <f t="shared" si="31"/>
        <v>528775.52419999999</v>
      </c>
      <c r="I44" s="173">
        <f>I21+I25+I26+I27+I28+I35+I36+I39</f>
        <v>28162.739999999998</v>
      </c>
      <c r="J44" s="146">
        <f t="shared" ref="J44:K44" si="32">J21+J25+J26+J27+J28+J35+J36+J39</f>
        <v>5914.1754000000001</v>
      </c>
      <c r="K44" s="203">
        <f t="shared" si="32"/>
        <v>34076.915399999998</v>
      </c>
      <c r="L44" s="229">
        <f t="shared" ref="L44:L70" si="33">F44+I44</f>
        <v>472511.92</v>
      </c>
      <c r="M44" s="124">
        <f t="shared" ref="M44:N44" si="34">M21+M25+M26+M27+M28+M35+M36+M39</f>
        <v>90340.519599999985</v>
      </c>
      <c r="N44" s="125">
        <f t="shared" si="34"/>
        <v>562852.43959999993</v>
      </c>
    </row>
    <row r="45" spans="1:14" ht="21" x14ac:dyDescent="0.35">
      <c r="A45" s="466" t="s">
        <v>59</v>
      </c>
      <c r="B45" s="462"/>
      <c r="C45" s="462"/>
      <c r="D45" s="462"/>
      <c r="E45" s="462"/>
      <c r="F45" s="187"/>
      <c r="G45" s="78"/>
      <c r="H45" s="188"/>
      <c r="I45" s="147"/>
      <c r="J45" s="147"/>
      <c r="K45" s="147"/>
      <c r="L45" s="228">
        <f t="shared" si="33"/>
        <v>0</v>
      </c>
      <c r="M45" s="126"/>
      <c r="N45" s="219"/>
    </row>
    <row r="46" spans="1:14" ht="21" x14ac:dyDescent="0.35">
      <c r="A46" s="312" t="s">
        <v>60</v>
      </c>
      <c r="B46" s="390" t="s">
        <v>61</v>
      </c>
      <c r="C46" s="314">
        <f>'363-eligibil'!C46+'363-neeligibil'!C46</f>
        <v>3546838.32</v>
      </c>
      <c r="D46" s="314">
        <f>'363-eligibil'!D46+'363-neeligibil'!D46</f>
        <v>673899.28079999995</v>
      </c>
      <c r="E46" s="326">
        <f>'363-eligibil'!E46+'363-neeligibil'!E46</f>
        <v>4220737.6008000001</v>
      </c>
      <c r="F46" s="327">
        <f>'363-eligibil'!F46+'363-neeligibil'!F46</f>
        <v>3336059.58</v>
      </c>
      <c r="G46" s="315">
        <f>'363-eligibil'!G46+'363-neeligibil'!G46</f>
        <v>633851.32019999996</v>
      </c>
      <c r="H46" s="328">
        <f>'363-eligibil'!H46+'363-neeligibil'!H46</f>
        <v>3969910.9002</v>
      </c>
      <c r="I46" s="329">
        <f>'363-eligibil'!I46+'363-neeligibil'!I46</f>
        <v>210778.74</v>
      </c>
      <c r="J46" s="316">
        <f>'363-eligibil'!J46+'363-neeligibil'!J46</f>
        <v>44263.535400000008</v>
      </c>
      <c r="K46" s="330">
        <f>'363-eligibil'!K46+'363-neeligibil'!K46</f>
        <v>255042.27540000001</v>
      </c>
      <c r="L46" s="331">
        <f>'363-eligibil'!L46+'363-neeligibil'!L46</f>
        <v>3546838.3200000003</v>
      </c>
      <c r="M46" s="317">
        <f>'363-eligibil'!M46+'363-neeligibil'!M46</f>
        <v>678114.85559999989</v>
      </c>
      <c r="N46" s="332">
        <f>'363-eligibil'!N46+'363-neeligibil'!N46</f>
        <v>4224953.1755999997</v>
      </c>
    </row>
    <row r="47" spans="1:14" ht="21" hidden="1" customHeight="1" x14ac:dyDescent="0.35">
      <c r="A47" s="312"/>
      <c r="B47" s="313" t="s">
        <v>111</v>
      </c>
      <c r="C47" s="314">
        <f>'363-eligibil'!C47+'363-neeligibil'!C47</f>
        <v>3056678.1399999997</v>
      </c>
      <c r="D47" s="314">
        <f>'363-eligibil'!D47+'363-neeligibil'!D47</f>
        <v>580768.84659999993</v>
      </c>
      <c r="E47" s="326">
        <f>'363-eligibil'!E47+'363-neeligibil'!E47</f>
        <v>3637446.9865999995</v>
      </c>
      <c r="F47" s="327">
        <f>'363-eligibil'!F47+'363-neeligibil'!F47</f>
        <v>3029038.99</v>
      </c>
      <c r="G47" s="315">
        <f>'363-eligibil'!G47+'363-neeligibil'!G47</f>
        <v>575517.4081</v>
      </c>
      <c r="H47" s="328">
        <f>'363-eligibil'!H47+'363-neeligibil'!H47</f>
        <v>3604556.3980999999</v>
      </c>
      <c r="I47" s="329">
        <f>'363-eligibil'!I47+'363-neeligibil'!I47</f>
        <v>27639.150000000009</v>
      </c>
      <c r="J47" s="316">
        <f>'363-eligibil'!J47+'363-neeligibil'!J47</f>
        <v>5804.2215000000015</v>
      </c>
      <c r="K47" s="330">
        <f>'363-eligibil'!K47+'363-neeligibil'!K47</f>
        <v>33443.371500000008</v>
      </c>
      <c r="L47" s="331">
        <f>'363-eligibil'!L47+'363-neeligibil'!L47</f>
        <v>3056678.14</v>
      </c>
      <c r="M47" s="317">
        <f>'363-eligibil'!M47+'363-neeligibil'!M47</f>
        <v>581321.62959999999</v>
      </c>
      <c r="N47" s="332">
        <f>'363-eligibil'!N47+'363-neeligibil'!N47</f>
        <v>3637999.7696000002</v>
      </c>
    </row>
    <row r="48" spans="1:14" ht="21" hidden="1" x14ac:dyDescent="0.35">
      <c r="A48" s="312"/>
      <c r="B48" s="5" t="s">
        <v>112</v>
      </c>
      <c r="C48" s="314">
        <f>'363-eligibil'!C48+'363-neeligibil'!C48</f>
        <v>573175.96</v>
      </c>
      <c r="D48" s="314">
        <f>'363-eligibil'!D48+'363-neeligibil'!D48</f>
        <v>108903.43239999999</v>
      </c>
      <c r="E48" s="326">
        <f>'363-eligibil'!E48+'363-neeligibil'!E48</f>
        <v>682079.39240000001</v>
      </c>
      <c r="F48" s="327">
        <f>'363-eligibil'!F48+'363-neeligibil'!F48</f>
        <v>573175.96</v>
      </c>
      <c r="G48" s="315">
        <f>'363-eligibil'!G48+'363-neeligibil'!G48</f>
        <v>108903.43239999999</v>
      </c>
      <c r="H48" s="328">
        <f>'363-eligibil'!H48+'363-neeligibil'!H48</f>
        <v>682079.39240000001</v>
      </c>
      <c r="I48" s="329">
        <f>'363-eligibil'!I48+'363-neeligibil'!I48</f>
        <v>0</v>
      </c>
      <c r="J48" s="316">
        <f>'363-eligibil'!J48+'363-neeligibil'!J48</f>
        <v>0</v>
      </c>
      <c r="K48" s="330">
        <f>'363-eligibil'!K48+'363-neeligibil'!K48</f>
        <v>0</v>
      </c>
      <c r="L48" s="331">
        <f>'363-eligibil'!L48+'363-neeligibil'!L48</f>
        <v>573175.96</v>
      </c>
      <c r="M48" s="317">
        <f>'363-eligibil'!M48+'363-neeligibil'!M48</f>
        <v>108903.43239999999</v>
      </c>
      <c r="N48" s="332">
        <f>'363-eligibil'!N48+'363-neeligibil'!N48</f>
        <v>682079.39240000001</v>
      </c>
    </row>
    <row r="49" spans="1:14" ht="21" hidden="1" x14ac:dyDescent="0.35">
      <c r="A49" s="312"/>
      <c r="B49" s="5" t="s">
        <v>123</v>
      </c>
      <c r="C49" s="314">
        <f>'363-eligibil'!C49+'363-neeligibil'!C49</f>
        <v>39913.33</v>
      </c>
      <c r="D49" s="314">
        <f>'363-eligibil'!D49+'363-neeligibil'!D49</f>
        <v>7583.5327000000007</v>
      </c>
      <c r="E49" s="326">
        <f>'363-eligibil'!E49+'363-neeligibil'!E49</f>
        <v>47496.862700000005</v>
      </c>
      <c r="F49" s="327">
        <f>'363-eligibil'!F49+'363-neeligibil'!F49</f>
        <v>33586.15</v>
      </c>
      <c r="G49" s="315">
        <f>'363-eligibil'!G49+'363-neeligibil'!G49</f>
        <v>6381.3685000000005</v>
      </c>
      <c r="H49" s="328">
        <f>'363-eligibil'!H49+'363-neeligibil'!H49</f>
        <v>39967.518500000006</v>
      </c>
      <c r="I49" s="329">
        <f>'363-eligibil'!I49+'363-neeligibil'!I49</f>
        <v>6327.18</v>
      </c>
      <c r="J49" s="316">
        <f>'363-eligibil'!J49+'363-neeligibil'!J49</f>
        <v>1328.7077999999999</v>
      </c>
      <c r="K49" s="330">
        <f>'363-eligibil'!K49+'363-neeligibil'!K49</f>
        <v>7655.8878000000004</v>
      </c>
      <c r="L49" s="331">
        <f>'363-eligibil'!L49+'363-neeligibil'!L49</f>
        <v>39913.33</v>
      </c>
      <c r="M49" s="317">
        <f>'363-eligibil'!M49+'363-neeligibil'!M49</f>
        <v>7710.0763000000006</v>
      </c>
      <c r="N49" s="332">
        <f>'363-eligibil'!N49+'363-neeligibil'!N49</f>
        <v>47623.406300000002</v>
      </c>
    </row>
    <row r="50" spans="1:14" ht="21" hidden="1" x14ac:dyDescent="0.35">
      <c r="A50" s="312"/>
      <c r="B50" s="5" t="s">
        <v>113</v>
      </c>
      <c r="C50" s="314">
        <f>'363-eligibil'!C50+'363-neeligibil'!C50</f>
        <v>1398895.63</v>
      </c>
      <c r="D50" s="314">
        <f>'363-eligibil'!D50+'363-neeligibil'!D50</f>
        <v>265790.16969999997</v>
      </c>
      <c r="E50" s="326">
        <f>'363-eligibil'!E50+'363-neeligibil'!E50</f>
        <v>1664685.7996999999</v>
      </c>
      <c r="F50" s="327">
        <f>'363-eligibil'!F50+'363-neeligibil'!F50</f>
        <v>1398895.63</v>
      </c>
      <c r="G50" s="315">
        <f>'363-eligibil'!G50+'363-neeligibil'!G50</f>
        <v>265790.16969999997</v>
      </c>
      <c r="H50" s="328">
        <f>'363-eligibil'!H50+'363-neeligibil'!H50</f>
        <v>1664685.7996999999</v>
      </c>
      <c r="I50" s="329">
        <f>'363-eligibil'!I50+'363-neeligibil'!I50</f>
        <v>0</v>
      </c>
      <c r="J50" s="316">
        <f>'363-eligibil'!J50+'363-neeligibil'!J50</f>
        <v>0</v>
      </c>
      <c r="K50" s="330">
        <f>'363-eligibil'!K50+'363-neeligibil'!K50</f>
        <v>0</v>
      </c>
      <c r="L50" s="331">
        <f>'363-eligibil'!L50+'363-neeligibil'!L50</f>
        <v>1398895.63</v>
      </c>
      <c r="M50" s="317">
        <f>'363-eligibil'!M50+'363-neeligibil'!M50</f>
        <v>265790.16969999997</v>
      </c>
      <c r="N50" s="332">
        <f>'363-eligibil'!N50+'363-neeligibil'!N50</f>
        <v>1664685.7996999999</v>
      </c>
    </row>
    <row r="51" spans="1:14" ht="21" hidden="1" x14ac:dyDescent="0.35">
      <c r="A51" s="312"/>
      <c r="B51" s="5" t="s">
        <v>122</v>
      </c>
      <c r="C51" s="314">
        <f>'363-eligibil'!C51+'363-neeligibil'!C51</f>
        <v>38525.99</v>
      </c>
      <c r="D51" s="314">
        <f>'363-eligibil'!D51+'363-neeligibil'!D51</f>
        <v>7319.9380999999994</v>
      </c>
      <c r="E51" s="326">
        <f>'363-eligibil'!E51+'363-neeligibil'!E51</f>
        <v>45845.928099999997</v>
      </c>
      <c r="F51" s="327">
        <f>'363-eligibil'!F51+'363-neeligibil'!F51</f>
        <v>38525.99</v>
      </c>
      <c r="G51" s="315">
        <f>'363-eligibil'!G51+'363-neeligibil'!G51</f>
        <v>7319.9380999999994</v>
      </c>
      <c r="H51" s="328">
        <f>'363-eligibil'!H51+'363-neeligibil'!H51</f>
        <v>45845.928099999997</v>
      </c>
      <c r="I51" s="329">
        <f>'363-eligibil'!I51+'363-neeligibil'!I51</f>
        <v>0</v>
      </c>
      <c r="J51" s="316">
        <f>'363-eligibil'!J51+'363-neeligibil'!J51</f>
        <v>0</v>
      </c>
      <c r="K51" s="330">
        <f>'363-eligibil'!K51+'363-neeligibil'!K51</f>
        <v>0</v>
      </c>
      <c r="L51" s="331">
        <f>'363-eligibil'!L51+'363-neeligibil'!L51</f>
        <v>38525.99</v>
      </c>
      <c r="M51" s="317">
        <f>'363-eligibil'!M51+'363-neeligibil'!M51</f>
        <v>7319.9380999999994</v>
      </c>
      <c r="N51" s="332">
        <f>'363-eligibil'!N51+'363-neeligibil'!N51</f>
        <v>45845.928099999997</v>
      </c>
    </row>
    <row r="52" spans="1:14" ht="21" hidden="1" x14ac:dyDescent="0.35">
      <c r="A52" s="312"/>
      <c r="B52" s="5" t="s">
        <v>114</v>
      </c>
      <c r="C52" s="314">
        <f>'363-eligibil'!C52+'363-neeligibil'!C52</f>
        <v>434769.24</v>
      </c>
      <c r="D52" s="314">
        <f>'363-eligibil'!D52+'363-neeligibil'!D52</f>
        <v>82606.155599999998</v>
      </c>
      <c r="E52" s="326">
        <f>'363-eligibil'!E52+'363-neeligibil'!E52</f>
        <v>517375.39559999999</v>
      </c>
      <c r="F52" s="327">
        <f>'363-eligibil'!F52+'363-neeligibil'!F52</f>
        <v>434769.24</v>
      </c>
      <c r="G52" s="315">
        <f>'363-eligibil'!G52+'363-neeligibil'!G52</f>
        <v>82606.155599999998</v>
      </c>
      <c r="H52" s="328">
        <f>'363-eligibil'!H52+'363-neeligibil'!H52</f>
        <v>517375.39559999999</v>
      </c>
      <c r="I52" s="329">
        <f>'363-eligibil'!I52+'363-neeligibil'!I52</f>
        <v>0</v>
      </c>
      <c r="J52" s="316">
        <f>'363-eligibil'!J52+'363-neeligibil'!J52</f>
        <v>0</v>
      </c>
      <c r="K52" s="330">
        <f>'363-eligibil'!K52+'363-neeligibil'!K52</f>
        <v>0</v>
      </c>
      <c r="L52" s="331">
        <f>'363-eligibil'!L52+'363-neeligibil'!L52</f>
        <v>434769.24</v>
      </c>
      <c r="M52" s="317">
        <f>'363-eligibil'!M52+'363-neeligibil'!M52</f>
        <v>82606.155599999998</v>
      </c>
      <c r="N52" s="332">
        <f>'363-eligibil'!N52+'363-neeligibil'!N52</f>
        <v>517375.39559999999</v>
      </c>
    </row>
    <row r="53" spans="1:14" ht="21" hidden="1" x14ac:dyDescent="0.35">
      <c r="A53" s="312"/>
      <c r="B53" s="5" t="s">
        <v>115</v>
      </c>
      <c r="C53" s="314">
        <f>'363-eligibil'!C53+'363-neeligibil'!C53</f>
        <v>17847.099999999999</v>
      </c>
      <c r="D53" s="314">
        <f>'363-eligibil'!D53+'363-neeligibil'!D53</f>
        <v>3390.9489999999996</v>
      </c>
      <c r="E53" s="326">
        <f>'363-eligibil'!E53+'363-neeligibil'!E53</f>
        <v>21238.048999999999</v>
      </c>
      <c r="F53" s="327">
        <f>'363-eligibil'!F53+'363-neeligibil'!F53</f>
        <v>17847.099999999999</v>
      </c>
      <c r="G53" s="315">
        <f>'363-eligibil'!G53+'363-neeligibil'!G53</f>
        <v>3390.9489999999996</v>
      </c>
      <c r="H53" s="328">
        <f>'363-eligibil'!H53+'363-neeligibil'!H53</f>
        <v>21238.048999999999</v>
      </c>
      <c r="I53" s="329">
        <f>'363-eligibil'!I53+'363-neeligibil'!I53</f>
        <v>0</v>
      </c>
      <c r="J53" s="316">
        <f>'363-eligibil'!J53+'363-neeligibil'!J53</f>
        <v>0</v>
      </c>
      <c r="K53" s="330">
        <f>'363-eligibil'!K53+'363-neeligibil'!K53</f>
        <v>0</v>
      </c>
      <c r="L53" s="331">
        <f>'363-eligibil'!L53+'363-neeligibil'!L53</f>
        <v>17847.099999999999</v>
      </c>
      <c r="M53" s="317">
        <f>'363-eligibil'!M53+'363-neeligibil'!M53</f>
        <v>3390.9489999999996</v>
      </c>
      <c r="N53" s="332">
        <f>'363-eligibil'!N53+'363-neeligibil'!N53</f>
        <v>21238.048999999999</v>
      </c>
    </row>
    <row r="54" spans="1:14" ht="21" hidden="1" x14ac:dyDescent="0.35">
      <c r="A54" s="312"/>
      <c r="B54" s="5" t="s">
        <v>116</v>
      </c>
      <c r="C54" s="314">
        <f>'363-eligibil'!C54+'363-neeligibil'!C54</f>
        <v>38502.81</v>
      </c>
      <c r="D54" s="314">
        <f>'363-eligibil'!D54+'363-neeligibil'!D54</f>
        <v>7315.5338999999994</v>
      </c>
      <c r="E54" s="326">
        <f>'363-eligibil'!E54+'363-neeligibil'!E54</f>
        <v>45818.3439</v>
      </c>
      <c r="F54" s="327">
        <f>'363-eligibil'!F54+'363-neeligibil'!F54</f>
        <v>38502.81</v>
      </c>
      <c r="G54" s="315">
        <f>'363-eligibil'!G54+'363-neeligibil'!G54</f>
        <v>7315.5338999999994</v>
      </c>
      <c r="H54" s="328">
        <f>'363-eligibil'!H54+'363-neeligibil'!H54</f>
        <v>45818.3439</v>
      </c>
      <c r="I54" s="329">
        <f>'363-eligibil'!I54+'363-neeligibil'!I54</f>
        <v>0</v>
      </c>
      <c r="J54" s="316">
        <f>'363-eligibil'!J54+'363-neeligibil'!J54</f>
        <v>0</v>
      </c>
      <c r="K54" s="330">
        <f>'363-eligibil'!K54+'363-neeligibil'!K54</f>
        <v>0</v>
      </c>
      <c r="L54" s="331">
        <f>'363-eligibil'!L54+'363-neeligibil'!L54</f>
        <v>38502.81</v>
      </c>
      <c r="M54" s="317">
        <f>'363-eligibil'!M54+'363-neeligibil'!M54</f>
        <v>7315.5338999999994</v>
      </c>
      <c r="N54" s="332">
        <f>'363-eligibil'!N54+'363-neeligibil'!N54</f>
        <v>45818.3439</v>
      </c>
    </row>
    <row r="55" spans="1:14" ht="21" hidden="1" x14ac:dyDescent="0.35">
      <c r="A55" s="312"/>
      <c r="B55" s="5" t="s">
        <v>117</v>
      </c>
      <c r="C55" s="314">
        <f>'363-eligibil'!C55+'363-neeligibil'!C55</f>
        <v>20178.55</v>
      </c>
      <c r="D55" s="314">
        <f>'363-eligibil'!D55+'363-neeligibil'!D55</f>
        <v>3833.9245000000001</v>
      </c>
      <c r="E55" s="326">
        <f>'363-eligibil'!E55+'363-neeligibil'!E55</f>
        <v>24012.4745</v>
      </c>
      <c r="F55" s="327">
        <f>'363-eligibil'!F55+'363-neeligibil'!F55</f>
        <v>20178.55</v>
      </c>
      <c r="G55" s="315">
        <f>'363-eligibil'!G55+'363-neeligibil'!G55</f>
        <v>3833.9245000000001</v>
      </c>
      <c r="H55" s="328">
        <f>'363-eligibil'!H55+'363-neeligibil'!H55</f>
        <v>24012.4745</v>
      </c>
      <c r="I55" s="329">
        <f>'363-eligibil'!I55+'363-neeligibil'!I55</f>
        <v>0</v>
      </c>
      <c r="J55" s="316">
        <f>'363-eligibil'!J55+'363-neeligibil'!J55</f>
        <v>0</v>
      </c>
      <c r="K55" s="330">
        <f>'363-eligibil'!K55+'363-neeligibil'!K55</f>
        <v>0</v>
      </c>
      <c r="L55" s="331">
        <f>'363-eligibil'!L55+'363-neeligibil'!L55</f>
        <v>20178.55</v>
      </c>
      <c r="M55" s="317">
        <f>'363-eligibil'!M55+'363-neeligibil'!M55</f>
        <v>3833.9245000000001</v>
      </c>
      <c r="N55" s="332">
        <f>'363-eligibil'!N55+'363-neeligibil'!N55</f>
        <v>24012.4745</v>
      </c>
    </row>
    <row r="56" spans="1:14" ht="21" hidden="1" x14ac:dyDescent="0.35">
      <c r="A56" s="312"/>
      <c r="B56" s="5" t="s">
        <v>118</v>
      </c>
      <c r="C56" s="314">
        <f>'363-eligibil'!C56+'363-neeligibil'!C56</f>
        <v>56590.62</v>
      </c>
      <c r="D56" s="314">
        <f>'363-eligibil'!D56+'363-neeligibil'!D56</f>
        <v>10752.2178</v>
      </c>
      <c r="E56" s="326">
        <f>'363-eligibil'!E56+'363-neeligibil'!E56</f>
        <v>67342.837800000008</v>
      </c>
      <c r="F56" s="327">
        <f>'363-eligibil'!F56+'363-neeligibil'!F56</f>
        <v>56590.62</v>
      </c>
      <c r="G56" s="315">
        <f>'363-eligibil'!G56+'363-neeligibil'!G56</f>
        <v>10752.2178</v>
      </c>
      <c r="H56" s="328">
        <f>'363-eligibil'!H56+'363-neeligibil'!H56</f>
        <v>67342.837800000008</v>
      </c>
      <c r="I56" s="329">
        <f>'363-eligibil'!I56+'363-neeligibil'!I56</f>
        <v>0</v>
      </c>
      <c r="J56" s="316">
        <f>'363-eligibil'!J56+'363-neeligibil'!J56</f>
        <v>0</v>
      </c>
      <c r="K56" s="330">
        <f>'363-eligibil'!K56+'363-neeligibil'!K56</f>
        <v>0</v>
      </c>
      <c r="L56" s="331">
        <f>'363-eligibil'!L56+'363-neeligibil'!L56</f>
        <v>56590.62</v>
      </c>
      <c r="M56" s="317">
        <f>'363-eligibil'!M56+'363-neeligibil'!M56</f>
        <v>10752.2178</v>
      </c>
      <c r="N56" s="332">
        <f>'363-eligibil'!N56+'363-neeligibil'!N56</f>
        <v>67342.837800000008</v>
      </c>
    </row>
    <row r="57" spans="1:14" ht="21" hidden="1" x14ac:dyDescent="0.35">
      <c r="A57" s="312"/>
      <c r="B57" s="5" t="s">
        <v>119</v>
      </c>
      <c r="C57" s="314">
        <f>'363-eligibil'!C57+'363-neeligibil'!C57</f>
        <v>251268.67</v>
      </c>
      <c r="D57" s="314">
        <f>'363-eligibil'!D57+'363-neeligibil'!D57</f>
        <v>47741.047300000006</v>
      </c>
      <c r="E57" s="326">
        <f>'363-eligibil'!E57+'363-neeligibil'!E57</f>
        <v>299009.71730000002</v>
      </c>
      <c r="F57" s="327">
        <f>'363-eligibil'!F57+'363-neeligibil'!F57</f>
        <v>251268.67</v>
      </c>
      <c r="G57" s="315">
        <f>'363-eligibil'!G57+'363-neeligibil'!G57</f>
        <v>47741.047300000006</v>
      </c>
      <c r="H57" s="328">
        <f>'363-eligibil'!H57+'363-neeligibil'!H57</f>
        <v>299009.71730000002</v>
      </c>
      <c r="I57" s="329">
        <f>'363-eligibil'!I57+'363-neeligibil'!I57</f>
        <v>0</v>
      </c>
      <c r="J57" s="316">
        <f>'363-eligibil'!J57+'363-neeligibil'!J57</f>
        <v>0</v>
      </c>
      <c r="K57" s="330">
        <f>'363-eligibil'!K57+'363-neeligibil'!K57</f>
        <v>0</v>
      </c>
      <c r="L57" s="331">
        <f>'363-eligibil'!L57+'363-neeligibil'!L57</f>
        <v>251268.67</v>
      </c>
      <c r="M57" s="317">
        <f>'363-eligibil'!M57+'363-neeligibil'!M57</f>
        <v>47741.047300000006</v>
      </c>
      <c r="N57" s="332">
        <f>'363-eligibil'!N57+'363-neeligibil'!N57</f>
        <v>299009.71730000002</v>
      </c>
    </row>
    <row r="58" spans="1:14" ht="21" hidden="1" x14ac:dyDescent="0.35">
      <c r="A58" s="312"/>
      <c r="B58" s="5" t="s">
        <v>121</v>
      </c>
      <c r="C58" s="314">
        <f>'363-eligibil'!C58+'363-neeligibil'!C58</f>
        <v>8631.4599999999991</v>
      </c>
      <c r="D58" s="314">
        <f>'363-eligibil'!D58+'363-neeligibil'!D58</f>
        <v>1639.9773999999998</v>
      </c>
      <c r="E58" s="326">
        <f>'363-eligibil'!E58+'363-neeligibil'!E58</f>
        <v>10271.437399999999</v>
      </c>
      <c r="F58" s="327">
        <f>'363-eligibil'!F58+'363-neeligibil'!F58</f>
        <v>0</v>
      </c>
      <c r="G58" s="315">
        <f>'363-eligibil'!G58+'363-neeligibil'!G58</f>
        <v>0</v>
      </c>
      <c r="H58" s="328">
        <f>'363-eligibil'!H58+'363-neeligibil'!H58</f>
        <v>0</v>
      </c>
      <c r="I58" s="329">
        <f>'363-eligibil'!I58+'363-neeligibil'!I58</f>
        <v>8631.4599999999991</v>
      </c>
      <c r="J58" s="316">
        <f>'363-eligibil'!J58+'363-neeligibil'!J58</f>
        <v>1812.6065999999998</v>
      </c>
      <c r="K58" s="330">
        <f>'363-eligibil'!K58+'363-neeligibil'!K58</f>
        <v>10444.066599999998</v>
      </c>
      <c r="L58" s="331">
        <f>'363-eligibil'!L58+'363-neeligibil'!L58</f>
        <v>8631.4599999999991</v>
      </c>
      <c r="M58" s="317">
        <f>'363-eligibil'!M58+'363-neeligibil'!M58</f>
        <v>1812.6065999999998</v>
      </c>
      <c r="N58" s="332">
        <f>'363-eligibil'!N58+'363-neeligibil'!N58</f>
        <v>10444.066599999998</v>
      </c>
    </row>
    <row r="59" spans="1:14" ht="21" hidden="1" x14ac:dyDescent="0.35">
      <c r="A59" s="312"/>
      <c r="B59" s="5" t="s">
        <v>120</v>
      </c>
      <c r="C59" s="314">
        <f>'363-eligibil'!C59+'363-neeligibil'!C59</f>
        <v>178378.78</v>
      </c>
      <c r="D59" s="314">
        <f>'363-eligibil'!D59+'363-neeligibil'!D59</f>
        <v>33891.968200000003</v>
      </c>
      <c r="E59" s="326">
        <f>'363-eligibil'!E59+'363-neeligibil'!E59</f>
        <v>212270.7482</v>
      </c>
      <c r="F59" s="327">
        <f>'363-eligibil'!F59+'363-neeligibil'!F59</f>
        <v>165698.26999999999</v>
      </c>
      <c r="G59" s="315">
        <f>'363-eligibil'!G59+'363-neeligibil'!G59</f>
        <v>31482.671299999998</v>
      </c>
      <c r="H59" s="328">
        <f>'363-eligibil'!H59+'363-neeligibil'!H59</f>
        <v>197180.94129999998</v>
      </c>
      <c r="I59" s="329">
        <f>'363-eligibil'!I59+'363-neeligibil'!I59</f>
        <v>12680.510000000009</v>
      </c>
      <c r="J59" s="316">
        <f>'363-eligibil'!J59+'363-neeligibil'!J59</f>
        <v>2662.9071000000017</v>
      </c>
      <c r="K59" s="330">
        <f>'363-eligibil'!K59+'363-neeligibil'!K59</f>
        <v>15343.417100000011</v>
      </c>
      <c r="L59" s="331">
        <f>'363-eligibil'!L59+'363-neeligibil'!L59</f>
        <v>178378.78</v>
      </c>
      <c r="M59" s="317">
        <f>'363-eligibil'!M59+'363-neeligibil'!M59</f>
        <v>34145.578399999999</v>
      </c>
      <c r="N59" s="332">
        <f>'363-eligibil'!N59+'363-neeligibil'!N59</f>
        <v>212524.3584</v>
      </c>
    </row>
    <row r="60" spans="1:14" ht="21" hidden="1" x14ac:dyDescent="0.35">
      <c r="A60" s="312"/>
      <c r="B60" s="313" t="s">
        <v>62</v>
      </c>
      <c r="C60" s="314">
        <f>'363-eligibil'!C60+'363-neeligibil'!C60</f>
        <v>307020.59000000003</v>
      </c>
      <c r="D60" s="314">
        <f>'363-eligibil'!D60+'363-neeligibil'!D60</f>
        <v>58333.912100000009</v>
      </c>
      <c r="E60" s="326">
        <f>'363-eligibil'!E60+'363-neeligibil'!E60</f>
        <v>365354.50210000004</v>
      </c>
      <c r="F60" s="327">
        <f>'363-eligibil'!F60+'363-neeligibil'!F60</f>
        <v>307020.59000000003</v>
      </c>
      <c r="G60" s="315">
        <f>'363-eligibil'!G60+'363-neeligibil'!G60</f>
        <v>58333.912100000009</v>
      </c>
      <c r="H60" s="328">
        <f>'363-eligibil'!H60+'363-neeligibil'!H60</f>
        <v>365354.50210000004</v>
      </c>
      <c r="I60" s="329">
        <f>'363-eligibil'!I60+'363-neeligibil'!I60</f>
        <v>0</v>
      </c>
      <c r="J60" s="316">
        <f>'363-eligibil'!J60+'363-neeligibil'!J60</f>
        <v>0</v>
      </c>
      <c r="K60" s="330">
        <f>'363-eligibil'!K60+'363-neeligibil'!K60</f>
        <v>0</v>
      </c>
      <c r="L60" s="331">
        <f>'363-eligibil'!L60+'363-neeligibil'!L60</f>
        <v>307020.59000000003</v>
      </c>
      <c r="M60" s="317">
        <f>'363-eligibil'!M60+'363-neeligibil'!M60</f>
        <v>58333.912100000009</v>
      </c>
      <c r="N60" s="332">
        <f>'363-eligibil'!N60+'363-neeligibil'!N60</f>
        <v>365354.50210000004</v>
      </c>
    </row>
    <row r="61" spans="1:14" ht="21" hidden="1" x14ac:dyDescent="0.35">
      <c r="A61" s="312"/>
      <c r="B61" s="5" t="str">
        <f>'363-neeligibil'!B61</f>
        <v>4.1.3. Balcoane M15</v>
      </c>
      <c r="C61" s="314">
        <f>'363-neeligibil'!C61</f>
        <v>183139.59</v>
      </c>
      <c r="D61" s="314">
        <f>'363-neeligibil'!D61</f>
        <v>34796.522100000002</v>
      </c>
      <c r="E61" s="314">
        <f>'363-neeligibil'!E61</f>
        <v>217936.1121</v>
      </c>
      <c r="F61" s="315">
        <f>'363-neeligibil'!F61</f>
        <v>0</v>
      </c>
      <c r="G61" s="315">
        <f>'363-neeligibil'!G61</f>
        <v>0</v>
      </c>
      <c r="H61" s="315">
        <f>'363-neeligibil'!H61</f>
        <v>0</v>
      </c>
      <c r="I61" s="316">
        <f>'363-neeligibil'!I61</f>
        <v>183139.59</v>
      </c>
      <c r="J61" s="316">
        <f>'363-neeligibil'!J61</f>
        <v>38459.313900000001</v>
      </c>
      <c r="K61" s="316">
        <f>'363-neeligibil'!K61</f>
        <v>221598.9039</v>
      </c>
      <c r="L61" s="317">
        <f>'363-neeligibil'!L61</f>
        <v>183139.59</v>
      </c>
      <c r="M61" s="317">
        <f>'363-neeligibil'!M61</f>
        <v>38459.313900000001</v>
      </c>
      <c r="N61" s="317">
        <f>'363-neeligibil'!N61</f>
        <v>221598.9039</v>
      </c>
    </row>
    <row r="62" spans="1:14" ht="23.25" customHeight="1" x14ac:dyDescent="0.35">
      <c r="A62" s="312" t="s">
        <v>63</v>
      </c>
      <c r="B62" s="313" t="s">
        <v>64</v>
      </c>
      <c r="C62" s="314">
        <f>'363-eligibil'!C61+'363-neeligibil'!C62</f>
        <v>0</v>
      </c>
      <c r="D62" s="314">
        <f>'363-eligibil'!D61+'363-neeligibil'!D62</f>
        <v>0</v>
      </c>
      <c r="E62" s="326">
        <f>'363-eligibil'!E61+'363-neeligibil'!E62</f>
        <v>0</v>
      </c>
      <c r="F62" s="327">
        <f>'363-eligibil'!F61+'363-neeligibil'!F62</f>
        <v>0</v>
      </c>
      <c r="G62" s="315">
        <f>'363-eligibil'!G61+'363-neeligibil'!G62</f>
        <v>0</v>
      </c>
      <c r="H62" s="328">
        <f>'363-eligibil'!H61+'363-neeligibil'!H62</f>
        <v>0</v>
      </c>
      <c r="I62" s="329">
        <f>'363-eligibil'!I61+'363-neeligibil'!I62</f>
        <v>0</v>
      </c>
      <c r="J62" s="316">
        <f>'363-eligibil'!J61+'363-neeligibil'!J62</f>
        <v>0</v>
      </c>
      <c r="K62" s="330">
        <f>'363-eligibil'!K61+'363-neeligibil'!K62</f>
        <v>0</v>
      </c>
      <c r="L62" s="331">
        <f>'363-eligibil'!L61+'363-neeligibil'!L62</f>
        <v>0</v>
      </c>
      <c r="M62" s="317">
        <f>'363-eligibil'!M61+'363-neeligibil'!M62</f>
        <v>0</v>
      </c>
      <c r="N62" s="332">
        <f>'363-eligibil'!N61+'363-neeligibil'!N62</f>
        <v>0</v>
      </c>
    </row>
    <row r="63" spans="1:14" ht="21" x14ac:dyDescent="0.35">
      <c r="A63" s="312" t="s">
        <v>65</v>
      </c>
      <c r="B63" s="391" t="s">
        <v>66</v>
      </c>
      <c r="C63" s="314">
        <f>'363-eligibil'!C62+'363-neeligibil'!C63</f>
        <v>125000</v>
      </c>
      <c r="D63" s="314">
        <f>'363-eligibil'!D62+'363-neeligibil'!D63</f>
        <v>23750</v>
      </c>
      <c r="E63" s="326">
        <f>'363-eligibil'!E62+'363-neeligibil'!E63</f>
        <v>148750</v>
      </c>
      <c r="F63" s="327">
        <f>'363-eligibil'!F62+'363-neeligibil'!F63</f>
        <v>125000</v>
      </c>
      <c r="G63" s="315">
        <f>'363-eligibil'!G62+'363-neeligibil'!G63</f>
        <v>23750</v>
      </c>
      <c r="H63" s="328">
        <f>'363-eligibil'!H62+'363-neeligibil'!H63</f>
        <v>148750</v>
      </c>
      <c r="I63" s="329">
        <f>'363-eligibil'!I62+'363-neeligibil'!I63</f>
        <v>0</v>
      </c>
      <c r="J63" s="316">
        <f>'363-eligibil'!J62+'363-neeligibil'!J63</f>
        <v>0</v>
      </c>
      <c r="K63" s="330">
        <f>'363-eligibil'!K62+'363-neeligibil'!K63</f>
        <v>0</v>
      </c>
      <c r="L63" s="331">
        <f>'363-eligibil'!L62+'363-neeligibil'!L63</f>
        <v>125000</v>
      </c>
      <c r="M63" s="317">
        <f>'363-eligibil'!M62+'363-neeligibil'!M63</f>
        <v>23750</v>
      </c>
      <c r="N63" s="332">
        <f>'363-eligibil'!N62+'363-neeligibil'!N63</f>
        <v>148750</v>
      </c>
    </row>
    <row r="64" spans="1:14" ht="21" hidden="1" x14ac:dyDescent="0.35">
      <c r="A64" s="312"/>
      <c r="B64" s="313" t="s">
        <v>67</v>
      </c>
      <c r="C64" s="314">
        <f>'363-eligibil'!C63+'363-neeligibil'!C64</f>
        <v>125000</v>
      </c>
      <c r="D64" s="314">
        <f>'363-eligibil'!D63+'363-neeligibil'!D64</f>
        <v>23750</v>
      </c>
      <c r="E64" s="326">
        <f>'363-eligibil'!E63+'363-neeligibil'!E64</f>
        <v>148750</v>
      </c>
      <c r="F64" s="327">
        <f>'363-eligibil'!F63+'363-neeligibil'!F64</f>
        <v>125000</v>
      </c>
      <c r="G64" s="315">
        <f>'363-eligibil'!G63+'363-neeligibil'!G64</f>
        <v>23750</v>
      </c>
      <c r="H64" s="328">
        <f>'363-eligibil'!H63+'363-neeligibil'!H64</f>
        <v>148750</v>
      </c>
      <c r="I64" s="329">
        <f>'363-eligibil'!I63+'363-neeligibil'!I64</f>
        <v>0</v>
      </c>
      <c r="J64" s="316">
        <f>'363-eligibil'!J63+'363-neeligibil'!J64</f>
        <v>0</v>
      </c>
      <c r="K64" s="330">
        <f>'363-eligibil'!K63+'363-neeligibil'!K64</f>
        <v>0</v>
      </c>
      <c r="L64" s="331">
        <f>'363-eligibil'!L63+'363-neeligibil'!L64</f>
        <v>125000</v>
      </c>
      <c r="M64" s="317">
        <f>'363-eligibil'!M63+'363-neeligibil'!M64</f>
        <v>23750</v>
      </c>
      <c r="N64" s="332">
        <f>'363-eligibil'!N63+'363-neeligibil'!N64</f>
        <v>148750</v>
      </c>
    </row>
    <row r="65" spans="1:14" ht="21" hidden="1" x14ac:dyDescent="0.35">
      <c r="A65" s="312"/>
      <c r="B65" s="313" t="s">
        <v>68</v>
      </c>
      <c r="C65" s="314">
        <f>'363-eligibil'!C64+'363-neeligibil'!C65</f>
        <v>0</v>
      </c>
      <c r="D65" s="314">
        <f>'363-eligibil'!D64+'363-neeligibil'!D65</f>
        <v>0</v>
      </c>
      <c r="E65" s="326">
        <f>'363-eligibil'!E64+'363-neeligibil'!E65</f>
        <v>0</v>
      </c>
      <c r="F65" s="327">
        <f>'363-eligibil'!F64+'363-neeligibil'!F65</f>
        <v>0</v>
      </c>
      <c r="G65" s="315">
        <f>'363-eligibil'!G64+'363-neeligibil'!G65</f>
        <v>0</v>
      </c>
      <c r="H65" s="328">
        <f>'363-eligibil'!H64+'363-neeligibil'!H65</f>
        <v>0</v>
      </c>
      <c r="I65" s="329">
        <f>'363-eligibil'!I64+'363-neeligibil'!I65</f>
        <v>0</v>
      </c>
      <c r="J65" s="316">
        <f>'363-eligibil'!J64+'363-neeligibil'!J65</f>
        <v>0</v>
      </c>
      <c r="K65" s="330">
        <f>'363-eligibil'!K64+'363-neeligibil'!K65</f>
        <v>0</v>
      </c>
      <c r="L65" s="331">
        <f>'363-eligibil'!L64+'363-neeligibil'!L65</f>
        <v>0</v>
      </c>
      <c r="M65" s="317">
        <f>'363-eligibil'!M64+'363-neeligibil'!M65</f>
        <v>0</v>
      </c>
      <c r="N65" s="332">
        <f>'363-eligibil'!N64+'363-neeligibil'!N65</f>
        <v>0</v>
      </c>
    </row>
    <row r="66" spans="1:14" ht="42" x14ac:dyDescent="0.35">
      <c r="A66" s="312" t="s">
        <v>69</v>
      </c>
      <c r="B66" s="391" t="s">
        <v>70</v>
      </c>
      <c r="C66" s="314">
        <f>'363-eligibil'!C65+'363-neeligibil'!C66</f>
        <v>0</v>
      </c>
      <c r="D66" s="314">
        <f>'363-eligibil'!D65+'363-neeligibil'!D66</f>
        <v>0</v>
      </c>
      <c r="E66" s="326">
        <f>'363-eligibil'!E65+'363-neeligibil'!E66</f>
        <v>0</v>
      </c>
      <c r="F66" s="327">
        <f>'363-eligibil'!F65+'363-neeligibil'!F66</f>
        <v>0</v>
      </c>
      <c r="G66" s="315">
        <f>'363-eligibil'!G65+'363-neeligibil'!G66</f>
        <v>0</v>
      </c>
      <c r="H66" s="328">
        <f>'363-eligibil'!H65+'363-neeligibil'!H66</f>
        <v>0</v>
      </c>
      <c r="I66" s="329">
        <f>'363-eligibil'!I65+'363-neeligibil'!I66</f>
        <v>0</v>
      </c>
      <c r="J66" s="316">
        <f>'363-eligibil'!J65+'363-neeligibil'!J66</f>
        <v>0</v>
      </c>
      <c r="K66" s="330">
        <f>'363-eligibil'!K65+'363-neeligibil'!K66</f>
        <v>0</v>
      </c>
      <c r="L66" s="331">
        <f>'363-eligibil'!L65+'363-neeligibil'!L66</f>
        <v>0</v>
      </c>
      <c r="M66" s="317">
        <f>'363-eligibil'!M65+'363-neeligibil'!M66</f>
        <v>0</v>
      </c>
      <c r="N66" s="332">
        <f>'363-eligibil'!N65+'363-neeligibil'!N66</f>
        <v>0</v>
      </c>
    </row>
    <row r="67" spans="1:14" ht="21" x14ac:dyDescent="0.35">
      <c r="A67" s="312" t="s">
        <v>71</v>
      </c>
      <c r="B67" s="391" t="s">
        <v>72</v>
      </c>
      <c r="C67" s="314">
        <f>'363-eligibil'!C66+'363-neeligibil'!C67</f>
        <v>0</v>
      </c>
      <c r="D67" s="314">
        <f>'363-eligibil'!D66+'363-neeligibil'!D67</f>
        <v>0</v>
      </c>
      <c r="E67" s="326">
        <f>'363-eligibil'!E66+'363-neeligibil'!E67</f>
        <v>0</v>
      </c>
      <c r="F67" s="327">
        <f>'363-eligibil'!F66+'363-neeligibil'!F67</f>
        <v>0</v>
      </c>
      <c r="G67" s="315">
        <f>'363-eligibil'!G66+'363-neeligibil'!G67</f>
        <v>0</v>
      </c>
      <c r="H67" s="328">
        <f>'363-eligibil'!H66+'363-neeligibil'!H67</f>
        <v>0</v>
      </c>
      <c r="I67" s="329">
        <f>'363-eligibil'!I66+'363-neeligibil'!I67</f>
        <v>0</v>
      </c>
      <c r="J67" s="316">
        <f>'363-eligibil'!J66+'363-neeligibil'!J67</f>
        <v>0</v>
      </c>
      <c r="K67" s="330">
        <f>'363-eligibil'!K66+'363-neeligibil'!K67</f>
        <v>0</v>
      </c>
      <c r="L67" s="331">
        <f>'363-eligibil'!L66+'363-neeligibil'!L67</f>
        <v>0</v>
      </c>
      <c r="M67" s="317">
        <f>'363-eligibil'!M66+'363-neeligibil'!M67</f>
        <v>0</v>
      </c>
      <c r="N67" s="332">
        <f>'363-eligibil'!N66+'363-neeligibil'!N67</f>
        <v>0</v>
      </c>
    </row>
    <row r="68" spans="1:14" ht="21" x14ac:dyDescent="0.35">
      <c r="A68" s="312" t="s">
        <v>73</v>
      </c>
      <c r="B68" s="391" t="s">
        <v>74</v>
      </c>
      <c r="C68" s="314">
        <f>'363-eligibil'!C67+'363-neeligibil'!C68</f>
        <v>0</v>
      </c>
      <c r="D68" s="314">
        <f>'363-eligibil'!D67+'363-neeligibil'!D68</f>
        <v>0</v>
      </c>
      <c r="E68" s="326">
        <f>'363-eligibil'!E67+'363-neeligibil'!E68</f>
        <v>0</v>
      </c>
      <c r="F68" s="327">
        <f>'363-eligibil'!F67+'363-neeligibil'!F68</f>
        <v>0</v>
      </c>
      <c r="G68" s="315">
        <f>'363-eligibil'!G67+'363-neeligibil'!G68</f>
        <v>0</v>
      </c>
      <c r="H68" s="328">
        <f>'363-eligibil'!H67+'363-neeligibil'!H68</f>
        <v>0</v>
      </c>
      <c r="I68" s="329">
        <f>'363-eligibil'!I67+'363-neeligibil'!I68</f>
        <v>0</v>
      </c>
      <c r="J68" s="316">
        <f>'363-eligibil'!J67+'363-neeligibil'!J68</f>
        <v>0</v>
      </c>
      <c r="K68" s="330">
        <f>'363-eligibil'!K67+'363-neeligibil'!K68</f>
        <v>0</v>
      </c>
      <c r="L68" s="331">
        <f>'363-eligibil'!L67+'363-neeligibil'!L68</f>
        <v>0</v>
      </c>
      <c r="M68" s="317">
        <f>'363-eligibil'!M67+'363-neeligibil'!M68</f>
        <v>0</v>
      </c>
      <c r="N68" s="332">
        <f>'363-eligibil'!N67+'363-neeligibil'!N68</f>
        <v>0</v>
      </c>
    </row>
    <row r="69" spans="1:14" ht="21.75" thickBot="1" x14ac:dyDescent="0.4">
      <c r="A69" s="467" t="s">
        <v>75</v>
      </c>
      <c r="B69" s="468"/>
      <c r="C69" s="30">
        <f>C46+C62+C63+C66+C67+C68</f>
        <v>3671838.32</v>
      </c>
      <c r="D69" s="30">
        <f t="shared" ref="D69:K69" si="35">D46+D62+D63+D66+D67+D68</f>
        <v>697649.28079999995</v>
      </c>
      <c r="E69" s="161">
        <f t="shared" si="35"/>
        <v>4369487.6008000001</v>
      </c>
      <c r="F69" s="189">
        <f t="shared" si="35"/>
        <v>3461059.58</v>
      </c>
      <c r="G69" s="79">
        <f t="shared" si="35"/>
        <v>657601.32019999996</v>
      </c>
      <c r="H69" s="80">
        <f t="shared" si="35"/>
        <v>4118660.9002</v>
      </c>
      <c r="I69" s="174">
        <f t="shared" si="35"/>
        <v>210778.74</v>
      </c>
      <c r="J69" s="148">
        <f t="shared" si="35"/>
        <v>44263.535400000008</v>
      </c>
      <c r="K69" s="204">
        <f t="shared" si="35"/>
        <v>255042.27540000001</v>
      </c>
      <c r="L69" s="278">
        <f t="shared" si="33"/>
        <v>3671838.3200000003</v>
      </c>
      <c r="M69" s="127">
        <f>M46+M62+M63+M66+M67+M68</f>
        <v>701864.85559999989</v>
      </c>
      <c r="N69" s="128">
        <f>N46+N62+N63+N66+N67+N68</f>
        <v>4373703.1755999997</v>
      </c>
    </row>
    <row r="70" spans="1:14" ht="21" x14ac:dyDescent="0.35">
      <c r="A70" s="466" t="s">
        <v>76</v>
      </c>
      <c r="B70" s="462"/>
      <c r="C70" s="462"/>
      <c r="D70" s="462"/>
      <c r="E70" s="462"/>
      <c r="F70" s="187"/>
      <c r="G70" s="78"/>
      <c r="H70" s="188"/>
      <c r="I70" s="147"/>
      <c r="J70" s="147"/>
      <c r="K70" s="147"/>
      <c r="L70" s="228">
        <f t="shared" si="33"/>
        <v>0</v>
      </c>
      <c r="M70" s="126"/>
      <c r="N70" s="219"/>
    </row>
    <row r="71" spans="1:14" s="6" customFormat="1" ht="21" x14ac:dyDescent="0.35">
      <c r="A71" s="89" t="s">
        <v>77</v>
      </c>
      <c r="B71" s="319" t="s">
        <v>78</v>
      </c>
      <c r="C71" s="3">
        <f>'363-eligibil'!C70+'363-neeligibil'!C71</f>
        <v>67700</v>
      </c>
      <c r="D71" s="3">
        <f>'363-eligibil'!D70+'363-neeligibil'!D71</f>
        <v>12863</v>
      </c>
      <c r="E71" s="333">
        <f>'363-eligibil'!E70+'363-neeligibil'!E71</f>
        <v>80563</v>
      </c>
      <c r="F71" s="334">
        <f>'363-eligibil'!F70+'363-neeligibil'!F71</f>
        <v>65828.929999999993</v>
      </c>
      <c r="G71" s="7">
        <f>'363-eligibil'!G70+'363-neeligibil'!G71</f>
        <v>12507.4967</v>
      </c>
      <c r="H71" s="8">
        <f>'363-eligibil'!H70+'363-neeligibil'!H71</f>
        <v>78336.426699999996</v>
      </c>
      <c r="I71" s="335">
        <f>'363-eligibil'!I70+'363-neeligibil'!I71</f>
        <v>1871.070000000007</v>
      </c>
      <c r="J71" s="279">
        <f>'363-eligibil'!J70+'363-neeligibil'!J71</f>
        <v>392.92470000000145</v>
      </c>
      <c r="K71" s="336">
        <f>'363-eligibil'!K70+'363-neeligibil'!K71</f>
        <v>2263.9947000000084</v>
      </c>
      <c r="L71" s="337">
        <f>'363-eligibil'!L70+'363-neeligibil'!L71</f>
        <v>67700</v>
      </c>
      <c r="M71" s="280">
        <f>'363-eligibil'!M70+'363-neeligibil'!M71</f>
        <v>12900.421400000001</v>
      </c>
      <c r="N71" s="281">
        <f>'363-eligibil'!N70+'363-neeligibil'!N71</f>
        <v>80600.421400000007</v>
      </c>
    </row>
    <row r="72" spans="1:14" ht="21" x14ac:dyDescent="0.35">
      <c r="A72" s="32"/>
      <c r="B72" s="57" t="s">
        <v>79</v>
      </c>
      <c r="C72" s="4">
        <f>'363-eligibil'!C71+'363-neeligibil'!C72</f>
        <v>67700</v>
      </c>
      <c r="D72" s="4">
        <f>'363-eligibil'!D71+'363-neeligibil'!D72</f>
        <v>12863</v>
      </c>
      <c r="E72" s="165">
        <f>'363-eligibil'!E71+'363-neeligibil'!E72</f>
        <v>80563</v>
      </c>
      <c r="F72" s="193">
        <f>'363-eligibil'!F71+'363-neeligibil'!F72</f>
        <v>65828.929999999993</v>
      </c>
      <c r="G72" s="139">
        <f>'363-eligibil'!G71+'363-neeligibil'!G72</f>
        <v>12507.4967</v>
      </c>
      <c r="H72" s="194">
        <f>'363-eligibil'!H71+'363-neeligibil'!H72</f>
        <v>78336.426699999996</v>
      </c>
      <c r="I72" s="176">
        <f>'363-eligibil'!I71+'363-neeligibil'!I72</f>
        <v>1871.070000000007</v>
      </c>
      <c r="J72" s="152">
        <f>'363-eligibil'!J71+'363-neeligibil'!J72</f>
        <v>392.92470000000145</v>
      </c>
      <c r="K72" s="208">
        <f>'363-eligibil'!K71+'363-neeligibil'!K72</f>
        <v>2263.9947000000084</v>
      </c>
      <c r="L72" s="224">
        <f>'363-eligibil'!L71+'363-neeligibil'!L72</f>
        <v>67700</v>
      </c>
      <c r="M72" s="154">
        <f>'363-eligibil'!M71+'363-neeligibil'!M72</f>
        <v>12900.421400000001</v>
      </c>
      <c r="N72" s="225">
        <f>'363-eligibil'!N71+'363-neeligibil'!N72</f>
        <v>80600.421400000007</v>
      </c>
    </row>
    <row r="73" spans="1:14" ht="21.75" thickBot="1" x14ac:dyDescent="0.4">
      <c r="A73" s="17"/>
      <c r="B73" s="18" t="s">
        <v>80</v>
      </c>
      <c r="C73" s="230">
        <f>'363-eligibil'!C72+'363-neeligibil'!C73</f>
        <v>0</v>
      </c>
      <c r="D73" s="230">
        <f>'363-eligibil'!D72+'363-neeligibil'!D73</f>
        <v>0</v>
      </c>
      <c r="E73" s="231">
        <f>'363-eligibil'!E72+'363-neeligibil'!E73</f>
        <v>0</v>
      </c>
      <c r="F73" s="232">
        <f>'363-eligibil'!F72+'363-neeligibil'!F73</f>
        <v>0</v>
      </c>
      <c r="G73" s="233">
        <f>'363-eligibil'!G72+'363-neeligibil'!G73</f>
        <v>0</v>
      </c>
      <c r="H73" s="234">
        <f>'363-eligibil'!H72+'363-neeligibil'!H73</f>
        <v>0</v>
      </c>
      <c r="I73" s="235">
        <f>'363-eligibil'!I72+'363-neeligibil'!I73</f>
        <v>0</v>
      </c>
      <c r="J73" s="236">
        <f>'363-eligibil'!J72+'363-neeligibil'!J73</f>
        <v>0</v>
      </c>
      <c r="K73" s="237">
        <f>'363-eligibil'!K72+'363-neeligibil'!K73</f>
        <v>0</v>
      </c>
      <c r="L73" s="238">
        <f>'363-eligibil'!L72+'363-neeligibil'!L73</f>
        <v>0</v>
      </c>
      <c r="M73" s="239">
        <f>'363-eligibil'!M72+'363-neeligibil'!M73</f>
        <v>0</v>
      </c>
      <c r="N73" s="240">
        <f>'363-eligibil'!N72+'363-neeligibil'!N73</f>
        <v>0</v>
      </c>
    </row>
    <row r="74" spans="1:14" s="6" customFormat="1" ht="21.75" thickTop="1" x14ac:dyDescent="0.35">
      <c r="A74" s="296" t="s">
        <v>81</v>
      </c>
      <c r="B74" s="320" t="s">
        <v>82</v>
      </c>
      <c r="C74" s="338">
        <f>'363-eligibil'!C73+'363-neeligibil'!C74</f>
        <v>0</v>
      </c>
      <c r="D74" s="338">
        <f>'363-eligibil'!D73+'363-neeligibil'!D74</f>
        <v>0</v>
      </c>
      <c r="E74" s="339">
        <f>'363-eligibil'!E73+'363-neeligibil'!E74</f>
        <v>0</v>
      </c>
      <c r="F74" s="340">
        <f>'363-eligibil'!F73+'363-neeligibil'!F74</f>
        <v>0</v>
      </c>
      <c r="G74" s="341">
        <f>'363-eligibil'!G73+'363-neeligibil'!G74</f>
        <v>0</v>
      </c>
      <c r="H74" s="342">
        <f>'363-eligibil'!H73+'363-neeligibil'!H74</f>
        <v>0</v>
      </c>
      <c r="I74" s="343">
        <f>'363-eligibil'!I73+'363-neeligibil'!I74</f>
        <v>0</v>
      </c>
      <c r="J74" s="344">
        <f>'363-eligibil'!J73+'363-neeligibil'!J74</f>
        <v>0</v>
      </c>
      <c r="K74" s="345">
        <f>'363-eligibil'!K73+'363-neeligibil'!K74</f>
        <v>0</v>
      </c>
      <c r="L74" s="346">
        <f>'363-eligibil'!L73+'363-neeligibil'!L74</f>
        <v>0</v>
      </c>
      <c r="M74" s="347">
        <f>'363-eligibil'!M73+'363-neeligibil'!M74</f>
        <v>0</v>
      </c>
      <c r="N74" s="348">
        <f>'363-eligibil'!N73+'363-neeligibil'!N74</f>
        <v>0</v>
      </c>
    </row>
    <row r="75" spans="1:14" ht="42" x14ac:dyDescent="0.35">
      <c r="A75" s="32"/>
      <c r="B75" s="37" t="s">
        <v>83</v>
      </c>
      <c r="C75" s="4">
        <f>'363-eligibil'!C74+'363-neeligibil'!C75</f>
        <v>0</v>
      </c>
      <c r="D75" s="4">
        <f>'363-eligibil'!D74+'363-neeligibil'!D75</f>
        <v>0</v>
      </c>
      <c r="E75" s="165">
        <f>'363-eligibil'!E74+'363-neeligibil'!E75</f>
        <v>0</v>
      </c>
      <c r="F75" s="193">
        <f>'363-eligibil'!F74+'363-neeligibil'!F75</f>
        <v>0</v>
      </c>
      <c r="G75" s="139">
        <f>'363-eligibil'!G74+'363-neeligibil'!G75</f>
        <v>0</v>
      </c>
      <c r="H75" s="194">
        <f>'363-eligibil'!H74+'363-neeligibil'!H75</f>
        <v>0</v>
      </c>
      <c r="I75" s="176">
        <f>'363-eligibil'!I74+'363-neeligibil'!I75</f>
        <v>0</v>
      </c>
      <c r="J75" s="152">
        <f>'363-eligibil'!J74+'363-neeligibil'!J75</f>
        <v>0</v>
      </c>
      <c r="K75" s="208">
        <f>'363-eligibil'!K74+'363-neeligibil'!K75</f>
        <v>0</v>
      </c>
      <c r="L75" s="224">
        <f>'363-eligibil'!L74+'363-neeligibil'!L75</f>
        <v>0</v>
      </c>
      <c r="M75" s="154">
        <f>'363-eligibil'!M74+'363-neeligibil'!M75</f>
        <v>0</v>
      </c>
      <c r="N75" s="225">
        <f>'363-eligibil'!N74+'363-neeligibil'!N75</f>
        <v>0</v>
      </c>
    </row>
    <row r="76" spans="1:14" ht="42" x14ac:dyDescent="0.35">
      <c r="A76" s="32"/>
      <c r="B76" s="37" t="s">
        <v>84</v>
      </c>
      <c r="C76" s="4">
        <f>'363-eligibil'!C75+'363-neeligibil'!C76</f>
        <v>0</v>
      </c>
      <c r="D76" s="4">
        <f>'363-eligibil'!D75+'363-neeligibil'!D76</f>
        <v>0</v>
      </c>
      <c r="E76" s="165">
        <f>'363-eligibil'!E75+'363-neeligibil'!E76</f>
        <v>0</v>
      </c>
      <c r="F76" s="193">
        <f>'363-eligibil'!F75+'363-neeligibil'!F76</f>
        <v>0</v>
      </c>
      <c r="G76" s="139">
        <f>'363-eligibil'!G75+'363-neeligibil'!G76</f>
        <v>0</v>
      </c>
      <c r="H76" s="194">
        <f>'363-eligibil'!H75+'363-neeligibil'!H76</f>
        <v>0</v>
      </c>
      <c r="I76" s="176">
        <f>'363-eligibil'!I75+'363-neeligibil'!I76</f>
        <v>0</v>
      </c>
      <c r="J76" s="152">
        <f>'363-eligibil'!J75+'363-neeligibil'!J76</f>
        <v>0</v>
      </c>
      <c r="K76" s="208">
        <f>'363-eligibil'!K75+'363-neeligibil'!K76</f>
        <v>0</v>
      </c>
      <c r="L76" s="224">
        <f>'363-eligibil'!L75+'363-neeligibil'!L76</f>
        <v>0</v>
      </c>
      <c r="M76" s="154">
        <f>'363-eligibil'!M75+'363-neeligibil'!M76</f>
        <v>0</v>
      </c>
      <c r="N76" s="225">
        <f>'363-eligibil'!N75+'363-neeligibil'!N76</f>
        <v>0</v>
      </c>
    </row>
    <row r="77" spans="1:14" ht="42" x14ac:dyDescent="0.35">
      <c r="A77" s="32"/>
      <c r="B77" s="37" t="s">
        <v>85</v>
      </c>
      <c r="C77" s="4">
        <f>'363-eligibil'!C76+'363-neeligibil'!C77</f>
        <v>0</v>
      </c>
      <c r="D77" s="4">
        <f>'363-eligibil'!D76+'363-neeligibil'!D77</f>
        <v>0</v>
      </c>
      <c r="E77" s="165">
        <f>'363-eligibil'!E76+'363-neeligibil'!E77</f>
        <v>0</v>
      </c>
      <c r="F77" s="193">
        <f>'363-eligibil'!F76+'363-neeligibil'!F77</f>
        <v>0</v>
      </c>
      <c r="G77" s="139">
        <f>'363-eligibil'!G76+'363-neeligibil'!G77</f>
        <v>0</v>
      </c>
      <c r="H77" s="194">
        <f>'363-eligibil'!H76+'363-neeligibil'!H77</f>
        <v>0</v>
      </c>
      <c r="I77" s="176">
        <f>'363-eligibil'!I76+'363-neeligibil'!I77</f>
        <v>0</v>
      </c>
      <c r="J77" s="152">
        <f>'363-eligibil'!J76+'363-neeligibil'!J77</f>
        <v>0</v>
      </c>
      <c r="K77" s="208">
        <f>'363-eligibil'!K76+'363-neeligibil'!K77</f>
        <v>0</v>
      </c>
      <c r="L77" s="224">
        <f>'363-eligibil'!L76+'363-neeligibil'!L77</f>
        <v>0</v>
      </c>
      <c r="M77" s="154">
        <f>'363-eligibil'!M76+'363-neeligibil'!M77</f>
        <v>0</v>
      </c>
      <c r="N77" s="225">
        <f>'363-eligibil'!N76+'363-neeligibil'!N77</f>
        <v>0</v>
      </c>
    </row>
    <row r="78" spans="1:14" ht="21" x14ac:dyDescent="0.35">
      <c r="A78" s="32"/>
      <c r="B78" s="37" t="s">
        <v>86</v>
      </c>
      <c r="C78" s="4">
        <f>'363-eligibil'!C77+'363-neeligibil'!C78</f>
        <v>0</v>
      </c>
      <c r="D78" s="4">
        <f>'363-eligibil'!D77+'363-neeligibil'!D78</f>
        <v>0</v>
      </c>
      <c r="E78" s="165">
        <f>'363-eligibil'!E77+'363-neeligibil'!E78</f>
        <v>0</v>
      </c>
      <c r="F78" s="193">
        <f>'363-eligibil'!F77+'363-neeligibil'!F78</f>
        <v>0</v>
      </c>
      <c r="G78" s="139">
        <f>'363-eligibil'!G77+'363-neeligibil'!G78</f>
        <v>0</v>
      </c>
      <c r="H78" s="194">
        <f>'363-eligibil'!H77+'363-neeligibil'!H78</f>
        <v>0</v>
      </c>
      <c r="I78" s="176">
        <f>'363-eligibil'!I77+'363-neeligibil'!I78</f>
        <v>0</v>
      </c>
      <c r="J78" s="152">
        <f>'363-eligibil'!J77+'363-neeligibil'!J78</f>
        <v>0</v>
      </c>
      <c r="K78" s="208">
        <f>'363-eligibil'!K77+'363-neeligibil'!K78</f>
        <v>0</v>
      </c>
      <c r="L78" s="224">
        <f>'363-eligibil'!L77+'363-neeligibil'!L78</f>
        <v>0</v>
      </c>
      <c r="M78" s="154">
        <f>'363-eligibil'!M77+'363-neeligibil'!M78</f>
        <v>0</v>
      </c>
      <c r="N78" s="225">
        <f>'363-eligibil'!N77+'363-neeligibil'!N78</f>
        <v>0</v>
      </c>
    </row>
    <row r="79" spans="1:14" ht="42.75" thickBot="1" x14ac:dyDescent="0.4">
      <c r="A79" s="17"/>
      <c r="B79" s="56" t="s">
        <v>87</v>
      </c>
      <c r="C79" s="230">
        <f>'363-eligibil'!C78+'363-neeligibil'!C79</f>
        <v>0</v>
      </c>
      <c r="D79" s="230">
        <f>'363-eligibil'!D78+'363-neeligibil'!D79</f>
        <v>0</v>
      </c>
      <c r="E79" s="231">
        <f>'363-eligibil'!E78+'363-neeligibil'!E79</f>
        <v>0</v>
      </c>
      <c r="F79" s="232">
        <f>'363-eligibil'!F78+'363-neeligibil'!F79</f>
        <v>0</v>
      </c>
      <c r="G79" s="233">
        <f>'363-eligibil'!G78+'363-neeligibil'!G79</f>
        <v>0</v>
      </c>
      <c r="H79" s="234">
        <f>'363-eligibil'!H78+'363-neeligibil'!H79</f>
        <v>0</v>
      </c>
      <c r="I79" s="235">
        <f>'363-eligibil'!I78+'363-neeligibil'!I79</f>
        <v>0</v>
      </c>
      <c r="J79" s="236">
        <f>'363-eligibil'!J78+'363-neeligibil'!J79</f>
        <v>0</v>
      </c>
      <c r="K79" s="237">
        <f>'363-eligibil'!K78+'363-neeligibil'!K79</f>
        <v>0</v>
      </c>
      <c r="L79" s="238">
        <f>'363-eligibil'!L78+'363-neeligibil'!L79</f>
        <v>0</v>
      </c>
      <c r="M79" s="239">
        <f>'363-eligibil'!M78+'363-neeligibil'!M79</f>
        <v>0</v>
      </c>
      <c r="N79" s="240">
        <f>'363-eligibil'!N78+'363-neeligibil'!N79</f>
        <v>0</v>
      </c>
    </row>
    <row r="80" spans="1:14" ht="22.5" thickTop="1" thickBot="1" x14ac:dyDescent="0.4">
      <c r="A80" s="46" t="s">
        <v>88</v>
      </c>
      <c r="B80" s="47" t="s">
        <v>89</v>
      </c>
      <c r="C80" s="241">
        <f>'363-eligibil'!C79+'363-neeligibil'!C80</f>
        <v>175976.68</v>
      </c>
      <c r="D80" s="241">
        <f>'363-eligibil'!D79+'363-neeligibil'!D80</f>
        <v>33435.569199999998</v>
      </c>
      <c r="E80" s="242">
        <f>'363-eligibil'!E79+'363-neeligibil'!E80</f>
        <v>209412.24919999999</v>
      </c>
      <c r="F80" s="243">
        <f>'363-eligibil'!F79+'363-neeligibil'!F80</f>
        <v>0</v>
      </c>
      <c r="G80" s="244">
        <f>'363-eligibil'!G79+'363-neeligibil'!G80</f>
        <v>0</v>
      </c>
      <c r="H80" s="245">
        <f>'363-eligibil'!H79+'363-neeligibil'!H80</f>
        <v>0</v>
      </c>
      <c r="I80" s="246">
        <f>'363-eligibil'!I79+'363-neeligibil'!I80</f>
        <v>175976.68</v>
      </c>
      <c r="J80" s="247">
        <f>'363-eligibil'!J79+'363-neeligibil'!J80</f>
        <v>36955.102800000001</v>
      </c>
      <c r="K80" s="248">
        <f>'363-eligibil'!K79+'363-neeligibil'!K80</f>
        <v>212931.78279999999</v>
      </c>
      <c r="L80" s="249">
        <f>'363-eligibil'!L79+'363-neeligibil'!L80</f>
        <v>175976.68</v>
      </c>
      <c r="M80" s="250">
        <f>'363-eligibil'!M79+'363-neeligibil'!M80</f>
        <v>36955.102800000001</v>
      </c>
      <c r="N80" s="251">
        <f>'363-eligibil'!N79+'363-neeligibil'!N80</f>
        <v>212931.78279999999</v>
      </c>
    </row>
    <row r="81" spans="1:14" ht="22.5" thickTop="1" thickBot="1" x14ac:dyDescent="0.4">
      <c r="A81" s="22" t="s">
        <v>90</v>
      </c>
      <c r="B81" s="27" t="s">
        <v>91</v>
      </c>
      <c r="C81" s="252">
        <f>'363-eligibil'!C80+'363-neeligibil'!C81</f>
        <v>3940</v>
      </c>
      <c r="D81" s="252">
        <f>'363-eligibil'!D80+'363-neeligibil'!D81</f>
        <v>748.6</v>
      </c>
      <c r="E81" s="253">
        <f>'363-eligibil'!E80+'363-neeligibil'!E81</f>
        <v>4688.6000000000004</v>
      </c>
      <c r="F81" s="254">
        <f>'363-eligibil'!F80+'363-neeligibil'!F81</f>
        <v>1440</v>
      </c>
      <c r="G81" s="255">
        <f>'363-eligibil'!G80+'363-neeligibil'!G81</f>
        <v>273.60000000000002</v>
      </c>
      <c r="H81" s="256">
        <f>'363-eligibil'!H80+'363-neeligibil'!H81</f>
        <v>1713.6</v>
      </c>
      <c r="I81" s="257">
        <f>'363-eligibil'!I80+'363-neeligibil'!I81</f>
        <v>2500</v>
      </c>
      <c r="J81" s="258">
        <f>'363-eligibil'!J80+'363-neeligibil'!J81</f>
        <v>525</v>
      </c>
      <c r="K81" s="259">
        <f>'363-eligibil'!K80+'363-neeligibil'!K81</f>
        <v>3025</v>
      </c>
      <c r="L81" s="260">
        <f>'363-eligibil'!L80+'363-neeligibil'!L81</f>
        <v>3940</v>
      </c>
      <c r="M81" s="261">
        <f>'363-eligibil'!M80+'363-neeligibil'!M81</f>
        <v>798.6</v>
      </c>
      <c r="N81" s="262">
        <f>'363-eligibil'!N80+'363-neeligibil'!N81</f>
        <v>4738.6000000000004</v>
      </c>
    </row>
    <row r="82" spans="1:14" ht="22.5" thickTop="1" thickBot="1" x14ac:dyDescent="0.4">
      <c r="A82" s="464" t="s">
        <v>92</v>
      </c>
      <c r="B82" s="465"/>
      <c r="C82" s="28">
        <f>C71+C74+C80+C81</f>
        <v>247616.68</v>
      </c>
      <c r="D82" s="28">
        <f t="shared" ref="D82:E82" si="36">D71+D74+D80+D81</f>
        <v>47047.169199999997</v>
      </c>
      <c r="E82" s="160">
        <f t="shared" si="36"/>
        <v>294663.84919999994</v>
      </c>
      <c r="F82" s="186">
        <f>F71+F74+F80+F81</f>
        <v>67268.929999999993</v>
      </c>
      <c r="G82" s="76">
        <f t="shared" ref="G82:H82" si="37">G71+G74+G80+G81</f>
        <v>12781.0967</v>
      </c>
      <c r="H82" s="77">
        <f t="shared" si="37"/>
        <v>80050.026700000002</v>
      </c>
      <c r="I82" s="173">
        <f>I71+I74+I80+I81</f>
        <v>180347.75</v>
      </c>
      <c r="J82" s="146">
        <f t="shared" ref="J82:K82" si="38">J71+J74+J80+J81</f>
        <v>37873.027500000004</v>
      </c>
      <c r="K82" s="203">
        <f t="shared" si="38"/>
        <v>218220.7775</v>
      </c>
      <c r="L82" s="217">
        <f>L71+L74+L80+L81</f>
        <v>247616.68</v>
      </c>
      <c r="M82" s="124">
        <f t="shared" ref="M82:N82" si="39">M71+M74+M80+M81</f>
        <v>50654.124199999998</v>
      </c>
      <c r="N82" s="125">
        <f t="shared" si="39"/>
        <v>298270.80419999996</v>
      </c>
    </row>
    <row r="83" spans="1:14" ht="21" x14ac:dyDescent="0.25">
      <c r="A83" s="461" t="s">
        <v>93</v>
      </c>
      <c r="B83" s="462"/>
      <c r="C83" s="462"/>
      <c r="D83" s="462"/>
      <c r="E83" s="462"/>
      <c r="F83" s="187"/>
      <c r="G83" s="78"/>
      <c r="H83" s="188"/>
      <c r="I83" s="147"/>
      <c r="J83" s="147"/>
      <c r="K83" s="147"/>
      <c r="L83" s="218"/>
      <c r="M83" s="126"/>
      <c r="N83" s="219"/>
    </row>
    <row r="84" spans="1:14" ht="21" x14ac:dyDescent="0.35">
      <c r="A84" s="32" t="s">
        <v>94</v>
      </c>
      <c r="B84" s="60" t="s">
        <v>95</v>
      </c>
      <c r="C84" s="34">
        <v>0</v>
      </c>
      <c r="D84" s="35">
        <f>C84*19%</f>
        <v>0</v>
      </c>
      <c r="E84" s="162">
        <f>C84+D84</f>
        <v>0</v>
      </c>
      <c r="F84" s="190">
        <v>0</v>
      </c>
      <c r="G84" s="84">
        <f>F84*19%</f>
        <v>0</v>
      </c>
      <c r="H84" s="85">
        <f>F84+G84</f>
        <v>0</v>
      </c>
      <c r="I84" s="175">
        <v>0</v>
      </c>
      <c r="J84" s="151">
        <f>I84*19%</f>
        <v>0</v>
      </c>
      <c r="K84" s="205">
        <f>I84+J84</f>
        <v>0</v>
      </c>
      <c r="L84" s="221">
        <v>0</v>
      </c>
      <c r="M84" s="132">
        <f>L84*19%</f>
        <v>0</v>
      </c>
      <c r="N84" s="133">
        <f>L84+M84</f>
        <v>0</v>
      </c>
    </row>
    <row r="85" spans="1:14" ht="21" x14ac:dyDescent="0.35">
      <c r="A85" s="32" t="s">
        <v>96</v>
      </c>
      <c r="B85" s="33" t="s">
        <v>97</v>
      </c>
      <c r="C85" s="34">
        <v>0</v>
      </c>
      <c r="D85" s="35">
        <f t="shared" ref="D85" si="40">C85*19%</f>
        <v>0</v>
      </c>
      <c r="E85" s="162">
        <f t="shared" ref="E85" si="41">C85+D85</f>
        <v>0</v>
      </c>
      <c r="F85" s="190">
        <v>0</v>
      </c>
      <c r="G85" s="84">
        <f t="shared" ref="G85" si="42">F85*19%</f>
        <v>0</v>
      </c>
      <c r="H85" s="85">
        <f t="shared" ref="H85" si="43">F85+G85</f>
        <v>0</v>
      </c>
      <c r="I85" s="175">
        <v>0</v>
      </c>
      <c r="J85" s="151">
        <f t="shared" ref="J85" si="44">I85*19%</f>
        <v>0</v>
      </c>
      <c r="K85" s="205">
        <f t="shared" ref="K85" si="45">I85+J85</f>
        <v>0</v>
      </c>
      <c r="L85" s="221">
        <v>0</v>
      </c>
      <c r="M85" s="132">
        <f t="shared" ref="M85" si="46">L85*19%</f>
        <v>0</v>
      </c>
      <c r="N85" s="133">
        <f t="shared" ref="N85" si="47">L85+M85</f>
        <v>0</v>
      </c>
    </row>
    <row r="86" spans="1:14" ht="21.75" thickBot="1" x14ac:dyDescent="0.4">
      <c r="A86" s="467" t="s">
        <v>98</v>
      </c>
      <c r="B86" s="468"/>
      <c r="C86" s="30">
        <f>SUM(C84:C85)</f>
        <v>0</v>
      </c>
      <c r="D86" s="30">
        <f t="shared" ref="D86:E86" si="48">SUM(D84:D85)</f>
        <v>0</v>
      </c>
      <c r="E86" s="161">
        <f t="shared" si="48"/>
        <v>0</v>
      </c>
      <c r="F86" s="189">
        <f>SUM(F84:F85)</f>
        <v>0</v>
      </c>
      <c r="G86" s="79">
        <f t="shared" ref="G86:H86" si="49">SUM(G84:G85)</f>
        <v>0</v>
      </c>
      <c r="H86" s="80">
        <f t="shared" si="49"/>
        <v>0</v>
      </c>
      <c r="I86" s="174">
        <f>SUM(I84:I85)</f>
        <v>0</v>
      </c>
      <c r="J86" s="148">
        <f t="shared" ref="J86:K86" si="50">SUM(J84:J85)</f>
        <v>0</v>
      </c>
      <c r="K86" s="204">
        <f t="shared" si="50"/>
        <v>0</v>
      </c>
      <c r="L86" s="220">
        <f>SUM(L84:L85)</f>
        <v>0</v>
      </c>
      <c r="M86" s="127">
        <f t="shared" ref="M86:N86" si="51">SUM(M84:M85)</f>
        <v>0</v>
      </c>
      <c r="N86" s="128">
        <f t="shared" si="51"/>
        <v>0</v>
      </c>
    </row>
    <row r="87" spans="1:14" ht="21.75" thickBot="1" x14ac:dyDescent="0.4">
      <c r="A87" s="469" t="s">
        <v>99</v>
      </c>
      <c r="B87" s="470"/>
      <c r="C87" s="61">
        <f>C17+C19+C44+C69+C82+C86</f>
        <v>4391966.92</v>
      </c>
      <c r="D87" s="61">
        <f t="shared" ref="D87:N87" si="52">D17+D19+D44+D69+D82+D86</f>
        <v>834473.71479999996</v>
      </c>
      <c r="E87" s="166">
        <f t="shared" si="52"/>
        <v>5226440.6348000001</v>
      </c>
      <c r="F87" s="195">
        <f t="shared" si="52"/>
        <v>3972677.6900000004</v>
      </c>
      <c r="G87" s="88">
        <f t="shared" si="52"/>
        <v>754808.76109999989</v>
      </c>
      <c r="H87" s="196">
        <f t="shared" si="52"/>
        <v>4727486.4511000002</v>
      </c>
      <c r="I87" s="177">
        <f t="shared" si="52"/>
        <v>419289.23</v>
      </c>
      <c r="J87" s="153">
        <f t="shared" si="52"/>
        <v>88050.738300000012</v>
      </c>
      <c r="K87" s="209">
        <f t="shared" si="52"/>
        <v>507339.96829999995</v>
      </c>
      <c r="L87" s="226">
        <f t="shared" si="52"/>
        <v>4391966.92</v>
      </c>
      <c r="M87" s="137">
        <f t="shared" si="52"/>
        <v>842859.49939999986</v>
      </c>
      <c r="N87" s="227">
        <f t="shared" si="52"/>
        <v>5234826.4194</v>
      </c>
    </row>
    <row r="88" spans="1:14" ht="21.75" thickBot="1" x14ac:dyDescent="0.4">
      <c r="A88" s="469" t="s">
        <v>100</v>
      </c>
      <c r="B88" s="470"/>
      <c r="C88" s="61">
        <f t="shared" ref="C88:N88" si="53">C14+C15+C16+C19+C46+C62+C72</f>
        <v>3614538.32</v>
      </c>
      <c r="D88" s="61">
        <f t="shared" si="53"/>
        <v>686762.28079999995</v>
      </c>
      <c r="E88" s="166">
        <f t="shared" si="53"/>
        <v>4301300.6008000001</v>
      </c>
      <c r="F88" s="195">
        <f t="shared" si="53"/>
        <v>3401888.5100000002</v>
      </c>
      <c r="G88" s="88">
        <f t="shared" si="53"/>
        <v>646358.81689999998</v>
      </c>
      <c r="H88" s="196">
        <f t="shared" si="53"/>
        <v>4048247.3269000002</v>
      </c>
      <c r="I88" s="177">
        <f t="shared" si="53"/>
        <v>212649.81</v>
      </c>
      <c r="J88" s="153">
        <f t="shared" si="53"/>
        <v>44656.460100000011</v>
      </c>
      <c r="K88" s="209">
        <f t="shared" si="53"/>
        <v>257306.27010000002</v>
      </c>
      <c r="L88" s="226">
        <f t="shared" si="53"/>
        <v>3614538.3200000003</v>
      </c>
      <c r="M88" s="137">
        <f t="shared" si="53"/>
        <v>691015.27699999989</v>
      </c>
      <c r="N88" s="227">
        <f t="shared" si="53"/>
        <v>4305553.5970000001</v>
      </c>
    </row>
    <row r="91" spans="1:14" ht="21" x14ac:dyDescent="0.35">
      <c r="B91" s="2" t="s">
        <v>101</v>
      </c>
      <c r="C91" s="447" t="s">
        <v>102</v>
      </c>
      <c r="D91" s="447"/>
      <c r="E91" s="447"/>
      <c r="F91" s="447"/>
      <c r="G91" s="447"/>
      <c r="H91" s="447"/>
      <c r="I91" s="447"/>
      <c r="J91" s="447"/>
      <c r="K91" s="447"/>
      <c r="L91" s="447"/>
      <c r="M91" s="447"/>
      <c r="N91" s="447"/>
    </row>
    <row r="92" spans="1:14" ht="21" x14ac:dyDescent="0.35">
      <c r="A92" s="6"/>
      <c r="B92" s="1" t="s">
        <v>103</v>
      </c>
      <c r="C92" s="448" t="s">
        <v>104</v>
      </c>
      <c r="D92" s="448"/>
      <c r="E92" s="448"/>
      <c r="F92" s="448"/>
      <c r="G92" s="448"/>
      <c r="H92" s="448"/>
      <c r="I92" s="448"/>
      <c r="J92" s="448"/>
      <c r="K92" s="448"/>
      <c r="L92" s="448"/>
      <c r="M92" s="448"/>
      <c r="N92" s="448"/>
    </row>
    <row r="95" spans="1:14" ht="21" x14ac:dyDescent="0.35">
      <c r="B95" s="2" t="s">
        <v>105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</row>
    <row r="96" spans="1:14" ht="21" x14ac:dyDescent="0.35">
      <c r="A96" s="6"/>
      <c r="B96" s="1" t="s">
        <v>106</v>
      </c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</row>
  </sheetData>
  <mergeCells count="33">
    <mergeCell ref="F92:H92"/>
    <mergeCell ref="I92:K92"/>
    <mergeCell ref="L92:N92"/>
    <mergeCell ref="A2:B2"/>
    <mergeCell ref="A3:B3"/>
    <mergeCell ref="A4:B4"/>
    <mergeCell ref="A6:E6"/>
    <mergeCell ref="A7:E7"/>
    <mergeCell ref="A45:E45"/>
    <mergeCell ref="A8:E8"/>
    <mergeCell ref="A9:A10"/>
    <mergeCell ref="B9:B10"/>
    <mergeCell ref="A12:E12"/>
    <mergeCell ref="A17:B17"/>
    <mergeCell ref="A18:E18"/>
    <mergeCell ref="A19:B19"/>
    <mergeCell ref="A20:E20"/>
    <mergeCell ref="A44:B44"/>
    <mergeCell ref="A88:B88"/>
    <mergeCell ref="C91:E91"/>
    <mergeCell ref="C92:E92"/>
    <mergeCell ref="A69:B69"/>
    <mergeCell ref="A70:E70"/>
    <mergeCell ref="A82:B82"/>
    <mergeCell ref="A83:E83"/>
    <mergeCell ref="A86:B86"/>
    <mergeCell ref="A87:B87"/>
    <mergeCell ref="F91:H91"/>
    <mergeCell ref="I91:K91"/>
    <mergeCell ref="L91:N91"/>
    <mergeCell ref="F7:H8"/>
    <mergeCell ref="I7:K8"/>
    <mergeCell ref="L7:N8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363-eligibil</vt:lpstr>
      <vt:lpstr>363-neeligibil</vt:lpstr>
      <vt:lpstr>363 - Deviz general</vt:lpstr>
      <vt:lpstr>'363-eligibil'!Print_Area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2025-10-09T10:51:57Z</dcterms:modified>
</cp:coreProperties>
</file>