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4ED615CB-EA2E-4044-A712-7D9694F79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74 ELIGIBIL" sheetId="1" r:id="rId1"/>
    <sheet name="74-NEELIGIBIL" sheetId="2" r:id="rId2"/>
    <sheet name="DEVIZ GENERAL" sheetId="3" r:id="rId3"/>
  </sheets>
  <definedNames>
    <definedName name="_xlnm.Print_Area" localSheetId="0">' 74 ELIGIBIL'!$A$1:$N$93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3" l="1"/>
  <c r="F68" i="3"/>
  <c r="G68" i="3"/>
  <c r="H68" i="3"/>
  <c r="D67" i="3"/>
  <c r="E67" i="3"/>
  <c r="F67" i="3"/>
  <c r="G67" i="3"/>
  <c r="H67" i="3"/>
  <c r="I67" i="3"/>
  <c r="J67" i="3"/>
  <c r="K67" i="3"/>
  <c r="L67" i="3"/>
  <c r="M67" i="3"/>
  <c r="N67" i="3"/>
  <c r="C67" i="3"/>
  <c r="C60" i="3"/>
  <c r="D60" i="3"/>
  <c r="E60" i="3"/>
  <c r="F60" i="3"/>
  <c r="G60" i="3"/>
  <c r="H60" i="3"/>
  <c r="I60" i="3"/>
  <c r="J60" i="3"/>
  <c r="K60" i="3"/>
  <c r="L60" i="3"/>
  <c r="M60" i="3"/>
  <c r="N60" i="3"/>
  <c r="D59" i="3"/>
  <c r="E59" i="3"/>
  <c r="F59" i="3"/>
  <c r="G59" i="3"/>
  <c r="H59" i="3"/>
  <c r="I59" i="3"/>
  <c r="J59" i="3"/>
  <c r="K59" i="3"/>
  <c r="L59" i="3"/>
  <c r="M59" i="3"/>
  <c r="N59" i="3"/>
  <c r="C59" i="3"/>
  <c r="C54" i="3"/>
  <c r="D54" i="3"/>
  <c r="E54" i="3"/>
  <c r="F54" i="3"/>
  <c r="G54" i="3"/>
  <c r="H54" i="3"/>
  <c r="I54" i="3"/>
  <c r="J54" i="3"/>
  <c r="K54" i="3"/>
  <c r="L54" i="3"/>
  <c r="M54" i="3"/>
  <c r="N54" i="3"/>
  <c r="C55" i="3"/>
  <c r="D55" i="3"/>
  <c r="E55" i="3"/>
  <c r="F55" i="3"/>
  <c r="G55" i="3"/>
  <c r="H55" i="3"/>
  <c r="I55" i="3"/>
  <c r="J55" i="3"/>
  <c r="K55" i="3"/>
  <c r="L55" i="3"/>
  <c r="M55" i="3"/>
  <c r="N55" i="3"/>
  <c r="D53" i="3"/>
  <c r="E53" i="3"/>
  <c r="F53" i="3"/>
  <c r="G53" i="3"/>
  <c r="H53" i="3"/>
  <c r="I53" i="3"/>
  <c r="J53" i="3"/>
  <c r="K53" i="3"/>
  <c r="L53" i="3"/>
  <c r="M53" i="3"/>
  <c r="N53" i="3"/>
  <c r="C53" i="3"/>
  <c r="C52" i="3"/>
  <c r="F52" i="3"/>
  <c r="D51" i="3"/>
  <c r="E51" i="3"/>
  <c r="F51" i="3"/>
  <c r="G51" i="3"/>
  <c r="H51" i="3"/>
  <c r="I51" i="3"/>
  <c r="J51" i="3"/>
  <c r="K51" i="3"/>
  <c r="L51" i="3"/>
  <c r="M51" i="3"/>
  <c r="N51" i="3"/>
  <c r="C51" i="3"/>
  <c r="F48" i="3"/>
  <c r="C48" i="3"/>
  <c r="F47" i="3"/>
  <c r="G47" i="3"/>
  <c r="H47" i="3"/>
  <c r="I47" i="3"/>
  <c r="C47" i="3"/>
  <c r="C42" i="3"/>
  <c r="D42" i="3"/>
  <c r="E42" i="3"/>
  <c r="F42" i="3"/>
  <c r="F40" i="3" s="1"/>
  <c r="F39" i="3" s="1"/>
  <c r="G42" i="3"/>
  <c r="H42" i="3"/>
  <c r="I42" i="3"/>
  <c r="I40" i="3" s="1"/>
  <c r="I39" i="3" s="1"/>
  <c r="J42" i="3"/>
  <c r="K42" i="3"/>
  <c r="L42" i="3"/>
  <c r="M42" i="3"/>
  <c r="N42" i="3"/>
  <c r="C43" i="3"/>
  <c r="D43" i="3"/>
  <c r="E43" i="3"/>
  <c r="F43" i="3"/>
  <c r="G43" i="3"/>
  <c r="H43" i="3"/>
  <c r="I43" i="3"/>
  <c r="J43" i="3"/>
  <c r="K43" i="3"/>
  <c r="L43" i="3"/>
  <c r="M43" i="3"/>
  <c r="N43" i="3"/>
  <c r="D41" i="3"/>
  <c r="E41" i="3"/>
  <c r="F41" i="3"/>
  <c r="G41" i="3"/>
  <c r="H41" i="3"/>
  <c r="I41" i="3"/>
  <c r="J41" i="3"/>
  <c r="K41" i="3"/>
  <c r="L41" i="3"/>
  <c r="M41" i="3"/>
  <c r="N41" i="3"/>
  <c r="C41" i="3"/>
  <c r="C38" i="3"/>
  <c r="D38" i="3"/>
  <c r="E38" i="3"/>
  <c r="F38" i="3"/>
  <c r="G38" i="3"/>
  <c r="H38" i="3"/>
  <c r="I38" i="3"/>
  <c r="J38" i="3"/>
  <c r="K38" i="3"/>
  <c r="L38" i="3"/>
  <c r="M38" i="3"/>
  <c r="N38" i="3"/>
  <c r="D37" i="3"/>
  <c r="E37" i="3"/>
  <c r="F37" i="3"/>
  <c r="G37" i="3"/>
  <c r="H37" i="3"/>
  <c r="I37" i="3"/>
  <c r="J37" i="3"/>
  <c r="K37" i="3"/>
  <c r="L37" i="3"/>
  <c r="M37" i="3"/>
  <c r="M36" i="3" s="1"/>
  <c r="N37" i="3"/>
  <c r="C37" i="3"/>
  <c r="D35" i="3"/>
  <c r="E35" i="3"/>
  <c r="F35" i="3"/>
  <c r="G35" i="3"/>
  <c r="H35" i="3"/>
  <c r="I35" i="3"/>
  <c r="J35" i="3"/>
  <c r="K35" i="3"/>
  <c r="L35" i="3"/>
  <c r="M35" i="3"/>
  <c r="N35" i="3"/>
  <c r="C35" i="3"/>
  <c r="C32" i="3"/>
  <c r="D32" i="3"/>
  <c r="E32" i="3"/>
  <c r="F32" i="3"/>
  <c r="G32" i="3"/>
  <c r="H32" i="3"/>
  <c r="I32" i="3"/>
  <c r="J32" i="3"/>
  <c r="K32" i="3"/>
  <c r="L32" i="3"/>
  <c r="M32" i="3"/>
  <c r="N32" i="3"/>
  <c r="C33" i="3"/>
  <c r="D33" i="3"/>
  <c r="E33" i="3"/>
  <c r="F33" i="3"/>
  <c r="G33" i="3"/>
  <c r="H33" i="3"/>
  <c r="I33" i="3"/>
  <c r="J33" i="3"/>
  <c r="K33" i="3"/>
  <c r="L33" i="3"/>
  <c r="M33" i="3"/>
  <c r="N33" i="3"/>
  <c r="C34" i="3"/>
  <c r="D34" i="3"/>
  <c r="E34" i="3"/>
  <c r="F34" i="3"/>
  <c r="G34" i="3"/>
  <c r="H34" i="3"/>
  <c r="I34" i="3"/>
  <c r="J34" i="3"/>
  <c r="K34" i="3"/>
  <c r="L34" i="3"/>
  <c r="M34" i="3"/>
  <c r="N34" i="3"/>
  <c r="D31" i="3"/>
  <c r="E31" i="3"/>
  <c r="F31" i="3"/>
  <c r="G31" i="3"/>
  <c r="H31" i="3"/>
  <c r="I31" i="3"/>
  <c r="J31" i="3"/>
  <c r="K31" i="3"/>
  <c r="L31" i="3"/>
  <c r="M31" i="3"/>
  <c r="N31" i="3"/>
  <c r="C31" i="3"/>
  <c r="C27" i="3"/>
  <c r="D27" i="3"/>
  <c r="E27" i="3"/>
  <c r="F27" i="3"/>
  <c r="G27" i="3"/>
  <c r="H27" i="3"/>
  <c r="I27" i="3"/>
  <c r="J27" i="3"/>
  <c r="K27" i="3"/>
  <c r="L27" i="3"/>
  <c r="M27" i="3"/>
  <c r="N27" i="3"/>
  <c r="D26" i="3"/>
  <c r="E26" i="3"/>
  <c r="F26" i="3"/>
  <c r="G26" i="3"/>
  <c r="H26" i="3"/>
  <c r="I26" i="3"/>
  <c r="J26" i="3"/>
  <c r="K26" i="3"/>
  <c r="L26" i="3"/>
  <c r="M26" i="3"/>
  <c r="N26" i="3"/>
  <c r="C26" i="3"/>
  <c r="C48" i="2"/>
  <c r="C50" i="1"/>
  <c r="C56" i="1"/>
  <c r="I56" i="1" s="1"/>
  <c r="J56" i="1" s="1"/>
  <c r="M73" i="3"/>
  <c r="L73" i="3"/>
  <c r="I73" i="3"/>
  <c r="G73" i="3"/>
  <c r="F73" i="3"/>
  <c r="M72" i="3"/>
  <c r="N72" i="3" s="1"/>
  <c r="J72" i="3"/>
  <c r="K72" i="3" s="1"/>
  <c r="H72" i="3"/>
  <c r="G72" i="3"/>
  <c r="N71" i="3"/>
  <c r="M71" i="3"/>
  <c r="J71" i="3"/>
  <c r="J73" i="3" s="1"/>
  <c r="H71" i="3"/>
  <c r="H73" i="3" s="1"/>
  <c r="G71" i="3"/>
  <c r="N66" i="3"/>
  <c r="K66" i="3"/>
  <c r="H66" i="3"/>
  <c r="N65" i="3"/>
  <c r="K65" i="3"/>
  <c r="H65" i="3"/>
  <c r="N64" i="3"/>
  <c r="K64" i="3"/>
  <c r="H64" i="3"/>
  <c r="N63" i="3"/>
  <c r="K63" i="3"/>
  <c r="H63" i="3"/>
  <c r="N62" i="3"/>
  <c r="K62" i="3"/>
  <c r="K61" i="3" s="1"/>
  <c r="H62" i="3"/>
  <c r="H61" i="3" s="1"/>
  <c r="N61" i="3"/>
  <c r="M61" i="3"/>
  <c r="L61" i="3"/>
  <c r="J61" i="3"/>
  <c r="I61" i="3"/>
  <c r="G61" i="3"/>
  <c r="F61" i="3"/>
  <c r="N49" i="3"/>
  <c r="M49" i="3"/>
  <c r="J49" i="3"/>
  <c r="K49" i="3" s="1"/>
  <c r="H49" i="3"/>
  <c r="G49" i="3"/>
  <c r="H36" i="3"/>
  <c r="I36" i="3"/>
  <c r="L30" i="3"/>
  <c r="M30" i="3" s="1"/>
  <c r="N30" i="3" s="1"/>
  <c r="J30" i="3"/>
  <c r="K30" i="3" s="1"/>
  <c r="I30" i="3"/>
  <c r="F30" i="3"/>
  <c r="M29" i="3"/>
  <c r="L29" i="3"/>
  <c r="I29" i="3"/>
  <c r="J29" i="3" s="1"/>
  <c r="G29" i="3"/>
  <c r="H29" i="3" s="1"/>
  <c r="F29" i="3"/>
  <c r="I28" i="3"/>
  <c r="M25" i="3"/>
  <c r="N25" i="3" s="1"/>
  <c r="J25" i="3"/>
  <c r="K25" i="3" s="1"/>
  <c r="G25" i="3"/>
  <c r="H25" i="3" s="1"/>
  <c r="M24" i="3"/>
  <c r="N24" i="3" s="1"/>
  <c r="K24" i="3"/>
  <c r="J24" i="3"/>
  <c r="G24" i="3"/>
  <c r="H24" i="3" s="1"/>
  <c r="M23" i="3"/>
  <c r="N23" i="3" s="1"/>
  <c r="J23" i="3"/>
  <c r="K23" i="3" s="1"/>
  <c r="K21" i="3" s="1"/>
  <c r="G23" i="3"/>
  <c r="H23" i="3" s="1"/>
  <c r="M22" i="3"/>
  <c r="N22" i="3" s="1"/>
  <c r="K22" i="3"/>
  <c r="J22" i="3"/>
  <c r="J21" i="3" s="1"/>
  <c r="G22" i="3"/>
  <c r="H22" i="3" s="1"/>
  <c r="M21" i="3"/>
  <c r="L21" i="3"/>
  <c r="I21" i="3"/>
  <c r="G21" i="3"/>
  <c r="F21" i="3"/>
  <c r="L17" i="3"/>
  <c r="I17" i="3"/>
  <c r="F17" i="3"/>
  <c r="M16" i="3"/>
  <c r="N16" i="3" s="1"/>
  <c r="K16" i="3"/>
  <c r="J16" i="3"/>
  <c r="G16" i="3"/>
  <c r="H16" i="3" s="1"/>
  <c r="M15" i="3"/>
  <c r="N15" i="3" s="1"/>
  <c r="J15" i="3"/>
  <c r="K15" i="3" s="1"/>
  <c r="G15" i="3"/>
  <c r="H15" i="3" s="1"/>
  <c r="M14" i="3"/>
  <c r="N14" i="3" s="1"/>
  <c r="K14" i="3"/>
  <c r="J14" i="3"/>
  <c r="G14" i="3"/>
  <c r="H14" i="3" s="1"/>
  <c r="M13" i="3"/>
  <c r="M17" i="3" s="1"/>
  <c r="J13" i="3"/>
  <c r="K13" i="3" s="1"/>
  <c r="K17" i="3" s="1"/>
  <c r="G13" i="3"/>
  <c r="G17" i="3" s="1"/>
  <c r="J47" i="2"/>
  <c r="K47" i="2" s="1"/>
  <c r="K47" i="3" s="1"/>
  <c r="I47" i="2"/>
  <c r="L73" i="2"/>
  <c r="J73" i="2"/>
  <c r="I73" i="2"/>
  <c r="F73" i="2"/>
  <c r="N72" i="2"/>
  <c r="M72" i="2"/>
  <c r="J72" i="2"/>
  <c r="K72" i="2" s="1"/>
  <c r="G72" i="2"/>
  <c r="H72" i="2" s="1"/>
  <c r="M71" i="2"/>
  <c r="M73" i="2" s="1"/>
  <c r="K71" i="2"/>
  <c r="J71" i="2"/>
  <c r="G71" i="2"/>
  <c r="G73" i="2" s="1"/>
  <c r="I68" i="2"/>
  <c r="L68" i="2" s="1"/>
  <c r="G68" i="2"/>
  <c r="H68" i="2" s="1"/>
  <c r="I67" i="2"/>
  <c r="L67" i="2" s="1"/>
  <c r="G67" i="2"/>
  <c r="H67" i="2" s="1"/>
  <c r="N66" i="2"/>
  <c r="K66" i="2"/>
  <c r="H66" i="2"/>
  <c r="N65" i="2"/>
  <c r="K65" i="2"/>
  <c r="H65" i="2"/>
  <c r="N64" i="2"/>
  <c r="K64" i="2"/>
  <c r="H64" i="2"/>
  <c r="N63" i="2"/>
  <c r="K63" i="2"/>
  <c r="H63" i="2"/>
  <c r="N62" i="2"/>
  <c r="K62" i="2"/>
  <c r="K61" i="2" s="1"/>
  <c r="H62" i="2"/>
  <c r="M61" i="2"/>
  <c r="L61" i="2"/>
  <c r="J61" i="2"/>
  <c r="I61" i="2"/>
  <c r="G61" i="2"/>
  <c r="F61" i="2"/>
  <c r="I60" i="2"/>
  <c r="L60" i="2" s="1"/>
  <c r="G60" i="2"/>
  <c r="H60" i="2" s="1"/>
  <c r="I59" i="2"/>
  <c r="I58" i="3" s="1"/>
  <c r="G59" i="2"/>
  <c r="G58" i="2" s="1"/>
  <c r="G69" i="2" s="1"/>
  <c r="F58" i="2"/>
  <c r="I55" i="2"/>
  <c r="L55" i="2" s="1"/>
  <c r="G55" i="2"/>
  <c r="I54" i="2"/>
  <c r="L54" i="2" s="1"/>
  <c r="G54" i="2"/>
  <c r="J53" i="2"/>
  <c r="K53" i="2" s="1"/>
  <c r="I53" i="2"/>
  <c r="L53" i="2" s="1"/>
  <c r="G53" i="2"/>
  <c r="H53" i="2" s="1"/>
  <c r="I52" i="2"/>
  <c r="L52" i="2" s="1"/>
  <c r="G52" i="2"/>
  <c r="I51" i="2"/>
  <c r="G51" i="2"/>
  <c r="F50" i="2"/>
  <c r="I49" i="2"/>
  <c r="J49" i="2" s="1"/>
  <c r="K49" i="2" s="1"/>
  <c r="G49" i="2"/>
  <c r="G48" i="2"/>
  <c r="H48" i="2" s="1"/>
  <c r="F46" i="2"/>
  <c r="I43" i="2"/>
  <c r="L43" i="2" s="1"/>
  <c r="G43" i="2"/>
  <c r="J42" i="2"/>
  <c r="K42" i="2" s="1"/>
  <c r="I42" i="2"/>
  <c r="L42" i="2" s="1"/>
  <c r="G42" i="2"/>
  <c r="H42" i="2" s="1"/>
  <c r="I41" i="2"/>
  <c r="L41" i="2" s="1"/>
  <c r="G41" i="2"/>
  <c r="G40" i="2" s="1"/>
  <c r="G39" i="2" s="1"/>
  <c r="I40" i="2"/>
  <c r="I39" i="2" s="1"/>
  <c r="F40" i="2"/>
  <c r="F39" i="2" s="1"/>
  <c r="L38" i="2"/>
  <c r="M38" i="2" s="1"/>
  <c r="I38" i="2"/>
  <c r="G38" i="2"/>
  <c r="H38" i="2" s="1"/>
  <c r="I37" i="2"/>
  <c r="I36" i="2" s="1"/>
  <c r="H37" i="2"/>
  <c r="G37" i="2"/>
  <c r="G36" i="2"/>
  <c r="F36" i="2"/>
  <c r="I35" i="2"/>
  <c r="L35" i="2" s="1"/>
  <c r="G35" i="2"/>
  <c r="H35" i="2" s="1"/>
  <c r="I34" i="2"/>
  <c r="L34" i="2" s="1"/>
  <c r="G34" i="2"/>
  <c r="I33" i="2"/>
  <c r="L33" i="2" s="1"/>
  <c r="H33" i="2"/>
  <c r="G33" i="2"/>
  <c r="I32" i="2"/>
  <c r="L32" i="2" s="1"/>
  <c r="G32" i="2"/>
  <c r="I31" i="2"/>
  <c r="J31" i="2" s="1"/>
  <c r="G31" i="2"/>
  <c r="I30" i="2"/>
  <c r="L30" i="2" s="1"/>
  <c r="H30" i="2"/>
  <c r="G30" i="2"/>
  <c r="I29" i="2"/>
  <c r="G29" i="2"/>
  <c r="H29" i="2" s="1"/>
  <c r="F28" i="2"/>
  <c r="I27" i="2"/>
  <c r="L27" i="2" s="1"/>
  <c r="G27" i="2"/>
  <c r="I26" i="2"/>
  <c r="L26" i="2" s="1"/>
  <c r="G26" i="2"/>
  <c r="H26" i="2" s="1"/>
  <c r="M25" i="2"/>
  <c r="N25" i="2" s="1"/>
  <c r="J25" i="2"/>
  <c r="K25" i="2" s="1"/>
  <c r="H25" i="2"/>
  <c r="G25" i="2"/>
  <c r="M24" i="2"/>
  <c r="N24" i="2" s="1"/>
  <c r="J24" i="2"/>
  <c r="K24" i="2" s="1"/>
  <c r="G24" i="2"/>
  <c r="H24" i="2" s="1"/>
  <c r="M23" i="2"/>
  <c r="N23" i="2" s="1"/>
  <c r="J23" i="2"/>
  <c r="K23" i="2" s="1"/>
  <c r="G23" i="2"/>
  <c r="H23" i="2" s="1"/>
  <c r="M22" i="2"/>
  <c r="M21" i="2" s="1"/>
  <c r="K22" i="2"/>
  <c r="J22" i="2"/>
  <c r="J21" i="2" s="1"/>
  <c r="G22" i="2"/>
  <c r="H22" i="2" s="1"/>
  <c r="L21" i="2"/>
  <c r="I21" i="2"/>
  <c r="F21" i="2"/>
  <c r="L17" i="2"/>
  <c r="F17" i="2"/>
  <c r="M16" i="2"/>
  <c r="N16" i="2" s="1"/>
  <c r="K16" i="2"/>
  <c r="J16" i="2"/>
  <c r="I16" i="2"/>
  <c r="G16" i="2"/>
  <c r="H16" i="2" s="1"/>
  <c r="M15" i="2"/>
  <c r="N15" i="2" s="1"/>
  <c r="J15" i="2"/>
  <c r="K15" i="2" s="1"/>
  <c r="I15" i="2"/>
  <c r="G15" i="2"/>
  <c r="H15" i="2" s="1"/>
  <c r="M14" i="2"/>
  <c r="N14" i="2" s="1"/>
  <c r="I14" i="2"/>
  <c r="H14" i="2"/>
  <c r="G14" i="2"/>
  <c r="G17" i="2" s="1"/>
  <c r="M13" i="2"/>
  <c r="I13" i="2"/>
  <c r="G13" i="2"/>
  <c r="H13" i="2" s="1"/>
  <c r="L77" i="1"/>
  <c r="L68" i="3" s="1"/>
  <c r="M76" i="1"/>
  <c r="N76" i="1"/>
  <c r="L76" i="1"/>
  <c r="L69" i="1"/>
  <c r="M69" i="1"/>
  <c r="N69" i="1"/>
  <c r="M68" i="1"/>
  <c r="N68" i="1"/>
  <c r="I77" i="1"/>
  <c r="I68" i="3" s="1"/>
  <c r="J77" i="1"/>
  <c r="J68" i="3" s="1"/>
  <c r="J76" i="1"/>
  <c r="I76" i="1"/>
  <c r="I69" i="1"/>
  <c r="J69" i="1"/>
  <c r="K69" i="1"/>
  <c r="J68" i="1"/>
  <c r="I61" i="1"/>
  <c r="J61" i="1" s="1"/>
  <c r="I62" i="1"/>
  <c r="K62" i="1" s="1"/>
  <c r="N62" i="1" s="1"/>
  <c r="J62" i="1"/>
  <c r="M62" i="1" s="1"/>
  <c r="I63" i="1"/>
  <c r="J63" i="1" s="1"/>
  <c r="I64" i="1"/>
  <c r="L64" i="1" s="1"/>
  <c r="J64" i="1"/>
  <c r="M64" i="1" s="1"/>
  <c r="K64" i="1"/>
  <c r="N64" i="1" s="1"/>
  <c r="J60" i="1"/>
  <c r="I60" i="1"/>
  <c r="L60" i="1" s="1"/>
  <c r="L58" i="1"/>
  <c r="I49" i="1"/>
  <c r="J49" i="1" s="1"/>
  <c r="K49" i="1" s="1"/>
  <c r="I50" i="1"/>
  <c r="J50" i="1" s="1"/>
  <c r="K50" i="1" s="1"/>
  <c r="I51" i="1"/>
  <c r="J51" i="1" s="1"/>
  <c r="I52" i="1"/>
  <c r="J52" i="1" s="1"/>
  <c r="I53" i="1"/>
  <c r="L53" i="1" s="1"/>
  <c r="I54" i="1"/>
  <c r="L54" i="1" s="1"/>
  <c r="I55" i="1"/>
  <c r="J55" i="1" s="1"/>
  <c r="I57" i="1"/>
  <c r="L57" i="1" s="1"/>
  <c r="I58" i="1"/>
  <c r="J58" i="1"/>
  <c r="M58" i="1" s="1"/>
  <c r="K58" i="1"/>
  <c r="L42" i="1"/>
  <c r="M42" i="1"/>
  <c r="N42" i="1"/>
  <c r="L43" i="1"/>
  <c r="M43" i="1"/>
  <c r="N43" i="1"/>
  <c r="M41" i="1"/>
  <c r="N41" i="1"/>
  <c r="L41" i="1"/>
  <c r="L38" i="1"/>
  <c r="M38" i="1" s="1"/>
  <c r="L37" i="1"/>
  <c r="M37" i="1" s="1"/>
  <c r="I42" i="1"/>
  <c r="J42" i="1"/>
  <c r="K42" i="1" s="1"/>
  <c r="I43" i="1"/>
  <c r="K43" i="1" s="1"/>
  <c r="J43" i="1"/>
  <c r="J41" i="1"/>
  <c r="I38" i="1"/>
  <c r="J38" i="1" s="1"/>
  <c r="J37" i="1"/>
  <c r="I37" i="1"/>
  <c r="I41" i="1"/>
  <c r="M35" i="1"/>
  <c r="N35" i="1"/>
  <c r="L35" i="1"/>
  <c r="I35" i="1"/>
  <c r="J35" i="1" s="1"/>
  <c r="I34" i="1"/>
  <c r="L34" i="1" s="1"/>
  <c r="J34" i="1"/>
  <c r="K34" i="1" s="1"/>
  <c r="N34" i="1" s="1"/>
  <c r="I30" i="1"/>
  <c r="J30" i="1" s="1"/>
  <c r="M30" i="1" s="1"/>
  <c r="I31" i="1"/>
  <c r="J31" i="1"/>
  <c r="K31" i="1" s="1"/>
  <c r="N31" i="1" s="1"/>
  <c r="I32" i="1"/>
  <c r="J32" i="1"/>
  <c r="K32" i="1"/>
  <c r="I33" i="1"/>
  <c r="L33" i="1" s="1"/>
  <c r="J29" i="1"/>
  <c r="I29" i="1"/>
  <c r="J27" i="1"/>
  <c r="M27" i="1" s="1"/>
  <c r="J26" i="1"/>
  <c r="M26" i="1" s="1"/>
  <c r="I14" i="1"/>
  <c r="J14" i="1"/>
  <c r="K14" i="1" s="1"/>
  <c r="I15" i="1"/>
  <c r="J15" i="1"/>
  <c r="K15" i="1" s="1"/>
  <c r="I16" i="1"/>
  <c r="J16" i="1" s="1"/>
  <c r="I13" i="1"/>
  <c r="J13" i="1" s="1"/>
  <c r="I68" i="1"/>
  <c r="L68" i="1" s="1"/>
  <c r="L62" i="1"/>
  <c r="L63" i="1"/>
  <c r="L30" i="1"/>
  <c r="L31" i="1"/>
  <c r="M31" i="1"/>
  <c r="L32" i="1"/>
  <c r="M32" i="1"/>
  <c r="N32" i="1"/>
  <c r="L29" i="1"/>
  <c r="L27" i="1"/>
  <c r="L26" i="1"/>
  <c r="L82" i="1"/>
  <c r="M81" i="1"/>
  <c r="M80" i="1"/>
  <c r="N80" i="1" s="1"/>
  <c r="N75" i="1"/>
  <c r="N74" i="1"/>
  <c r="N73" i="1"/>
  <c r="N72" i="1"/>
  <c r="N70" i="1" s="1"/>
  <c r="N71" i="1"/>
  <c r="M70" i="1"/>
  <c r="L70" i="1"/>
  <c r="M25" i="1"/>
  <c r="N25" i="1" s="1"/>
  <c r="M24" i="1"/>
  <c r="N24" i="1" s="1"/>
  <c r="M23" i="1"/>
  <c r="N23" i="1" s="1"/>
  <c r="M22" i="1"/>
  <c r="M21" i="1" s="1"/>
  <c r="L21" i="1"/>
  <c r="L17" i="1"/>
  <c r="M16" i="1"/>
  <c r="N16" i="1" s="1"/>
  <c r="M15" i="1"/>
  <c r="N15" i="1" s="1"/>
  <c r="N14" i="1"/>
  <c r="M14" i="1"/>
  <c r="M13" i="1"/>
  <c r="M17" i="1" s="1"/>
  <c r="J52" i="3" l="1"/>
  <c r="J50" i="3" s="1"/>
  <c r="I52" i="3"/>
  <c r="I50" i="3" s="1"/>
  <c r="L61" i="1"/>
  <c r="L52" i="3" s="1"/>
  <c r="J57" i="1"/>
  <c r="J47" i="3"/>
  <c r="I69" i="3"/>
  <c r="K77" i="1"/>
  <c r="M77" i="1"/>
  <c r="M68" i="3" s="1"/>
  <c r="F58" i="3"/>
  <c r="F69" i="3" s="1"/>
  <c r="L40" i="3"/>
  <c r="L39" i="3" s="1"/>
  <c r="L36" i="3"/>
  <c r="F36" i="3"/>
  <c r="L28" i="3"/>
  <c r="F28" i="3"/>
  <c r="I44" i="3"/>
  <c r="G58" i="3"/>
  <c r="H59" i="2"/>
  <c r="H58" i="2" s="1"/>
  <c r="H69" i="2" s="1"/>
  <c r="F50" i="3"/>
  <c r="I50" i="2"/>
  <c r="L50" i="2" s="1"/>
  <c r="M52" i="2"/>
  <c r="J52" i="2"/>
  <c r="K52" i="2" s="1"/>
  <c r="N73" i="3"/>
  <c r="K40" i="3"/>
  <c r="K39" i="3" s="1"/>
  <c r="M40" i="3"/>
  <c r="N40" i="3"/>
  <c r="H21" i="3"/>
  <c r="K36" i="3"/>
  <c r="J36" i="3"/>
  <c r="N21" i="3"/>
  <c r="K29" i="3"/>
  <c r="M28" i="3"/>
  <c r="K71" i="3"/>
  <c r="K73" i="3" s="1"/>
  <c r="J17" i="3"/>
  <c r="H13" i="3"/>
  <c r="H17" i="3" s="1"/>
  <c r="G36" i="3"/>
  <c r="J40" i="3"/>
  <c r="J39" i="3" s="1"/>
  <c r="N13" i="3"/>
  <c r="N17" i="3" s="1"/>
  <c r="N29" i="3"/>
  <c r="N36" i="3"/>
  <c r="G30" i="3"/>
  <c r="H30" i="3" s="1"/>
  <c r="H28" i="3" s="1"/>
  <c r="J28" i="3"/>
  <c r="G40" i="3"/>
  <c r="G39" i="3" s="1"/>
  <c r="J58" i="3"/>
  <c r="J69" i="3" s="1"/>
  <c r="H40" i="3"/>
  <c r="H39" i="3" s="1"/>
  <c r="L40" i="2"/>
  <c r="L39" i="2" s="1"/>
  <c r="K21" i="2"/>
  <c r="N61" i="2"/>
  <c r="J41" i="2"/>
  <c r="J40" i="2" s="1"/>
  <c r="L49" i="2"/>
  <c r="M55" i="2"/>
  <c r="F69" i="2"/>
  <c r="J67" i="2"/>
  <c r="M67" i="2" s="1"/>
  <c r="H36" i="2"/>
  <c r="N42" i="2"/>
  <c r="K67" i="2"/>
  <c r="N67" i="2" s="1"/>
  <c r="K73" i="2"/>
  <c r="G21" i="2"/>
  <c r="J55" i="2"/>
  <c r="K55" i="2" s="1"/>
  <c r="I17" i="2"/>
  <c r="M17" i="2"/>
  <c r="H21" i="2"/>
  <c r="I58" i="2"/>
  <c r="I69" i="2" s="1"/>
  <c r="H61" i="2"/>
  <c r="G28" i="2"/>
  <c r="G44" i="2" s="1"/>
  <c r="H32" i="2"/>
  <c r="F44" i="2"/>
  <c r="I28" i="2"/>
  <c r="I44" i="2" s="1"/>
  <c r="J26" i="2"/>
  <c r="K26" i="2" s="1"/>
  <c r="N26" i="2" s="1"/>
  <c r="H17" i="2"/>
  <c r="M49" i="2"/>
  <c r="N60" i="2"/>
  <c r="M68" i="2"/>
  <c r="K60" i="2"/>
  <c r="F56" i="2"/>
  <c r="F75" i="2"/>
  <c r="M31" i="2"/>
  <c r="N53" i="2"/>
  <c r="J29" i="2"/>
  <c r="J32" i="2"/>
  <c r="M32" i="2" s="1"/>
  <c r="J35" i="2"/>
  <c r="M35" i="2" s="1"/>
  <c r="H49" i="2"/>
  <c r="N49" i="2" s="1"/>
  <c r="N71" i="2"/>
  <c r="N73" i="2" s="1"/>
  <c r="J13" i="2"/>
  <c r="K13" i="2" s="1"/>
  <c r="N22" i="2"/>
  <c r="N21" i="2" s="1"/>
  <c r="K29" i="2"/>
  <c r="K35" i="2"/>
  <c r="N35" i="2" s="1"/>
  <c r="J38" i="2"/>
  <c r="K38" i="2" s="1"/>
  <c r="H41" i="2"/>
  <c r="H52" i="2"/>
  <c r="N52" i="2" s="1"/>
  <c r="H55" i="2"/>
  <c r="N55" i="2" s="1"/>
  <c r="J60" i="2"/>
  <c r="M60" i="2" s="1"/>
  <c r="M26" i="2"/>
  <c r="L29" i="2"/>
  <c r="H31" i="2"/>
  <c r="H34" i="2"/>
  <c r="M42" i="2"/>
  <c r="M53" i="2"/>
  <c r="N13" i="2"/>
  <c r="N17" i="2" s="1"/>
  <c r="K41" i="2"/>
  <c r="K40" i="2" s="1"/>
  <c r="J34" i="2"/>
  <c r="K34" i="2" s="1"/>
  <c r="H27" i="2"/>
  <c r="K31" i="2"/>
  <c r="J37" i="2"/>
  <c r="N38" i="2"/>
  <c r="H43" i="2"/>
  <c r="H51" i="2"/>
  <c r="H54" i="2"/>
  <c r="J59" i="2"/>
  <c r="J58" i="2" s="1"/>
  <c r="J68" i="2"/>
  <c r="K68" i="2" s="1"/>
  <c r="N68" i="2" s="1"/>
  <c r="L31" i="2"/>
  <c r="M41" i="2"/>
  <c r="J27" i="2"/>
  <c r="K27" i="2" s="1"/>
  <c r="L37" i="2"/>
  <c r="J43" i="2"/>
  <c r="J39" i="2" s="1"/>
  <c r="J51" i="2"/>
  <c r="J50" i="2" s="1"/>
  <c r="J54" i="2"/>
  <c r="M54" i="2" s="1"/>
  <c r="L59" i="2"/>
  <c r="J14" i="2"/>
  <c r="J30" i="2"/>
  <c r="M30" i="2" s="1"/>
  <c r="J33" i="2"/>
  <c r="M33" i="2" s="1"/>
  <c r="G50" i="2"/>
  <c r="K54" i="2"/>
  <c r="H71" i="2"/>
  <c r="H73" i="2" s="1"/>
  <c r="L51" i="2"/>
  <c r="L50" i="3" s="1"/>
  <c r="L55" i="1"/>
  <c r="L51" i="1"/>
  <c r="J54" i="1"/>
  <c r="K54" i="1" s="1"/>
  <c r="L50" i="1"/>
  <c r="J53" i="1"/>
  <c r="K53" i="1" s="1"/>
  <c r="L49" i="1"/>
  <c r="L56" i="1"/>
  <c r="L52" i="1"/>
  <c r="K63" i="1"/>
  <c r="N63" i="1" s="1"/>
  <c r="M63" i="1"/>
  <c r="K61" i="1"/>
  <c r="K56" i="1"/>
  <c r="K52" i="1"/>
  <c r="K55" i="1"/>
  <c r="K51" i="1"/>
  <c r="L40" i="1"/>
  <c r="L39" i="1" s="1"/>
  <c r="N38" i="1"/>
  <c r="M36" i="1"/>
  <c r="N37" i="1"/>
  <c r="L36" i="1"/>
  <c r="K38" i="1"/>
  <c r="M34" i="1"/>
  <c r="J33" i="1"/>
  <c r="M33" i="1" s="1"/>
  <c r="K30" i="1"/>
  <c r="N30" i="1" s="1"/>
  <c r="K16" i="1"/>
  <c r="N67" i="1"/>
  <c r="L67" i="1"/>
  <c r="M67" i="1"/>
  <c r="N22" i="1"/>
  <c r="N21" i="1"/>
  <c r="N13" i="1"/>
  <c r="M40" i="1"/>
  <c r="M39" i="1" s="1"/>
  <c r="N40" i="1"/>
  <c r="N39" i="1" s="1"/>
  <c r="M78" i="1"/>
  <c r="M82" i="1"/>
  <c r="L78" i="1"/>
  <c r="N81" i="1"/>
  <c r="N82" i="1" s="1"/>
  <c r="N17" i="1"/>
  <c r="K52" i="3" l="1"/>
  <c r="K50" i="3" s="1"/>
  <c r="K57" i="1"/>
  <c r="K68" i="3"/>
  <c r="N77" i="1"/>
  <c r="F44" i="3"/>
  <c r="L44" i="3"/>
  <c r="L58" i="2"/>
  <c r="L69" i="2" s="1"/>
  <c r="H58" i="3"/>
  <c r="H69" i="3" s="1"/>
  <c r="G69" i="3"/>
  <c r="G28" i="3"/>
  <c r="G44" i="3" s="1"/>
  <c r="K28" i="3"/>
  <c r="K44" i="3" s="1"/>
  <c r="H44" i="3"/>
  <c r="K58" i="3"/>
  <c r="J44" i="3"/>
  <c r="N28" i="3"/>
  <c r="N39" i="3"/>
  <c r="M39" i="3"/>
  <c r="M44" i="3" s="1"/>
  <c r="M43" i="2"/>
  <c r="J36" i="2"/>
  <c r="M50" i="2"/>
  <c r="K43" i="2"/>
  <c r="N43" i="2" s="1"/>
  <c r="K59" i="2"/>
  <c r="K58" i="2" s="1"/>
  <c r="K69" i="2" s="1"/>
  <c r="M34" i="2"/>
  <c r="K32" i="2"/>
  <c r="N32" i="2" s="1"/>
  <c r="F74" i="2"/>
  <c r="N31" i="2"/>
  <c r="L28" i="2"/>
  <c r="M27" i="2"/>
  <c r="L47" i="2"/>
  <c r="L47" i="3" s="1"/>
  <c r="L36" i="2"/>
  <c r="M37" i="2"/>
  <c r="M36" i="2" s="1"/>
  <c r="H50" i="2"/>
  <c r="N34" i="2"/>
  <c r="N29" i="2"/>
  <c r="N59" i="2"/>
  <c r="N58" i="2" s="1"/>
  <c r="N69" i="2" s="1"/>
  <c r="M40" i="2"/>
  <c r="H28" i="2"/>
  <c r="H44" i="2" s="1"/>
  <c r="K37" i="2"/>
  <c r="K36" i="2" s="1"/>
  <c r="N27" i="2"/>
  <c r="K30" i="2"/>
  <c r="N30" i="2" s="1"/>
  <c r="J17" i="2"/>
  <c r="K51" i="2"/>
  <c r="K50" i="2" s="1"/>
  <c r="K14" i="2"/>
  <c r="K17" i="2" s="1"/>
  <c r="M51" i="2"/>
  <c r="K39" i="2"/>
  <c r="K33" i="2"/>
  <c r="N33" i="2" s="1"/>
  <c r="G46" i="2"/>
  <c r="J69" i="2"/>
  <c r="N41" i="2"/>
  <c r="N40" i="2" s="1"/>
  <c r="H40" i="2"/>
  <c r="H39" i="2" s="1"/>
  <c r="N54" i="2"/>
  <c r="J28" i="2"/>
  <c r="J44" i="2" s="1"/>
  <c r="M29" i="2"/>
  <c r="M28" i="2" s="1"/>
  <c r="M59" i="2"/>
  <c r="M58" i="2" s="1"/>
  <c r="M69" i="2" s="1"/>
  <c r="N36" i="1"/>
  <c r="K33" i="1"/>
  <c r="N33" i="1" s="1"/>
  <c r="K69" i="3" l="1"/>
  <c r="N68" i="3"/>
  <c r="N78" i="1"/>
  <c r="N44" i="3"/>
  <c r="N58" i="3"/>
  <c r="N69" i="3" s="1"/>
  <c r="M58" i="3"/>
  <c r="M69" i="3" s="1"/>
  <c r="L58" i="3"/>
  <c r="L69" i="3" s="1"/>
  <c r="M39" i="2"/>
  <c r="M44" i="2" s="1"/>
  <c r="N51" i="2"/>
  <c r="N50" i="2"/>
  <c r="N39" i="2"/>
  <c r="L44" i="2"/>
  <c r="N37" i="2"/>
  <c r="N36" i="2" s="1"/>
  <c r="K28" i="2"/>
  <c r="K44" i="2" s="1"/>
  <c r="G56" i="2"/>
  <c r="G74" i="2" s="1"/>
  <c r="G75" i="2"/>
  <c r="N28" i="2"/>
  <c r="N44" i="2" s="1"/>
  <c r="H46" i="2"/>
  <c r="H56" i="2" l="1"/>
  <c r="H74" i="2" s="1"/>
  <c r="H75" i="2"/>
  <c r="M47" i="2"/>
  <c r="M47" i="3" s="1"/>
  <c r="N47" i="2" l="1"/>
  <c r="N47" i="3" s="1"/>
  <c r="C30" i="3" l="1"/>
  <c r="C29" i="3"/>
  <c r="I48" i="2" l="1"/>
  <c r="I48" i="3" s="1"/>
  <c r="D49" i="1"/>
  <c r="D50" i="1"/>
  <c r="E50" i="1" s="1"/>
  <c r="D51" i="1"/>
  <c r="E51" i="1" s="1"/>
  <c r="D52" i="1"/>
  <c r="D53" i="1"/>
  <c r="D54" i="1"/>
  <c r="E54" i="1" s="1"/>
  <c r="D55" i="1"/>
  <c r="D56" i="1"/>
  <c r="E56" i="1" s="1"/>
  <c r="D48" i="1"/>
  <c r="E48" i="1" s="1"/>
  <c r="G49" i="1"/>
  <c r="M49" i="1" s="1"/>
  <c r="G50" i="1"/>
  <c r="M50" i="1" s="1"/>
  <c r="G51" i="1"/>
  <c r="M51" i="1" s="1"/>
  <c r="G52" i="1"/>
  <c r="M52" i="1" s="1"/>
  <c r="G53" i="1"/>
  <c r="M53" i="1" s="1"/>
  <c r="G54" i="1"/>
  <c r="M54" i="1" s="1"/>
  <c r="G55" i="1"/>
  <c r="G56" i="1"/>
  <c r="M56" i="1" s="1"/>
  <c r="G48" i="1"/>
  <c r="E49" i="1"/>
  <c r="E53" i="1"/>
  <c r="E55" i="1"/>
  <c r="I48" i="1"/>
  <c r="F47" i="1"/>
  <c r="C47" i="1"/>
  <c r="F46" i="3" l="1"/>
  <c r="L48" i="2"/>
  <c r="L48" i="3" s="1"/>
  <c r="J48" i="2"/>
  <c r="J48" i="3" s="1"/>
  <c r="I46" i="2"/>
  <c r="L48" i="1"/>
  <c r="J48" i="1"/>
  <c r="M48" i="1" s="1"/>
  <c r="H55" i="1"/>
  <c r="N55" i="1" s="1"/>
  <c r="M55" i="1"/>
  <c r="H50" i="1"/>
  <c r="N50" i="1" s="1"/>
  <c r="H56" i="1"/>
  <c r="N56" i="1" s="1"/>
  <c r="H54" i="1"/>
  <c r="N54" i="1" s="1"/>
  <c r="H51" i="1"/>
  <c r="N51" i="1" s="1"/>
  <c r="H48" i="1"/>
  <c r="H49" i="1"/>
  <c r="N49" i="1" s="1"/>
  <c r="H53" i="1"/>
  <c r="N53" i="1" s="1"/>
  <c r="H52" i="1"/>
  <c r="N52" i="1" s="1"/>
  <c r="G47" i="1"/>
  <c r="E52" i="1"/>
  <c r="D47" i="1"/>
  <c r="I47" i="1"/>
  <c r="L46" i="2" l="1"/>
  <c r="L56" i="2" s="1"/>
  <c r="L74" i="2" s="1"/>
  <c r="F75" i="3"/>
  <c r="F56" i="3"/>
  <c r="F74" i="3" s="1"/>
  <c r="I46" i="3"/>
  <c r="J46" i="3"/>
  <c r="M48" i="2"/>
  <c r="M46" i="2" s="1"/>
  <c r="J46" i="2"/>
  <c r="I75" i="2"/>
  <c r="I56" i="2"/>
  <c r="I74" i="2" s="1"/>
  <c r="K48" i="2"/>
  <c r="K48" i="3" s="1"/>
  <c r="K48" i="1"/>
  <c r="N48" i="1"/>
  <c r="L47" i="1"/>
  <c r="H47" i="1"/>
  <c r="J47" i="1"/>
  <c r="M47" i="1" s="1"/>
  <c r="K47" i="1"/>
  <c r="E47" i="1"/>
  <c r="L75" i="2" l="1"/>
  <c r="K46" i="3"/>
  <c r="K75" i="3" s="1"/>
  <c r="L46" i="1"/>
  <c r="L84" i="1" s="1"/>
  <c r="J75" i="3"/>
  <c r="J56" i="3"/>
  <c r="J74" i="3" s="1"/>
  <c r="I75" i="3"/>
  <c r="I56" i="3"/>
  <c r="I74" i="3" s="1"/>
  <c r="N48" i="2"/>
  <c r="N46" i="2" s="1"/>
  <c r="K46" i="2"/>
  <c r="J56" i="2"/>
  <c r="J74" i="2" s="1"/>
  <c r="J75" i="2"/>
  <c r="M56" i="2"/>
  <c r="M74" i="2" s="1"/>
  <c r="M75" i="2"/>
  <c r="N47" i="1"/>
  <c r="I27" i="1"/>
  <c r="I26" i="1"/>
  <c r="K56" i="3" l="1"/>
  <c r="K74" i="3" s="1"/>
  <c r="L46" i="3"/>
  <c r="K56" i="2"/>
  <c r="K74" i="2" s="1"/>
  <c r="K75" i="2"/>
  <c r="N56" i="2"/>
  <c r="N74" i="2" s="1"/>
  <c r="N75" i="2"/>
  <c r="C73" i="3"/>
  <c r="D72" i="3"/>
  <c r="D73" i="3" s="1"/>
  <c r="D71" i="3"/>
  <c r="E71" i="3" s="1"/>
  <c r="E66" i="3"/>
  <c r="E65" i="3"/>
  <c r="E64" i="3"/>
  <c r="E63" i="3"/>
  <c r="E62" i="3"/>
  <c r="E61" i="3" s="1"/>
  <c r="D61" i="3"/>
  <c r="C61" i="3"/>
  <c r="C58" i="3"/>
  <c r="C50" i="3"/>
  <c r="D49" i="3"/>
  <c r="C46" i="3"/>
  <c r="C75" i="3" s="1"/>
  <c r="C40" i="3"/>
  <c r="C39" i="3" s="1"/>
  <c r="C36" i="3"/>
  <c r="D30" i="3"/>
  <c r="E30" i="3" s="1"/>
  <c r="D29" i="3"/>
  <c r="E29" i="3" s="1"/>
  <c r="C28" i="3"/>
  <c r="D25" i="3"/>
  <c r="E25" i="3" s="1"/>
  <c r="D24" i="3"/>
  <c r="E24" i="3" s="1"/>
  <c r="D23" i="3"/>
  <c r="E23" i="3" s="1"/>
  <c r="D22" i="3"/>
  <c r="C21" i="3"/>
  <c r="C17" i="3"/>
  <c r="D16" i="3"/>
  <c r="E16" i="3" s="1"/>
  <c r="D15" i="3"/>
  <c r="D14" i="3"/>
  <c r="E14" i="3" s="1"/>
  <c r="D13" i="3"/>
  <c r="E13" i="3" s="1"/>
  <c r="C73" i="2"/>
  <c r="D72" i="2"/>
  <c r="E72" i="2" s="1"/>
  <c r="D71" i="2"/>
  <c r="E71" i="2" s="1"/>
  <c r="D68" i="2"/>
  <c r="E68" i="2" s="1"/>
  <c r="D67" i="2"/>
  <c r="E67" i="2" s="1"/>
  <c r="E66" i="2"/>
  <c r="E65" i="2"/>
  <c r="E64" i="2"/>
  <c r="E63" i="2"/>
  <c r="E62" i="2"/>
  <c r="D61" i="2"/>
  <c r="C61" i="2"/>
  <c r="D60" i="2"/>
  <c r="E60" i="2" s="1"/>
  <c r="D59" i="2"/>
  <c r="E59" i="2" s="1"/>
  <c r="C58" i="2"/>
  <c r="D55" i="2"/>
  <c r="E55" i="2" s="1"/>
  <c r="D54" i="2"/>
  <c r="E54" i="2" s="1"/>
  <c r="D53" i="2"/>
  <c r="E53" i="2" s="1"/>
  <c r="D52" i="2"/>
  <c r="E52" i="2" s="1"/>
  <c r="D51" i="2"/>
  <c r="E51" i="2" s="1"/>
  <c r="C50" i="2"/>
  <c r="D49" i="2"/>
  <c r="E49" i="2" s="1"/>
  <c r="D48" i="2"/>
  <c r="E48" i="2" s="1"/>
  <c r="D47" i="2"/>
  <c r="C46" i="2"/>
  <c r="D43" i="2"/>
  <c r="E43" i="2" s="1"/>
  <c r="D42" i="2"/>
  <c r="E42" i="2" s="1"/>
  <c r="D41" i="2"/>
  <c r="E41" i="2" s="1"/>
  <c r="C40" i="2"/>
  <c r="C39" i="2" s="1"/>
  <c r="D38" i="2"/>
  <c r="E38" i="2" s="1"/>
  <c r="D37" i="2"/>
  <c r="E37" i="2" s="1"/>
  <c r="C36" i="2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9" i="2"/>
  <c r="E29" i="2" s="1"/>
  <c r="C28" i="2"/>
  <c r="D27" i="2"/>
  <c r="E27" i="2" s="1"/>
  <c r="D26" i="2"/>
  <c r="E26" i="2" s="1"/>
  <c r="D25" i="2"/>
  <c r="E25" i="2" s="1"/>
  <c r="D24" i="2"/>
  <c r="D23" i="2"/>
  <c r="E23" i="2" s="1"/>
  <c r="D22" i="2"/>
  <c r="E22" i="2" s="1"/>
  <c r="C21" i="2"/>
  <c r="C17" i="2"/>
  <c r="D16" i="2"/>
  <c r="E16" i="2" s="1"/>
  <c r="D15" i="2"/>
  <c r="E15" i="2" s="1"/>
  <c r="D14" i="2"/>
  <c r="D13" i="2"/>
  <c r="E13" i="2" s="1"/>
  <c r="I82" i="1"/>
  <c r="J81" i="1"/>
  <c r="J80" i="1"/>
  <c r="K80" i="1" s="1"/>
  <c r="K76" i="1"/>
  <c r="K75" i="1"/>
  <c r="K74" i="1"/>
  <c r="K73" i="1"/>
  <c r="K72" i="1"/>
  <c r="K71" i="1"/>
  <c r="J70" i="1"/>
  <c r="I70" i="1"/>
  <c r="K68" i="1"/>
  <c r="I67" i="1"/>
  <c r="I59" i="1"/>
  <c r="I46" i="1"/>
  <c r="I84" i="1" s="1"/>
  <c r="K41" i="1"/>
  <c r="I40" i="1"/>
  <c r="I39" i="1" s="1"/>
  <c r="I36" i="1"/>
  <c r="K35" i="1"/>
  <c r="I28" i="1"/>
  <c r="K27" i="1"/>
  <c r="N27" i="1" s="1"/>
  <c r="K26" i="1"/>
  <c r="N26" i="1" s="1"/>
  <c r="J25" i="1"/>
  <c r="K25" i="1" s="1"/>
  <c r="J24" i="1"/>
  <c r="J23" i="1"/>
  <c r="K23" i="1" s="1"/>
  <c r="J22" i="1"/>
  <c r="K22" i="1" s="1"/>
  <c r="I21" i="1"/>
  <c r="I17" i="1"/>
  <c r="K13" i="1"/>
  <c r="F82" i="1"/>
  <c r="G81" i="1"/>
  <c r="H81" i="1" s="1"/>
  <c r="G80" i="1"/>
  <c r="G77" i="1"/>
  <c r="H77" i="1" s="1"/>
  <c r="G76" i="1"/>
  <c r="H76" i="1" s="1"/>
  <c r="H75" i="1"/>
  <c r="H74" i="1"/>
  <c r="H73" i="1"/>
  <c r="H72" i="1"/>
  <c r="H71" i="1"/>
  <c r="G70" i="1"/>
  <c r="F70" i="1"/>
  <c r="G69" i="1"/>
  <c r="H69" i="1" s="1"/>
  <c r="G68" i="1"/>
  <c r="H68" i="1" s="1"/>
  <c r="F67" i="1"/>
  <c r="G64" i="1"/>
  <c r="H64" i="1" s="1"/>
  <c r="G63" i="1"/>
  <c r="H63" i="1" s="1"/>
  <c r="G62" i="1"/>
  <c r="H62" i="1" s="1"/>
  <c r="G61" i="1"/>
  <c r="G60" i="1"/>
  <c r="H60" i="1" s="1"/>
  <c r="F59" i="1"/>
  <c r="G58" i="1"/>
  <c r="H58" i="1" s="1"/>
  <c r="N58" i="1" s="1"/>
  <c r="G57" i="1"/>
  <c r="G48" i="3" s="1"/>
  <c r="G46" i="3" s="1"/>
  <c r="F46" i="1"/>
  <c r="F84" i="1" s="1"/>
  <c r="G43" i="1"/>
  <c r="H43" i="1" s="1"/>
  <c r="G42" i="1"/>
  <c r="G41" i="1"/>
  <c r="H41" i="1" s="1"/>
  <c r="F40" i="1"/>
  <c r="F39" i="1" s="1"/>
  <c r="G38" i="1"/>
  <c r="H38" i="1" s="1"/>
  <c r="G37" i="1"/>
  <c r="H37" i="1" s="1"/>
  <c r="F36" i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F28" i="1"/>
  <c r="G27" i="1"/>
  <c r="H27" i="1" s="1"/>
  <c r="G26" i="1"/>
  <c r="H26" i="1" s="1"/>
  <c r="G25" i="1"/>
  <c r="H25" i="1" s="1"/>
  <c r="G24" i="1"/>
  <c r="G23" i="1"/>
  <c r="H23" i="1" s="1"/>
  <c r="G22" i="1"/>
  <c r="H22" i="1" s="1"/>
  <c r="F21" i="1"/>
  <c r="F17" i="1"/>
  <c r="G16" i="1"/>
  <c r="G15" i="1"/>
  <c r="H15" i="1" s="1"/>
  <c r="G14" i="1"/>
  <c r="H14" i="1" s="1"/>
  <c r="G13" i="1"/>
  <c r="H13" i="1" s="1"/>
  <c r="C82" i="1"/>
  <c r="D81" i="1"/>
  <c r="D80" i="1"/>
  <c r="E80" i="1" s="1"/>
  <c r="D77" i="1"/>
  <c r="D76" i="1"/>
  <c r="E76" i="1" s="1"/>
  <c r="E75" i="1"/>
  <c r="E74" i="1"/>
  <c r="E73" i="1"/>
  <c r="E72" i="1"/>
  <c r="E71" i="1"/>
  <c r="D70" i="1"/>
  <c r="C70" i="1"/>
  <c r="D69" i="1"/>
  <c r="E69" i="1" s="1"/>
  <c r="D68" i="1"/>
  <c r="E68" i="1" s="1"/>
  <c r="C67" i="1"/>
  <c r="D64" i="1"/>
  <c r="E64" i="1" s="1"/>
  <c r="D63" i="1"/>
  <c r="E63" i="1" s="1"/>
  <c r="D62" i="1"/>
  <c r="E62" i="1" s="1"/>
  <c r="D61" i="1"/>
  <c r="D60" i="1"/>
  <c r="C59" i="1"/>
  <c r="D58" i="1"/>
  <c r="E58" i="1" s="1"/>
  <c r="D57" i="1"/>
  <c r="C46" i="1"/>
  <c r="D43" i="1"/>
  <c r="E43" i="1" s="1"/>
  <c r="D42" i="1"/>
  <c r="E42" i="1" s="1"/>
  <c r="D41" i="1"/>
  <c r="E41" i="1" s="1"/>
  <c r="C40" i="1"/>
  <c r="C39" i="1" s="1"/>
  <c r="D38" i="1"/>
  <c r="E38" i="1" s="1"/>
  <c r="D37" i="1"/>
  <c r="E37" i="1" s="1"/>
  <c r="C36" i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C28" i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C21" i="1"/>
  <c r="C17" i="1"/>
  <c r="D16" i="1"/>
  <c r="D15" i="1"/>
  <c r="E15" i="1" s="1"/>
  <c r="D14" i="1"/>
  <c r="D13" i="1"/>
  <c r="E13" i="1" s="1"/>
  <c r="L59" i="1" l="1"/>
  <c r="L65" i="1" s="1"/>
  <c r="E61" i="1"/>
  <c r="E52" i="3" s="1"/>
  <c r="D52" i="3"/>
  <c r="D50" i="3" s="1"/>
  <c r="H61" i="1"/>
  <c r="G52" i="3"/>
  <c r="G50" i="3" s="1"/>
  <c r="G56" i="3" s="1"/>
  <c r="G74" i="3" s="1"/>
  <c r="M61" i="1"/>
  <c r="M52" i="3" s="1"/>
  <c r="M50" i="3" s="1"/>
  <c r="E57" i="1"/>
  <c r="E48" i="3" s="1"/>
  <c r="D48" i="3"/>
  <c r="D46" i="3" s="1"/>
  <c r="G75" i="3"/>
  <c r="E47" i="2"/>
  <c r="E47" i="3" s="1"/>
  <c r="D47" i="3"/>
  <c r="E77" i="1"/>
  <c r="E68" i="3" s="1"/>
  <c r="D68" i="3"/>
  <c r="L75" i="3"/>
  <c r="L56" i="3"/>
  <c r="E73" i="2"/>
  <c r="E61" i="2"/>
  <c r="D21" i="2"/>
  <c r="H57" i="1"/>
  <c r="M57" i="1"/>
  <c r="K60" i="1"/>
  <c r="N60" i="1" s="1"/>
  <c r="M60" i="1"/>
  <c r="K29" i="1"/>
  <c r="N29" i="1" s="1"/>
  <c r="M29" i="1"/>
  <c r="M28" i="1"/>
  <c r="L28" i="1"/>
  <c r="L44" i="1" s="1"/>
  <c r="L83" i="1" s="1"/>
  <c r="D17" i="3"/>
  <c r="D21" i="3"/>
  <c r="E36" i="2"/>
  <c r="E22" i="3"/>
  <c r="E21" i="3" s="1"/>
  <c r="C69" i="2"/>
  <c r="C69" i="3"/>
  <c r="D58" i="2"/>
  <c r="D69" i="2" s="1"/>
  <c r="I78" i="1"/>
  <c r="E58" i="2"/>
  <c r="E69" i="2" s="1"/>
  <c r="D46" i="2"/>
  <c r="D75" i="2" s="1"/>
  <c r="D40" i="2"/>
  <c r="D39" i="2" s="1"/>
  <c r="D36" i="2"/>
  <c r="C56" i="2"/>
  <c r="D50" i="2"/>
  <c r="E50" i="2"/>
  <c r="E28" i="2"/>
  <c r="D28" i="2"/>
  <c r="J46" i="1"/>
  <c r="J84" i="1" s="1"/>
  <c r="K46" i="1"/>
  <c r="K67" i="1"/>
  <c r="J82" i="1"/>
  <c r="J21" i="1"/>
  <c r="J36" i="1"/>
  <c r="I65" i="1"/>
  <c r="K40" i="1"/>
  <c r="K39" i="1" s="1"/>
  <c r="J40" i="1"/>
  <c r="J39" i="1" s="1"/>
  <c r="G40" i="1"/>
  <c r="G39" i="1" s="1"/>
  <c r="J67" i="1"/>
  <c r="J78" i="1" s="1"/>
  <c r="J59" i="1"/>
  <c r="M59" i="1" s="1"/>
  <c r="E67" i="1"/>
  <c r="K37" i="1"/>
  <c r="K36" i="1" s="1"/>
  <c r="K70" i="1"/>
  <c r="J28" i="1"/>
  <c r="I44" i="1"/>
  <c r="C44" i="3"/>
  <c r="E49" i="3"/>
  <c r="E72" i="3"/>
  <c r="E73" i="3" s="1"/>
  <c r="D28" i="3"/>
  <c r="D36" i="3"/>
  <c r="E15" i="3"/>
  <c r="E17" i="3" s="1"/>
  <c r="D40" i="3"/>
  <c r="D58" i="3"/>
  <c r="C56" i="3"/>
  <c r="C44" i="2"/>
  <c r="E40" i="2"/>
  <c r="E39" i="2" s="1"/>
  <c r="E46" i="2"/>
  <c r="E56" i="2" s="1"/>
  <c r="D17" i="2"/>
  <c r="D73" i="2"/>
  <c r="E24" i="2"/>
  <c r="E21" i="2" s="1"/>
  <c r="C75" i="2"/>
  <c r="E14" i="2"/>
  <c r="K17" i="1"/>
  <c r="K81" i="1"/>
  <c r="K82" i="1" s="1"/>
  <c r="K24" i="1"/>
  <c r="K21" i="1" s="1"/>
  <c r="H42" i="1"/>
  <c r="H40" i="1" s="1"/>
  <c r="H39" i="1" s="1"/>
  <c r="G67" i="1"/>
  <c r="G78" i="1" s="1"/>
  <c r="G82" i="1"/>
  <c r="J17" i="1"/>
  <c r="G46" i="1"/>
  <c r="G84" i="1" s="1"/>
  <c r="D82" i="1"/>
  <c r="G36" i="1"/>
  <c r="H36" i="1"/>
  <c r="G59" i="1"/>
  <c r="H70" i="1"/>
  <c r="G28" i="1"/>
  <c r="F44" i="1"/>
  <c r="F65" i="1"/>
  <c r="C65" i="1"/>
  <c r="C78" i="1"/>
  <c r="F78" i="1"/>
  <c r="D46" i="1"/>
  <c r="D84" i="1" s="1"/>
  <c r="D67" i="1"/>
  <c r="D78" i="1" s="1"/>
  <c r="G21" i="1"/>
  <c r="D36" i="1"/>
  <c r="H28" i="1"/>
  <c r="H67" i="1"/>
  <c r="H80" i="1"/>
  <c r="H82" i="1" s="1"/>
  <c r="H24" i="1"/>
  <c r="H21" i="1" s="1"/>
  <c r="D28" i="1"/>
  <c r="E36" i="1"/>
  <c r="D17" i="1"/>
  <c r="E29" i="1"/>
  <c r="E28" i="1" s="1"/>
  <c r="G17" i="1"/>
  <c r="H16" i="1"/>
  <c r="E81" i="1"/>
  <c r="E82" i="1" s="1"/>
  <c r="C44" i="1"/>
  <c r="D40" i="1"/>
  <c r="D39" i="1" s="1"/>
  <c r="D59" i="1"/>
  <c r="E70" i="1"/>
  <c r="E40" i="1"/>
  <c r="E39" i="1" s="1"/>
  <c r="E60" i="1"/>
  <c r="E59" i="1" s="1"/>
  <c r="E21" i="1"/>
  <c r="E46" i="1"/>
  <c r="D21" i="1"/>
  <c r="C84" i="1"/>
  <c r="E16" i="1"/>
  <c r="E14" i="1"/>
  <c r="H52" i="3" l="1"/>
  <c r="H50" i="3" s="1"/>
  <c r="N61" i="1"/>
  <c r="N52" i="3" s="1"/>
  <c r="N50" i="3" s="1"/>
  <c r="H59" i="1"/>
  <c r="M46" i="1"/>
  <c r="M84" i="1" s="1"/>
  <c r="M48" i="3"/>
  <c r="M46" i="3" s="1"/>
  <c r="M56" i="3" s="1"/>
  <c r="N57" i="1"/>
  <c r="H48" i="3"/>
  <c r="H46" i="3" s="1"/>
  <c r="H46" i="1"/>
  <c r="L74" i="3"/>
  <c r="M65" i="1"/>
  <c r="K59" i="1"/>
  <c r="K28" i="1"/>
  <c r="K44" i="1" s="1"/>
  <c r="M44" i="1"/>
  <c r="K65" i="1"/>
  <c r="N28" i="1"/>
  <c r="C74" i="2"/>
  <c r="D56" i="2"/>
  <c r="E75" i="2"/>
  <c r="E44" i="2"/>
  <c r="J65" i="1"/>
  <c r="E50" i="3"/>
  <c r="D56" i="3"/>
  <c r="D44" i="2"/>
  <c r="E28" i="3"/>
  <c r="I83" i="1"/>
  <c r="K78" i="1"/>
  <c r="E78" i="1"/>
  <c r="H65" i="1"/>
  <c r="H84" i="1"/>
  <c r="J44" i="1"/>
  <c r="D65" i="1"/>
  <c r="G65" i="1"/>
  <c r="H78" i="1"/>
  <c r="G44" i="1"/>
  <c r="E40" i="3"/>
  <c r="E39" i="3" s="1"/>
  <c r="E46" i="3"/>
  <c r="D75" i="3"/>
  <c r="D69" i="3"/>
  <c r="E36" i="3"/>
  <c r="C74" i="3"/>
  <c r="D39" i="3"/>
  <c r="D44" i="3" s="1"/>
  <c r="E58" i="3"/>
  <c r="E69" i="3" s="1"/>
  <c r="E17" i="2"/>
  <c r="H17" i="1"/>
  <c r="K84" i="1"/>
  <c r="C83" i="1"/>
  <c r="E84" i="1"/>
  <c r="D44" i="1"/>
  <c r="F83" i="1"/>
  <c r="H44" i="1"/>
  <c r="E65" i="1"/>
  <c r="E44" i="1"/>
  <c r="E17" i="1"/>
  <c r="M75" i="3" l="1"/>
  <c r="N59" i="1"/>
  <c r="H75" i="3"/>
  <c r="H56" i="3"/>
  <c r="H74" i="3" s="1"/>
  <c r="N46" i="1"/>
  <c r="N84" i="1" s="1"/>
  <c r="N48" i="3"/>
  <c r="N46" i="3" s="1"/>
  <c r="M83" i="1"/>
  <c r="M74" i="3"/>
  <c r="E74" i="2"/>
  <c r="N44" i="1"/>
  <c r="D74" i="2"/>
  <c r="K83" i="1"/>
  <c r="J83" i="1"/>
  <c r="D74" i="3"/>
  <c r="G83" i="1"/>
  <c r="H83" i="1"/>
  <c r="D83" i="1"/>
  <c r="E44" i="3"/>
  <c r="E56" i="3"/>
  <c r="E75" i="3"/>
  <c r="E83" i="1"/>
  <c r="N56" i="3" l="1"/>
  <c r="N74" i="3" s="1"/>
  <c r="N75" i="3"/>
  <c r="N65" i="1"/>
  <c r="N83" i="1" s="1"/>
  <c r="E7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0" authorId="0" shapeId="0" xr:uid="{83824A60-8C41-4E7F-AA63-C3ED82B6F3C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NR -40.122,07
</t>
        </r>
      </text>
    </comment>
    <comment ref="C56" authorId="0" shapeId="0" xr:uid="{D3C28921-4445-47CD-BCC6-4CECC1023E67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NR -32.242,02</t>
        </r>
      </text>
    </comment>
  </commentList>
</comments>
</file>

<file path=xl/sharedStrings.xml><?xml version="1.0" encoding="utf-8"?>
<sst xmlns="http://schemas.openxmlformats.org/spreadsheetml/2006/main" count="441" uniqueCount="127">
  <si>
    <t>OBIECTIV: REABILITARE ENERGETICĂ APROFUNDATĂ A CLĂDIRILOR REZIDENȚIALE MULTIFAMILIALE DIN COMUNA SARMASAG - 3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</si>
  <si>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</si>
  <si>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</si>
  <si>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</si>
  <si>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</si>
  <si>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</si>
  <si>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APROFUNDATĂ A CLĂDIRILOR REZIDENȚIALE MULTIFAMILIALE DIN COMUNA SARMASAG - 3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</si>
  <si>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</si>
  <si>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</si>
  <si>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</si>
  <si>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</si>
  <si>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</si>
  <si>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</si>
  <si>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</si>
  <si>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</si>
  <si>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</si>
  <si>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</si>
  <si>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</si>
  <si>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</si>
  <si>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</si>
  <si>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</si>
  <si>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</si>
  <si>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</si>
  <si>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</si>
  <si>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</si>
  <si>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</si>
  <si>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</si>
  <si>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</si>
  <si>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</si>
  <si>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</si>
  <si>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</si>
  <si>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</si>
  <si>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</si>
  <si>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</si>
  <si>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</si>
  <si>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</si>
  <si>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</si>
  <si>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</si>
  <si>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</si>
  <si>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</si>
  <si>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</si>
  <si>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</si>
  <si>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</si>
  <si>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</si>
  <si>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</si>
  <si>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</si>
  <si>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</si>
  <si>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</si>
  <si>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</si>
  <si>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</si>
  <si>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</si>
  <si>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</si>
  <si>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</si>
  <si>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</si>
  <si>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</si>
  <si>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</si>
  <si>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</si>
  <si>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</si>
  <si>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</si>
  <si>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</si>
  <si>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</si>
  <si>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</si>
  <si>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</si>
  <si>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</si>
  <si>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</si>
  <si>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</si>
  <si>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</si>
  <si>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</si>
  <si>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</si>
  <si>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</si>
  <si>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</si>
  <si>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</si>
  <si>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</si>
  <si>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</si>
  <si>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</si>
  <si>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</si>
  <si>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</si>
  <si>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</si>
  <si>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</si>
  <si>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</si>
  <si>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</si>
  <si>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</si>
  <si>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</si>
  <si>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</si>
  <si>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</si>
  <si>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</si>
  <si>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</si>
  <si>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</si>
  <si>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</si>
  <si>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</si>
  <si>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</si>
  <si>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</si>
  <si>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</si>
  <si>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</si>
  <si>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</si>
  <si>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</si>
  <si>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</si>
  <si>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</si>
  <si>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</si>
  <si>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</si>
  <si>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</si>
  <si>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</si>
  <si>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</si>
  <si>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</si>
  <si>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</si>
  <si>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</si>
  <si>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</si>
  <si>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</si>
  <si>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</si>
  <si>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</si>
  <si>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</si>
  <si>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</si>
  <si>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DEVIZ GENERAL - NEELIGIBIL</t>
  </si>
  <si>
    <t xml:space="preserve">DEVIZ GENERAL </t>
  </si>
  <si>
    <t>3.5.3. Studiu de fezabilitate/documentaţie de avizare a lucrărilor de intervenţii</t>
  </si>
  <si>
    <t>Tamplarie interioara si exterioara Minerilor 19</t>
  </si>
  <si>
    <t>Interventii si termoizolatii la fatada Minerilor 19</t>
  </si>
  <si>
    <t>Acoperis Minerilor 19</t>
  </si>
  <si>
    <t>Instalatii iluminat Minerilor 19</t>
  </si>
  <si>
    <t>Sisteme alternative de producere a energiei Minerilor 19</t>
  </si>
  <si>
    <t>Repararea trotuarelor de protectie Minerilor 19</t>
  </si>
  <si>
    <t>Ventilare naturala Minerilor 19</t>
  </si>
  <si>
    <t>Desfaceri si desfintari Minerilor 19</t>
  </si>
  <si>
    <t>Lucrari necesare suplimentare fata de DALI Minerilor 19</t>
  </si>
  <si>
    <t>Valoare executată până la data de 31.07.2025 cu TVA 19%</t>
  </si>
  <si>
    <t>Valoare rest de executat la data de 01.08.2025 cu TVA 21%</t>
  </si>
  <si>
    <t>Valoare totală actualizata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</si>
</sst>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37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center" vertical="center"/>
    </xf>
    <xf numFmtId="0" fontId="10" fillId="0" borderId="13" xfId="0" quotePrefix="1" applyFont="1" applyBorder="1" applyAlignment="1">
      <alignment vertical="center"/>
    </xf>
    <xf numFmtId="0" fontId="10" fillId="0" borderId="14" xfId="0" applyFont="1" applyBorder="1"/>
    <xf numFmtId="4" fontId="10" fillId="0" borderId="14" xfId="2" applyNumberFormat="1" applyFont="1" applyFill="1" applyBorder="1"/>
    <xf numFmtId="4" fontId="10" fillId="0" borderId="14" xfId="0" applyNumberFormat="1" applyFont="1" applyBorder="1"/>
    <xf numFmtId="4" fontId="10" fillId="0" borderId="15" xfId="0" applyNumberFormat="1" applyFont="1" applyBorder="1"/>
    <xf numFmtId="0" fontId="10" fillId="0" borderId="16" xfId="0" quotePrefix="1" applyFont="1" applyBorder="1" applyAlignment="1">
      <alignment vertical="center"/>
    </xf>
    <xf numFmtId="0" fontId="10" fillId="0" borderId="17" xfId="0" applyFont="1" applyBorder="1"/>
    <xf numFmtId="4" fontId="10" fillId="0" borderId="17" xfId="2" applyNumberFormat="1" applyFont="1" applyFill="1" applyBorder="1"/>
    <xf numFmtId="4" fontId="10" fillId="0" borderId="17" xfId="0" applyNumberFormat="1" applyFont="1" applyBorder="1"/>
    <xf numFmtId="4" fontId="10" fillId="0" borderId="18" xfId="0" applyNumberFormat="1" applyFont="1" applyBorder="1"/>
    <xf numFmtId="0" fontId="10" fillId="0" borderId="17" xfId="0" applyFont="1" applyBorder="1" applyAlignment="1">
      <alignment wrapText="1"/>
    </xf>
    <xf numFmtId="4" fontId="9" fillId="0" borderId="6" xfId="0" applyNumberFormat="1" applyFont="1" applyBorder="1"/>
    <xf numFmtId="4" fontId="9" fillId="0" borderId="21" xfId="0" applyNumberFormat="1" applyFont="1" applyBorder="1"/>
    <xf numFmtId="4" fontId="9" fillId="0" borderId="7" xfId="0" applyNumberFormat="1" applyFont="1" applyBorder="1"/>
    <xf numFmtId="4" fontId="9" fillId="0" borderId="8" xfId="0" applyNumberFormat="1" applyFont="1" applyBorder="1"/>
    <xf numFmtId="0" fontId="10" fillId="0" borderId="24" xfId="0" quotePrefix="1" applyFont="1" applyBorder="1" applyAlignment="1">
      <alignment vertical="center"/>
    </xf>
    <xf numFmtId="0" fontId="10" fillId="0" borderId="25" xfId="0" applyFont="1" applyBorder="1"/>
    <xf numFmtId="4" fontId="10" fillId="0" borderId="25" xfId="2" applyNumberFormat="1" applyFont="1" applyFill="1" applyBorder="1"/>
    <xf numFmtId="4" fontId="10" fillId="0" borderId="25" xfId="0" applyNumberFormat="1" applyFont="1" applyBorder="1"/>
    <xf numFmtId="4" fontId="10" fillId="0" borderId="26" xfId="0" applyNumberFormat="1" applyFont="1" applyBorder="1"/>
    <xf numFmtId="0" fontId="10" fillId="0" borderId="25" xfId="0" applyFont="1" applyBorder="1" applyAlignment="1">
      <alignment wrapText="1"/>
    </xf>
    <xf numFmtId="0" fontId="10" fillId="4" borderId="24" xfId="0" quotePrefix="1" applyFont="1" applyFill="1" applyBorder="1" applyAlignment="1">
      <alignment vertical="center"/>
    </xf>
    <xf numFmtId="0" fontId="10" fillId="4" borderId="25" xfId="0" applyFont="1" applyFill="1" applyBorder="1" applyAlignment="1">
      <alignment wrapText="1"/>
    </xf>
    <xf numFmtId="4" fontId="10" fillId="4" borderId="25" xfId="2" applyNumberFormat="1" applyFont="1" applyFill="1" applyBorder="1"/>
    <xf numFmtId="4" fontId="10" fillId="4" borderId="25" xfId="0" applyNumberFormat="1" applyFont="1" applyFill="1" applyBorder="1"/>
    <xf numFmtId="4" fontId="10" fillId="4" borderId="26" xfId="0" applyNumberFormat="1" applyFont="1" applyFill="1" applyBorder="1"/>
    <xf numFmtId="0" fontId="10" fillId="4" borderId="13" xfId="0" quotePrefix="1" applyFont="1" applyFill="1" applyBorder="1" applyAlignment="1">
      <alignment vertical="center"/>
    </xf>
    <xf numFmtId="0" fontId="10" fillId="4" borderId="14" xfId="0" applyFont="1" applyFill="1" applyBorder="1" applyAlignment="1">
      <alignment wrapText="1"/>
    </xf>
    <xf numFmtId="4" fontId="10" fillId="4" borderId="14" xfId="2" applyNumberFormat="1" applyFont="1" applyFill="1" applyBorder="1"/>
    <xf numFmtId="4" fontId="10" fillId="4" borderId="14" xfId="0" applyNumberFormat="1" applyFont="1" applyFill="1" applyBorder="1"/>
    <xf numFmtId="4" fontId="10" fillId="4" borderId="15" xfId="0" applyNumberFormat="1" applyFont="1" applyFill="1" applyBorder="1"/>
    <xf numFmtId="0" fontId="10" fillId="4" borderId="16" xfId="0" quotePrefix="1" applyFont="1" applyFill="1" applyBorder="1" applyAlignment="1">
      <alignment vertical="center"/>
    </xf>
    <xf numFmtId="0" fontId="10" fillId="4" borderId="17" xfId="0" applyFont="1" applyFill="1" applyBorder="1" applyAlignment="1">
      <alignment wrapText="1"/>
    </xf>
    <xf numFmtId="4" fontId="10" fillId="4" borderId="17" xfId="2" applyNumberFormat="1" applyFont="1" applyFill="1" applyBorder="1"/>
    <xf numFmtId="4" fontId="10" fillId="4" borderId="17" xfId="0" applyNumberFormat="1" applyFont="1" applyFill="1" applyBorder="1"/>
    <xf numFmtId="4" fontId="10" fillId="4" borderId="18" xfId="0" applyNumberFormat="1" applyFont="1" applyFill="1" applyBorder="1"/>
    <xf numFmtId="0" fontId="10" fillId="4" borderId="25" xfId="0" applyFont="1" applyFill="1" applyBorder="1"/>
    <xf numFmtId="4" fontId="9" fillId="4" borderId="25" xfId="0" applyNumberFormat="1" applyFont="1" applyFill="1" applyBorder="1"/>
    <xf numFmtId="0" fontId="10" fillId="0" borderId="0" xfId="0" applyFont="1"/>
    <xf numFmtId="4" fontId="11" fillId="0" borderId="25" xfId="2" applyNumberFormat="1" applyFont="1" applyFill="1" applyBorder="1"/>
    <xf numFmtId="0" fontId="10" fillId="0" borderId="25" xfId="0" applyFont="1" applyBorder="1" applyAlignment="1">
      <alignment vertical="top" wrapText="1"/>
    </xf>
    <xf numFmtId="4" fontId="10" fillId="0" borderId="25" xfId="1" applyNumberFormat="1" applyFont="1" applyFill="1" applyBorder="1"/>
    <xf numFmtId="0" fontId="10" fillId="0" borderId="14" xfId="0" applyFont="1" applyBorder="1" applyAlignment="1">
      <alignment wrapText="1"/>
    </xf>
    <xf numFmtId="4" fontId="10" fillId="0" borderId="14" xfId="1" applyNumberFormat="1" applyFont="1" applyFill="1" applyBorder="1"/>
    <xf numFmtId="0" fontId="10" fillId="0" borderId="0" xfId="0" applyFont="1" applyAlignment="1">
      <alignment wrapText="1"/>
    </xf>
    <xf numFmtId="4" fontId="9" fillId="0" borderId="32" xfId="0" applyNumberFormat="1" applyFont="1" applyBorder="1"/>
    <xf numFmtId="0" fontId="12" fillId="0" borderId="0" xfId="0" applyFont="1"/>
    <xf numFmtId="0" fontId="5" fillId="0" borderId="0" xfId="0" applyFont="1"/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35" xfId="0" quotePrefix="1" applyFont="1" applyBorder="1" applyAlignment="1">
      <alignment horizontal="center" vertical="center"/>
    </xf>
    <xf numFmtId="4" fontId="10" fillId="0" borderId="39" xfId="0" applyNumberFormat="1" applyFont="1" applyBorder="1"/>
    <xf numFmtId="4" fontId="10" fillId="0" borderId="40" xfId="0" applyNumberFormat="1" applyFont="1" applyBorder="1"/>
    <xf numFmtId="4" fontId="9" fillId="0" borderId="36" xfId="0" applyNumberFormat="1" applyFont="1" applyBorder="1"/>
    <xf numFmtId="4" fontId="9" fillId="0" borderId="38" xfId="0" applyNumberFormat="1" applyFont="1" applyBorder="1"/>
    <xf numFmtId="4" fontId="10" fillId="0" borderId="41" xfId="0" applyNumberFormat="1" applyFont="1" applyBorder="1"/>
    <xf numFmtId="4" fontId="10" fillId="4" borderId="41" xfId="0" applyNumberFormat="1" applyFont="1" applyFill="1" applyBorder="1"/>
    <xf numFmtId="4" fontId="10" fillId="4" borderId="39" xfId="0" applyNumberFormat="1" applyFont="1" applyFill="1" applyBorder="1"/>
    <xf numFmtId="4" fontId="10" fillId="4" borderId="40" xfId="0" applyNumberFormat="1" applyFont="1" applyFill="1" applyBorder="1"/>
    <xf numFmtId="4" fontId="9" fillId="4" borderId="41" xfId="0" applyNumberFormat="1" applyFont="1" applyFill="1" applyBorder="1"/>
    <xf numFmtId="4" fontId="11" fillId="0" borderId="41" xfId="2" applyNumberFormat="1" applyFont="1" applyFill="1" applyBorder="1"/>
    <xf numFmtId="4" fontId="9" fillId="0" borderId="43" xfId="0" applyNumberFormat="1" applyFont="1" applyBorder="1"/>
    <xf numFmtId="0" fontId="9" fillId="5" borderId="48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51" xfId="0" applyFont="1" applyFill="1" applyBorder="1" applyAlignment="1">
      <alignment vertical="center"/>
    </xf>
    <xf numFmtId="4" fontId="10" fillId="5" borderId="13" xfId="2" applyNumberFormat="1" applyFont="1" applyFill="1" applyBorder="1"/>
    <xf numFmtId="4" fontId="10" fillId="5" borderId="14" xfId="0" applyNumberFormat="1" applyFont="1" applyFill="1" applyBorder="1"/>
    <xf numFmtId="4" fontId="10" fillId="5" borderId="15" xfId="0" applyNumberFormat="1" applyFont="1" applyFill="1" applyBorder="1"/>
    <xf numFmtId="4" fontId="10" fillId="5" borderId="16" xfId="2" applyNumberFormat="1" applyFont="1" applyFill="1" applyBorder="1"/>
    <xf numFmtId="4" fontId="10" fillId="5" borderId="17" xfId="0" applyNumberFormat="1" applyFont="1" applyFill="1" applyBorder="1"/>
    <xf numFmtId="4" fontId="10" fillId="5" borderId="18" xfId="0" applyNumberFormat="1" applyFont="1" applyFill="1" applyBorder="1"/>
    <xf numFmtId="4" fontId="9" fillId="5" borderId="5" xfId="0" applyNumberFormat="1" applyFont="1" applyFill="1" applyBorder="1"/>
    <xf numFmtId="4" fontId="9" fillId="5" borderId="6" xfId="0" applyNumberFormat="1" applyFont="1" applyFill="1" applyBorder="1"/>
    <xf numFmtId="4" fontId="9" fillId="5" borderId="21" xfId="0" applyNumberFormat="1" applyFont="1" applyFill="1" applyBorder="1"/>
    <xf numFmtId="4" fontId="9" fillId="5" borderId="49" xfId="0" applyNumberFormat="1" applyFont="1" applyFill="1" applyBorder="1"/>
    <xf numFmtId="4" fontId="9" fillId="5" borderId="7" xfId="0" applyNumberFormat="1" applyFont="1" applyFill="1" applyBorder="1"/>
    <xf numFmtId="4" fontId="9" fillId="5" borderId="8" xfId="0" applyNumberFormat="1" applyFont="1" applyFill="1" applyBorder="1"/>
    <xf numFmtId="4" fontId="9" fillId="5" borderId="24" xfId="0" applyNumberFormat="1" applyFont="1" applyFill="1" applyBorder="1"/>
    <xf numFmtId="4" fontId="9" fillId="5" borderId="25" xfId="0" applyNumberFormat="1" applyFont="1" applyFill="1" applyBorder="1"/>
    <xf numFmtId="4" fontId="9" fillId="5" borderId="26" xfId="0" applyNumberFormat="1" applyFont="1" applyFill="1" applyBorder="1"/>
    <xf numFmtId="4" fontId="10" fillId="5" borderId="24" xfId="2" applyNumberFormat="1" applyFont="1" applyFill="1" applyBorder="1"/>
    <xf numFmtId="4" fontId="10" fillId="5" borderId="25" xfId="0" applyNumberFormat="1" applyFont="1" applyFill="1" applyBorder="1"/>
    <xf numFmtId="4" fontId="10" fillId="5" borderId="26" xfId="0" applyNumberFormat="1" applyFont="1" applyFill="1" applyBorder="1"/>
    <xf numFmtId="4" fontId="11" fillId="5" borderId="24" xfId="2" applyNumberFormat="1" applyFont="1" applyFill="1" applyBorder="1"/>
    <xf numFmtId="4" fontId="11" fillId="5" borderId="25" xfId="2" applyNumberFormat="1" applyFont="1" applyFill="1" applyBorder="1"/>
    <xf numFmtId="4" fontId="11" fillId="5" borderId="26" xfId="2" applyNumberFormat="1" applyFont="1" applyFill="1" applyBorder="1"/>
    <xf numFmtId="4" fontId="10" fillId="5" borderId="25" xfId="1" applyNumberFormat="1" applyFont="1" applyFill="1" applyBorder="1"/>
    <xf numFmtId="4" fontId="10" fillId="5" borderId="14" xfId="1" applyNumberFormat="1" applyFont="1" applyFill="1" applyBorder="1"/>
    <xf numFmtId="4" fontId="9" fillId="5" borderId="31" xfId="0" applyNumberFormat="1" applyFont="1" applyFill="1" applyBorder="1"/>
    <xf numFmtId="4" fontId="9" fillId="5" borderId="32" xfId="0" applyNumberFormat="1" applyFont="1" applyFill="1" applyBorder="1"/>
    <xf numFmtId="4" fontId="9" fillId="5" borderId="52" xfId="0" applyNumberFormat="1" applyFont="1" applyFill="1" applyBorder="1"/>
    <xf numFmtId="0" fontId="9" fillId="6" borderId="48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/>
    </xf>
    <xf numFmtId="0" fontId="9" fillId="6" borderId="34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6" borderId="50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51" xfId="0" applyFont="1" applyFill="1" applyBorder="1" applyAlignment="1">
      <alignment vertical="center"/>
    </xf>
    <xf numFmtId="4" fontId="10" fillId="6" borderId="13" xfId="2" applyNumberFormat="1" applyFont="1" applyFill="1" applyBorder="1"/>
    <xf numFmtId="4" fontId="10" fillId="6" borderId="14" xfId="0" applyNumberFormat="1" applyFont="1" applyFill="1" applyBorder="1"/>
    <xf numFmtId="4" fontId="10" fillId="6" borderId="15" xfId="0" applyNumberFormat="1" applyFont="1" applyFill="1" applyBorder="1"/>
    <xf numFmtId="4" fontId="10" fillId="6" borderId="16" xfId="2" applyNumberFormat="1" applyFont="1" applyFill="1" applyBorder="1"/>
    <xf numFmtId="4" fontId="10" fillId="6" borderId="17" xfId="0" applyNumberFormat="1" applyFont="1" applyFill="1" applyBorder="1"/>
    <xf numFmtId="4" fontId="10" fillId="6" borderId="18" xfId="0" applyNumberFormat="1" applyFont="1" applyFill="1" applyBorder="1"/>
    <xf numFmtId="4" fontId="9" fillId="6" borderId="5" xfId="0" applyNumberFormat="1" applyFont="1" applyFill="1" applyBorder="1"/>
    <xf numFmtId="4" fontId="9" fillId="6" borderId="6" xfId="0" applyNumberFormat="1" applyFont="1" applyFill="1" applyBorder="1"/>
    <xf numFmtId="4" fontId="9" fillId="6" borderId="21" xfId="0" applyNumberFormat="1" applyFont="1" applyFill="1" applyBorder="1"/>
    <xf numFmtId="4" fontId="9" fillId="6" borderId="49" xfId="0" applyNumberFormat="1" applyFont="1" applyFill="1" applyBorder="1"/>
    <xf numFmtId="4" fontId="9" fillId="6" borderId="7" xfId="0" applyNumberFormat="1" applyFont="1" applyFill="1" applyBorder="1"/>
    <xf numFmtId="4" fontId="9" fillId="6" borderId="8" xfId="0" applyNumberFormat="1" applyFont="1" applyFill="1" applyBorder="1"/>
    <xf numFmtId="4" fontId="9" fillId="6" borderId="24" xfId="0" applyNumberFormat="1" applyFont="1" applyFill="1" applyBorder="1"/>
    <xf numFmtId="4" fontId="9" fillId="6" borderId="25" xfId="0" applyNumberFormat="1" applyFont="1" applyFill="1" applyBorder="1"/>
    <xf numFmtId="4" fontId="9" fillId="6" borderId="26" xfId="0" applyNumberFormat="1" applyFont="1" applyFill="1" applyBorder="1"/>
    <xf numFmtId="4" fontId="10" fillId="6" borderId="24" xfId="2" applyNumberFormat="1" applyFont="1" applyFill="1" applyBorder="1"/>
    <xf numFmtId="4" fontId="10" fillId="6" borderId="25" xfId="0" applyNumberFormat="1" applyFont="1" applyFill="1" applyBorder="1"/>
    <xf numFmtId="4" fontId="10" fillId="6" borderId="26" xfId="0" applyNumberFormat="1" applyFont="1" applyFill="1" applyBorder="1"/>
    <xf numFmtId="4" fontId="11" fillId="6" borderId="25" xfId="2" applyNumberFormat="1" applyFont="1" applyFill="1" applyBorder="1"/>
    <xf numFmtId="4" fontId="10" fillId="6" borderId="25" xfId="1" applyNumberFormat="1" applyFont="1" applyFill="1" applyBorder="1"/>
    <xf numFmtId="4" fontId="10" fillId="6" borderId="14" xfId="1" applyNumberFormat="1" applyFont="1" applyFill="1" applyBorder="1"/>
    <xf numFmtId="4" fontId="9" fillId="6" borderId="31" xfId="0" applyNumberFormat="1" applyFont="1" applyFill="1" applyBorder="1"/>
    <xf numFmtId="4" fontId="9" fillId="6" borderId="32" xfId="0" applyNumberFormat="1" applyFont="1" applyFill="1" applyBorder="1"/>
    <xf numFmtId="4" fontId="9" fillId="6" borderId="52" xfId="0" applyNumberFormat="1" applyFont="1" applyFill="1" applyBorder="1"/>
    <xf numFmtId="0" fontId="13" fillId="4" borderId="25" xfId="0" applyFont="1" applyFill="1" applyBorder="1"/>
    <xf numFmtId="0" fontId="13" fillId="0" borderId="25" xfId="0" applyFont="1" applyBorder="1"/>
    <xf numFmtId="4" fontId="11" fillId="6" borderId="53" xfId="2" applyNumberFormat="1" applyFont="1" applyFill="1" applyBorder="1"/>
    <xf numFmtId="4" fontId="13" fillId="6" borderId="53" xfId="2" applyNumberFormat="1" applyFont="1" applyFill="1" applyBorder="1"/>
    <xf numFmtId="4" fontId="10" fillId="6" borderId="53" xfId="2" applyNumberFormat="1" applyFont="1" applyFill="1" applyBorder="1"/>
    <xf numFmtId="4" fontId="11" fillId="6" borderId="54" xfId="2" applyNumberFormat="1" applyFont="1" applyFill="1" applyBorder="1"/>
    <xf numFmtId="4" fontId="13" fillId="6" borderId="44" xfId="2" applyNumberFormat="1" applyFont="1" applyFill="1" applyBorder="1"/>
    <xf numFmtId="4" fontId="10" fillId="6" borderId="44" xfId="2" applyNumberFormat="1" applyFont="1" applyFill="1" applyBorder="1"/>
    <xf numFmtId="4" fontId="13" fillId="6" borderId="25" xfId="2" applyNumberFormat="1" applyFont="1" applyFill="1" applyBorder="1"/>
    <xf numFmtId="4" fontId="10" fillId="6" borderId="25" xfId="2" applyNumberFormat="1" applyFont="1" applyFill="1" applyBorder="1"/>
    <xf numFmtId="4" fontId="13" fillId="5" borderId="53" xfId="2" applyNumberFormat="1" applyFont="1" applyFill="1" applyBorder="1"/>
    <xf numFmtId="4" fontId="13" fillId="5" borderId="44" xfId="2" applyNumberFormat="1" applyFont="1" applyFill="1" applyBorder="1"/>
    <xf numFmtId="4" fontId="13" fillId="5" borderId="25" xfId="2" applyNumberFormat="1" applyFont="1" applyFill="1" applyBorder="1"/>
    <xf numFmtId="4" fontId="13" fillId="4" borderId="25" xfId="0" applyNumberFormat="1" applyFont="1" applyFill="1" applyBorder="1"/>
    <xf numFmtId="4" fontId="10" fillId="5" borderId="25" xfId="2" applyNumberFormat="1" applyFont="1" applyFill="1" applyBorder="1"/>
    <xf numFmtId="4" fontId="3" fillId="0" borderId="0" xfId="0" applyNumberFormat="1" applyFont="1"/>
    <xf numFmtId="4" fontId="16" fillId="0" borderId="0" xfId="0" applyNumberFormat="1" applyFont="1"/>
    <xf numFmtId="0" fontId="9" fillId="7" borderId="48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9" fillId="7" borderId="50" xfId="0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51" xfId="0" applyFont="1" applyFill="1" applyBorder="1" applyAlignment="1">
      <alignment vertical="center"/>
    </xf>
    <xf numFmtId="4" fontId="10" fillId="7" borderId="13" xfId="2" applyNumberFormat="1" applyFont="1" applyFill="1" applyBorder="1"/>
    <xf numFmtId="4" fontId="10" fillId="7" borderId="14" xfId="0" applyNumberFormat="1" applyFont="1" applyFill="1" applyBorder="1"/>
    <xf numFmtId="4" fontId="10" fillId="7" borderId="15" xfId="0" applyNumberFormat="1" applyFont="1" applyFill="1" applyBorder="1"/>
    <xf numFmtId="4" fontId="10" fillId="7" borderId="16" xfId="2" applyNumberFormat="1" applyFont="1" applyFill="1" applyBorder="1"/>
    <xf numFmtId="4" fontId="10" fillId="7" borderId="17" xfId="0" applyNumberFormat="1" applyFont="1" applyFill="1" applyBorder="1"/>
    <xf numFmtId="4" fontId="10" fillId="7" borderId="18" xfId="0" applyNumberFormat="1" applyFont="1" applyFill="1" applyBorder="1"/>
    <xf numFmtId="4" fontId="9" fillId="7" borderId="5" xfId="0" applyNumberFormat="1" applyFont="1" applyFill="1" applyBorder="1"/>
    <xf numFmtId="4" fontId="9" fillId="7" borderId="6" xfId="0" applyNumberFormat="1" applyFont="1" applyFill="1" applyBorder="1"/>
    <xf numFmtId="4" fontId="9" fillId="7" borderId="21" xfId="0" applyNumberFormat="1" applyFont="1" applyFill="1" applyBorder="1"/>
    <xf numFmtId="4" fontId="9" fillId="7" borderId="49" xfId="0" applyNumberFormat="1" applyFont="1" applyFill="1" applyBorder="1"/>
    <xf numFmtId="4" fontId="9" fillId="7" borderId="7" xfId="0" applyNumberFormat="1" applyFont="1" applyFill="1" applyBorder="1"/>
    <xf numFmtId="4" fontId="9" fillId="7" borderId="8" xfId="0" applyNumberFormat="1" applyFont="1" applyFill="1" applyBorder="1"/>
    <xf numFmtId="4" fontId="9" fillId="7" borderId="24" xfId="0" applyNumberFormat="1" applyFont="1" applyFill="1" applyBorder="1"/>
    <xf numFmtId="4" fontId="9" fillId="7" borderId="25" xfId="0" applyNumberFormat="1" applyFont="1" applyFill="1" applyBorder="1"/>
    <xf numFmtId="4" fontId="9" fillId="7" borderId="26" xfId="0" applyNumberFormat="1" applyFont="1" applyFill="1" applyBorder="1"/>
    <xf numFmtId="4" fontId="10" fillId="7" borderId="24" xfId="2" applyNumberFormat="1" applyFont="1" applyFill="1" applyBorder="1"/>
    <xf numFmtId="4" fontId="10" fillId="7" borderId="25" xfId="0" applyNumberFormat="1" applyFont="1" applyFill="1" applyBorder="1"/>
    <xf numFmtId="4" fontId="10" fillId="7" borderId="26" xfId="0" applyNumberFormat="1" applyFont="1" applyFill="1" applyBorder="1"/>
    <xf numFmtId="4" fontId="11" fillId="7" borderId="53" xfId="2" applyNumberFormat="1" applyFont="1" applyFill="1" applyBorder="1"/>
    <xf numFmtId="4" fontId="11" fillId="7" borderId="25" xfId="2" applyNumberFormat="1" applyFont="1" applyFill="1" applyBorder="1"/>
    <xf numFmtId="4" fontId="11" fillId="7" borderId="54" xfId="2" applyNumberFormat="1" applyFont="1" applyFill="1" applyBorder="1"/>
    <xf numFmtId="4" fontId="13" fillId="7" borderId="53" xfId="2" applyNumberFormat="1" applyFont="1" applyFill="1" applyBorder="1"/>
    <xf numFmtId="4" fontId="13" fillId="7" borderId="25" xfId="2" applyNumberFormat="1" applyFont="1" applyFill="1" applyBorder="1"/>
    <xf numFmtId="4" fontId="10" fillId="7" borderId="53" xfId="2" applyNumberFormat="1" applyFont="1" applyFill="1" applyBorder="1"/>
    <xf numFmtId="4" fontId="10" fillId="7" borderId="25" xfId="2" applyNumberFormat="1" applyFont="1" applyFill="1" applyBorder="1"/>
    <xf numFmtId="4" fontId="10" fillId="7" borderId="44" xfId="2" applyNumberFormat="1" applyFont="1" applyFill="1" applyBorder="1"/>
    <xf numFmtId="4" fontId="10" fillId="7" borderId="25" xfId="1" applyNumberFormat="1" applyFont="1" applyFill="1" applyBorder="1"/>
    <xf numFmtId="4" fontId="10" fillId="7" borderId="14" xfId="1" applyNumberFormat="1" applyFont="1" applyFill="1" applyBorder="1"/>
    <xf numFmtId="4" fontId="9" fillId="7" borderId="31" xfId="0" applyNumberFormat="1" applyFont="1" applyFill="1" applyBorder="1"/>
    <xf numFmtId="4" fontId="9" fillId="7" borderId="32" xfId="0" applyNumberFormat="1" applyFont="1" applyFill="1" applyBorder="1"/>
    <xf numFmtId="4" fontId="9" fillId="7" borderId="52" xfId="0" applyNumberFormat="1" applyFont="1" applyFill="1" applyBorder="1"/>
    <xf numFmtId="4" fontId="10" fillId="7" borderId="57" xfId="2" applyNumberFormat="1" applyFont="1" applyFill="1" applyBorder="1"/>
    <xf numFmtId="4" fontId="10" fillId="7" borderId="58" xfId="2" applyNumberFormat="1" applyFont="1" applyFill="1" applyBorder="1"/>
    <xf numFmtId="4" fontId="10" fillId="7" borderId="14" xfId="2" applyNumberFormat="1" applyFont="1" applyFill="1" applyBorder="1"/>
    <xf numFmtId="4" fontId="10" fillId="7" borderId="17" xfId="2" applyNumberFormat="1" applyFont="1" applyFill="1" applyBorder="1"/>
    <xf numFmtId="4" fontId="13" fillId="7" borderId="60" xfId="2" applyNumberFormat="1" applyFont="1" applyFill="1" applyBorder="1"/>
    <xf numFmtId="4" fontId="11" fillId="7" borderId="60" xfId="2" applyNumberFormat="1" applyFont="1" applyFill="1" applyBorder="1"/>
    <xf numFmtId="4" fontId="10" fillId="7" borderId="61" xfId="2" applyNumberFormat="1" applyFont="1" applyFill="1" applyBorder="1"/>
    <xf numFmtId="4" fontId="10" fillId="7" borderId="62" xfId="2" applyNumberFormat="1" applyFont="1" applyFill="1" applyBorder="1"/>
    <xf numFmtId="4" fontId="10" fillId="7" borderId="63" xfId="2" applyNumberFormat="1" applyFont="1" applyFill="1" applyBorder="1"/>
    <xf numFmtId="4" fontId="10" fillId="7" borderId="64" xfId="2" applyNumberFormat="1" applyFont="1" applyFill="1" applyBorder="1"/>
    <xf numFmtId="4" fontId="10" fillId="7" borderId="54" xfId="2" applyNumberFormat="1" applyFont="1" applyFill="1" applyBorder="1"/>
    <xf numFmtId="4" fontId="10" fillId="7" borderId="65" xfId="2" applyNumberFormat="1" applyFont="1" applyFill="1" applyBorder="1"/>
    <xf numFmtId="4" fontId="13" fillId="7" borderId="54" xfId="2" applyNumberFormat="1" applyFont="1" applyFill="1" applyBorder="1"/>
    <xf numFmtId="4" fontId="11" fillId="5" borderId="53" xfId="2" applyNumberFormat="1" applyFont="1" applyFill="1" applyBorder="1"/>
    <xf numFmtId="4" fontId="11" fillId="5" borderId="44" xfId="2" applyNumberFormat="1" applyFont="1" applyFill="1" applyBorder="1"/>
    <xf numFmtId="4" fontId="11" fillId="6" borderId="44" xfId="2" applyNumberFormat="1" applyFont="1" applyFill="1" applyBorder="1"/>
    <xf numFmtId="4" fontId="10" fillId="0" borderId="41" xfId="2" applyNumberFormat="1" applyFont="1" applyFill="1" applyBorder="1"/>
    <xf numFmtId="4" fontId="10" fillId="4" borderId="41" xfId="2" applyNumberFormat="1" applyFont="1" applyFill="1" applyBorder="1"/>
    <xf numFmtId="4" fontId="13" fillId="4" borderId="41" xfId="0" applyNumberFormat="1" applyFont="1" applyFill="1" applyBorder="1"/>
    <xf numFmtId="4" fontId="10" fillId="4" borderId="40" xfId="2" applyNumberFormat="1" applyFont="1" applyFill="1" applyBorder="1"/>
    <xf numFmtId="0" fontId="9" fillId="5" borderId="7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4" fontId="10" fillId="5" borderId="26" xfId="2" applyNumberFormat="1" applyFont="1" applyFill="1" applyBorder="1"/>
    <xf numFmtId="4" fontId="13" fillId="5" borderId="24" xfId="0" applyNumberFormat="1" applyFont="1" applyFill="1" applyBorder="1"/>
    <xf numFmtId="4" fontId="13" fillId="5" borderId="25" xfId="0" applyNumberFormat="1" applyFont="1" applyFill="1" applyBorder="1"/>
    <xf numFmtId="4" fontId="13" fillId="5" borderId="26" xfId="0" applyNumberFormat="1" applyFont="1" applyFill="1" applyBorder="1"/>
    <xf numFmtId="4" fontId="10" fillId="5" borderId="17" xfId="2" applyNumberFormat="1" applyFont="1" applyFill="1" applyBorder="1"/>
    <xf numFmtId="4" fontId="10" fillId="5" borderId="18" xfId="2" applyNumberFormat="1" applyFont="1" applyFill="1" applyBorder="1"/>
    <xf numFmtId="4" fontId="13" fillId="8" borderId="44" xfId="0" applyNumberFormat="1" applyFont="1" applyFill="1" applyBorder="1"/>
    <xf numFmtId="4" fontId="13" fillId="8" borderId="25" xfId="0" applyNumberFormat="1" applyFont="1" applyFill="1" applyBorder="1"/>
    <xf numFmtId="0" fontId="11" fillId="8" borderId="67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/>
    </xf>
    <xf numFmtId="4" fontId="13" fillId="8" borderId="58" xfId="2" applyNumberFormat="1" applyFont="1" applyFill="1" applyBorder="1"/>
    <xf numFmtId="4" fontId="13" fillId="8" borderId="14" xfId="0" applyNumberFormat="1" applyFont="1" applyFill="1" applyBorder="1"/>
    <xf numFmtId="4" fontId="13" fillId="8" borderId="62" xfId="2" applyNumberFormat="1" applyFont="1" applyFill="1" applyBorder="1"/>
    <xf numFmtId="4" fontId="13" fillId="8" borderId="17" xfId="0" applyNumberFormat="1" applyFont="1" applyFill="1" applyBorder="1"/>
    <xf numFmtId="4" fontId="11" fillId="8" borderId="20" xfId="0" applyNumberFormat="1" applyFont="1" applyFill="1" applyBorder="1"/>
    <xf numFmtId="4" fontId="11" fillId="8" borderId="6" xfId="0" applyNumberFormat="1" applyFont="1" applyFill="1" applyBorder="1"/>
    <xf numFmtId="4" fontId="11" fillId="8" borderId="23" xfId="0" applyNumberFormat="1" applyFont="1" applyFill="1" applyBorder="1"/>
    <xf numFmtId="4" fontId="11" fillId="8" borderId="7" xfId="0" applyNumberFormat="1" applyFont="1" applyFill="1" applyBorder="1"/>
    <xf numFmtId="4" fontId="11" fillId="8" borderId="44" xfId="0" applyNumberFormat="1" applyFont="1" applyFill="1" applyBorder="1"/>
    <xf numFmtId="4" fontId="11" fillId="8" borderId="25" xfId="0" applyNumberFormat="1" applyFont="1" applyFill="1" applyBorder="1"/>
    <xf numFmtId="4" fontId="13" fillId="8" borderId="44" xfId="2" applyNumberFormat="1" applyFont="1" applyFill="1" applyBorder="1"/>
    <xf numFmtId="4" fontId="11" fillId="8" borderId="68" xfId="0" applyNumberFormat="1" applyFont="1" applyFill="1" applyBorder="1"/>
    <xf numFmtId="4" fontId="11" fillId="8" borderId="28" xfId="0" applyNumberFormat="1" applyFont="1" applyFill="1" applyBorder="1"/>
    <xf numFmtId="4" fontId="13" fillId="8" borderId="25" xfId="2" applyNumberFormat="1" applyFont="1" applyFill="1" applyBorder="1"/>
    <xf numFmtId="4" fontId="13" fillId="8" borderId="25" xfId="1" applyNumberFormat="1" applyFont="1" applyFill="1" applyBorder="1"/>
    <xf numFmtId="4" fontId="13" fillId="8" borderId="14" xfId="1" applyNumberFormat="1" applyFont="1" applyFill="1" applyBorder="1"/>
    <xf numFmtId="4" fontId="13" fillId="8" borderId="17" xfId="2" applyNumberFormat="1" applyFont="1" applyFill="1" applyBorder="1"/>
    <xf numFmtId="4" fontId="11" fillId="8" borderId="70" xfId="0" applyNumberFormat="1" applyFont="1" applyFill="1" applyBorder="1"/>
    <xf numFmtId="4" fontId="11" fillId="8" borderId="32" xfId="0" applyNumberFormat="1" applyFont="1" applyFill="1" applyBorder="1"/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4" fontId="13" fillId="7" borderId="25" xfId="0" applyNumberFormat="1" applyFont="1" applyFill="1" applyBorder="1"/>
    <xf numFmtId="0" fontId="11" fillId="8" borderId="37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4" fontId="13" fillId="8" borderId="39" xfId="0" applyNumberFormat="1" applyFont="1" applyFill="1" applyBorder="1"/>
    <xf numFmtId="4" fontId="13" fillId="8" borderId="40" xfId="0" applyNumberFormat="1" applyFont="1" applyFill="1" applyBorder="1"/>
    <xf numFmtId="4" fontId="11" fillId="8" borderId="36" xfId="0" applyNumberFormat="1" applyFont="1" applyFill="1" applyBorder="1"/>
    <xf numFmtId="4" fontId="11" fillId="8" borderId="38" xfId="0" applyNumberFormat="1" applyFont="1" applyFill="1" applyBorder="1"/>
    <xf numFmtId="4" fontId="11" fillId="8" borderId="41" xfId="0" applyNumberFormat="1" applyFont="1" applyFill="1" applyBorder="1"/>
    <xf numFmtId="4" fontId="13" fillId="8" borderId="41" xfId="0" applyNumberFormat="1" applyFont="1" applyFill="1" applyBorder="1"/>
    <xf numFmtId="4" fontId="11" fillId="8" borderId="42" xfId="0" applyNumberFormat="1" applyFont="1" applyFill="1" applyBorder="1"/>
    <xf numFmtId="4" fontId="13" fillId="8" borderId="41" xfId="2" applyNumberFormat="1" applyFont="1" applyFill="1" applyBorder="1"/>
    <xf numFmtId="4" fontId="13" fillId="8" borderId="40" xfId="2" applyNumberFormat="1" applyFont="1" applyFill="1" applyBorder="1"/>
    <xf numFmtId="4" fontId="11" fillId="8" borderId="43" xfId="0" applyNumberFormat="1" applyFont="1" applyFill="1" applyBorder="1"/>
    <xf numFmtId="0" fontId="9" fillId="7" borderId="71" xfId="0" applyFont="1" applyFill="1" applyBorder="1" applyAlignment="1">
      <alignment horizontal="center" vertical="center" wrapText="1"/>
    </xf>
    <xf numFmtId="4" fontId="10" fillId="7" borderId="26" xfId="2" applyNumberFormat="1" applyFont="1" applyFill="1" applyBorder="1"/>
    <xf numFmtId="4" fontId="13" fillId="7" borderId="24" xfId="0" applyNumberFormat="1" applyFont="1" applyFill="1" applyBorder="1"/>
    <xf numFmtId="4" fontId="13" fillId="7" borderId="26" xfId="0" applyNumberFormat="1" applyFont="1" applyFill="1" applyBorder="1"/>
    <xf numFmtId="4" fontId="10" fillId="7" borderId="18" xfId="2" applyNumberFormat="1" applyFont="1" applyFill="1" applyBorder="1"/>
    <xf numFmtId="0" fontId="10" fillId="5" borderId="31" xfId="0" quotePrefix="1" applyFont="1" applyFill="1" applyBorder="1" applyAlignment="1">
      <alignment horizontal="center" vertical="center"/>
    </xf>
    <xf numFmtId="0" fontId="10" fillId="5" borderId="32" xfId="0" quotePrefix="1" applyFont="1" applyFill="1" applyBorder="1" applyAlignment="1">
      <alignment horizontal="center" vertical="center"/>
    </xf>
    <xf numFmtId="0" fontId="10" fillId="5" borderId="52" xfId="0" quotePrefix="1" applyFont="1" applyFill="1" applyBorder="1" applyAlignment="1">
      <alignment horizontal="center" vertical="center"/>
    </xf>
    <xf numFmtId="0" fontId="13" fillId="8" borderId="70" xfId="0" quotePrefix="1" applyFont="1" applyFill="1" applyBorder="1" applyAlignment="1">
      <alignment horizontal="center" vertical="center"/>
    </xf>
    <xf numFmtId="0" fontId="13" fillId="8" borderId="32" xfId="0" quotePrefix="1" applyFont="1" applyFill="1" applyBorder="1" applyAlignment="1">
      <alignment horizontal="center" vertical="center"/>
    </xf>
    <xf numFmtId="0" fontId="13" fillId="8" borderId="43" xfId="0" quotePrefix="1" applyFont="1" applyFill="1" applyBorder="1" applyAlignment="1">
      <alignment horizontal="center" vertical="center"/>
    </xf>
    <xf numFmtId="0" fontId="10" fillId="7" borderId="31" xfId="0" quotePrefix="1" applyFont="1" applyFill="1" applyBorder="1" applyAlignment="1">
      <alignment horizontal="center" vertical="center"/>
    </xf>
    <xf numFmtId="0" fontId="10" fillId="7" borderId="32" xfId="0" quotePrefix="1" applyFont="1" applyFill="1" applyBorder="1" applyAlignment="1">
      <alignment horizontal="center" vertical="center"/>
    </xf>
    <xf numFmtId="0" fontId="10" fillId="7" borderId="52" xfId="0" quotePrefix="1" applyFont="1" applyFill="1" applyBorder="1" applyAlignment="1">
      <alignment horizontal="center" vertical="center"/>
    </xf>
    <xf numFmtId="4" fontId="5" fillId="0" borderId="0" xfId="0" applyNumberFormat="1" applyFont="1"/>
    <xf numFmtId="0" fontId="11" fillId="0" borderId="24" xfId="0" quotePrefix="1" applyFont="1" applyBorder="1" applyAlignment="1">
      <alignment vertical="center"/>
    </xf>
    <xf numFmtId="0" fontId="11" fillId="0" borderId="25" xfId="0" applyFont="1" applyBorder="1"/>
    <xf numFmtId="4" fontId="11" fillId="0" borderId="25" xfId="0" applyNumberFormat="1" applyFont="1" applyBorder="1"/>
    <xf numFmtId="4" fontId="11" fillId="0" borderId="41" xfId="0" applyNumberFormat="1" applyFont="1" applyBorder="1"/>
    <xf numFmtId="4" fontId="11" fillId="5" borderId="24" xfId="0" applyNumberFormat="1" applyFont="1" applyFill="1" applyBorder="1"/>
    <xf numFmtId="4" fontId="11" fillId="5" borderId="25" xfId="0" applyNumberFormat="1" applyFont="1" applyFill="1" applyBorder="1"/>
    <xf numFmtId="4" fontId="11" fillId="5" borderId="26" xfId="0" applyNumberFormat="1" applyFont="1" applyFill="1" applyBorder="1"/>
    <xf numFmtId="4" fontId="11" fillId="6" borderId="24" xfId="0" applyNumberFormat="1" applyFont="1" applyFill="1" applyBorder="1"/>
    <xf numFmtId="4" fontId="11" fillId="6" borderId="25" xfId="0" applyNumberFormat="1" applyFont="1" applyFill="1" applyBorder="1"/>
    <xf numFmtId="4" fontId="11" fillId="6" borderId="26" xfId="0" applyNumberFormat="1" applyFont="1" applyFill="1" applyBorder="1"/>
    <xf numFmtId="4" fontId="11" fillId="7" borderId="24" xfId="0" applyNumberFormat="1" applyFont="1" applyFill="1" applyBorder="1"/>
    <xf numFmtId="4" fontId="11" fillId="7" borderId="25" xfId="0" applyNumberFormat="1" applyFont="1" applyFill="1" applyBorder="1"/>
    <xf numFmtId="4" fontId="11" fillId="7" borderId="26" xfId="0" applyNumberFormat="1" applyFont="1" applyFill="1" applyBorder="1"/>
    <xf numFmtId="0" fontId="11" fillId="0" borderId="16" xfId="0" quotePrefix="1" applyFont="1" applyBorder="1" applyAlignment="1">
      <alignment vertical="center"/>
    </xf>
    <xf numFmtId="0" fontId="11" fillId="0" borderId="17" xfId="0" applyFont="1" applyBorder="1" applyAlignment="1">
      <alignment wrapText="1"/>
    </xf>
    <xf numFmtId="4" fontId="11" fillId="0" borderId="17" xfId="2" applyNumberFormat="1" applyFont="1" applyFill="1" applyBorder="1"/>
    <xf numFmtId="4" fontId="11" fillId="0" borderId="17" xfId="0" applyNumberFormat="1" applyFont="1" applyBorder="1"/>
    <xf numFmtId="4" fontId="11" fillId="0" borderId="40" xfId="0" applyNumberFormat="1" applyFont="1" applyBorder="1"/>
    <xf numFmtId="4" fontId="11" fillId="5" borderId="16" xfId="2" applyNumberFormat="1" applyFont="1" applyFill="1" applyBorder="1"/>
    <xf numFmtId="4" fontId="11" fillId="5" borderId="17" xfId="0" applyNumberFormat="1" applyFont="1" applyFill="1" applyBorder="1"/>
    <xf numFmtId="4" fontId="11" fillId="5" borderId="18" xfId="0" applyNumberFormat="1" applyFont="1" applyFill="1" applyBorder="1"/>
    <xf numFmtId="4" fontId="11" fillId="6" borderId="16" xfId="2" applyNumberFormat="1" applyFont="1" applyFill="1" applyBorder="1"/>
    <xf numFmtId="4" fontId="11" fillId="6" borderId="17" xfId="0" applyNumberFormat="1" applyFont="1" applyFill="1" applyBorder="1"/>
    <xf numFmtId="4" fontId="11" fillId="6" borderId="18" xfId="0" applyNumberFormat="1" applyFont="1" applyFill="1" applyBorder="1"/>
    <xf numFmtId="4" fontId="11" fillId="7" borderId="16" xfId="2" applyNumberFormat="1" applyFont="1" applyFill="1" applyBorder="1"/>
    <xf numFmtId="4" fontId="11" fillId="7" borderId="17" xfId="0" applyNumberFormat="1" applyFont="1" applyFill="1" applyBorder="1"/>
    <xf numFmtId="4" fontId="11" fillId="7" borderId="18" xfId="0" applyNumberFormat="1" applyFont="1" applyFill="1" applyBorder="1"/>
    <xf numFmtId="0" fontId="11" fillId="0" borderId="17" xfId="0" applyFont="1" applyBorder="1"/>
    <xf numFmtId="4" fontId="11" fillId="0" borderId="14" xfId="2" applyNumberFormat="1" applyFont="1" applyFill="1" applyBorder="1"/>
    <xf numFmtId="4" fontId="11" fillId="5" borderId="13" xfId="2" applyNumberFormat="1" applyFont="1" applyFill="1" applyBorder="1"/>
    <xf numFmtId="4" fontId="11" fillId="6" borderId="13" xfId="2" applyNumberFormat="1" applyFont="1" applyFill="1" applyBorder="1"/>
    <xf numFmtId="4" fontId="11" fillId="7" borderId="57" xfId="2" applyNumberFormat="1" applyFont="1" applyFill="1" applyBorder="1"/>
    <xf numFmtId="4" fontId="11" fillId="7" borderId="59" xfId="2" applyNumberFormat="1" applyFont="1" applyFill="1" applyBorder="1"/>
    <xf numFmtId="4" fontId="11" fillId="7" borderId="58" xfId="2" applyNumberFormat="1" applyFont="1" applyFill="1" applyBorder="1"/>
    <xf numFmtId="4" fontId="11" fillId="7" borderId="17" xfId="2" applyNumberFormat="1" applyFont="1" applyFill="1" applyBorder="1"/>
    <xf numFmtId="0" fontId="11" fillId="0" borderId="27" xfId="0" quotePrefix="1" applyFont="1" applyBorder="1" applyAlignment="1">
      <alignment vertical="center"/>
    </xf>
    <xf numFmtId="0" fontId="11" fillId="0" borderId="28" xfId="0" applyFont="1" applyBorder="1"/>
    <xf numFmtId="4" fontId="11" fillId="0" borderId="28" xfId="0" applyNumberFormat="1" applyFont="1" applyBorder="1"/>
    <xf numFmtId="4" fontId="11" fillId="0" borderId="42" xfId="0" applyNumberFormat="1" applyFont="1" applyBorder="1"/>
    <xf numFmtId="4" fontId="11" fillId="5" borderId="27" xfId="0" applyNumberFormat="1" applyFont="1" applyFill="1" applyBorder="1"/>
    <xf numFmtId="4" fontId="11" fillId="5" borderId="28" xfId="0" applyNumberFormat="1" applyFont="1" applyFill="1" applyBorder="1"/>
    <xf numFmtId="4" fontId="11" fillId="5" borderId="29" xfId="0" applyNumberFormat="1" applyFont="1" applyFill="1" applyBorder="1"/>
    <xf numFmtId="4" fontId="11" fillId="6" borderId="27" xfId="0" applyNumberFormat="1" applyFont="1" applyFill="1" applyBorder="1"/>
    <xf numFmtId="4" fontId="11" fillId="6" borderId="28" xfId="0" applyNumberFormat="1" applyFont="1" applyFill="1" applyBorder="1"/>
    <xf numFmtId="4" fontId="11" fillId="6" borderId="29" xfId="0" applyNumberFormat="1" applyFont="1" applyFill="1" applyBorder="1"/>
    <xf numFmtId="4" fontId="11" fillId="7" borderId="27" xfId="0" applyNumberFormat="1" applyFont="1" applyFill="1" applyBorder="1"/>
    <xf numFmtId="4" fontId="11" fillId="7" borderId="33" xfId="0" applyNumberFormat="1" applyFont="1" applyFill="1" applyBorder="1"/>
    <xf numFmtId="4" fontId="11" fillId="7" borderId="29" xfId="0" applyNumberFormat="1" applyFont="1" applyFill="1" applyBorder="1"/>
    <xf numFmtId="0" fontId="11" fillId="4" borderId="16" xfId="0" quotePrefix="1" applyFont="1" applyFill="1" applyBorder="1" applyAlignment="1">
      <alignment vertical="center"/>
    </xf>
    <xf numFmtId="0" fontId="11" fillId="4" borderId="17" xfId="0" applyFont="1" applyFill="1" applyBorder="1" applyAlignment="1">
      <alignment wrapText="1"/>
    </xf>
    <xf numFmtId="4" fontId="11" fillId="4" borderId="17" xfId="2" applyNumberFormat="1" applyFont="1" applyFill="1" applyBorder="1"/>
    <xf numFmtId="4" fontId="11" fillId="4" borderId="17" xfId="0" applyNumberFormat="1" applyFont="1" applyFill="1" applyBorder="1"/>
    <xf numFmtId="4" fontId="11" fillId="4" borderId="40" xfId="0" applyNumberFormat="1" applyFont="1" applyFill="1" applyBorder="1"/>
    <xf numFmtId="4" fontId="11" fillId="7" borderId="61" xfId="2" applyNumberFormat="1" applyFont="1" applyFill="1" applyBorder="1"/>
    <xf numFmtId="4" fontId="11" fillId="7" borderId="62" xfId="2" applyNumberFormat="1" applyFont="1" applyFill="1" applyBorder="1"/>
    <xf numFmtId="0" fontId="11" fillId="4" borderId="27" xfId="0" quotePrefix="1" applyFont="1" applyFill="1" applyBorder="1" applyAlignment="1">
      <alignment vertical="center"/>
    </xf>
    <xf numFmtId="0" fontId="11" fillId="4" borderId="28" xfId="0" applyFont="1" applyFill="1" applyBorder="1" applyAlignment="1">
      <alignment wrapText="1"/>
    </xf>
    <xf numFmtId="4" fontId="11" fillId="4" borderId="28" xfId="0" applyNumberFormat="1" applyFont="1" applyFill="1" applyBorder="1"/>
    <xf numFmtId="4" fontId="11" fillId="4" borderId="42" xfId="0" applyNumberFormat="1" applyFont="1" applyFill="1" applyBorder="1"/>
    <xf numFmtId="4" fontId="11" fillId="7" borderId="28" xfId="0" applyNumberFormat="1" applyFont="1" applyFill="1" applyBorder="1"/>
    <xf numFmtId="4" fontId="13" fillId="0" borderId="25" xfId="2" applyNumberFormat="1" applyFont="1" applyFill="1" applyBorder="1"/>
    <xf numFmtId="4" fontId="13" fillId="0" borderId="41" xfId="2" applyNumberFormat="1" applyFont="1" applyFill="1" applyBorder="1"/>
    <xf numFmtId="4" fontId="13" fillId="5" borderId="24" xfId="2" applyNumberFormat="1" applyFont="1" applyFill="1" applyBorder="1"/>
    <xf numFmtId="4" fontId="13" fillId="5" borderId="26" xfId="2" applyNumberFormat="1" applyFont="1" applyFill="1" applyBorder="1"/>
    <xf numFmtId="4" fontId="13" fillId="6" borderId="24" xfId="2" applyNumberFormat="1" applyFont="1" applyFill="1" applyBorder="1"/>
    <xf numFmtId="4" fontId="13" fillId="6" borderId="26" xfId="2" applyNumberFormat="1" applyFont="1" applyFill="1" applyBorder="1"/>
    <xf numFmtId="0" fontId="11" fillId="0" borderId="30" xfId="0" applyFont="1" applyBorder="1" applyAlignment="1">
      <alignment wrapText="1"/>
    </xf>
    <xf numFmtId="0" fontId="11" fillId="0" borderId="28" xfId="0" applyFont="1" applyBorder="1" applyAlignment="1">
      <alignment wrapText="1"/>
    </xf>
    <xf numFmtId="4" fontId="11" fillId="0" borderId="26" xfId="0" applyNumberFormat="1" applyFont="1" applyBorder="1"/>
    <xf numFmtId="4" fontId="11" fillId="0" borderId="18" xfId="0" applyNumberFormat="1" applyFont="1" applyBorder="1"/>
    <xf numFmtId="4" fontId="11" fillId="7" borderId="64" xfId="2" applyNumberFormat="1" applyFont="1" applyFill="1" applyBorder="1"/>
    <xf numFmtId="4" fontId="11" fillId="4" borderId="18" xfId="0" applyNumberFormat="1" applyFont="1" applyFill="1" applyBorder="1"/>
    <xf numFmtId="4" fontId="11" fillId="7" borderId="65" xfId="2" applyNumberFormat="1" applyFont="1" applyFill="1" applyBorder="1"/>
    <xf numFmtId="4" fontId="11" fillId="4" borderId="29" xfId="0" applyNumberFormat="1" applyFont="1" applyFill="1" applyBorder="1"/>
    <xf numFmtId="0" fontId="13" fillId="0" borderId="24" xfId="0" quotePrefix="1" applyFont="1" applyBorder="1" applyAlignment="1">
      <alignment vertical="center"/>
    </xf>
    <xf numFmtId="0" fontId="13" fillId="0" borderId="0" xfId="0" applyFont="1"/>
    <xf numFmtId="4" fontId="13" fillId="6" borderId="54" xfId="2" applyNumberFormat="1" applyFont="1" applyFill="1" applyBorder="1"/>
    <xf numFmtId="4" fontId="13" fillId="4" borderId="25" xfId="2" applyNumberFormat="1" applyFont="1" applyFill="1" applyBorder="1"/>
    <xf numFmtId="4" fontId="13" fillId="0" borderId="25" xfId="0" applyNumberFormat="1" applyFont="1" applyBorder="1"/>
    <xf numFmtId="4" fontId="13" fillId="0" borderId="26" xfId="0" applyNumberFormat="1" applyFont="1" applyBorder="1"/>
    <xf numFmtId="4" fontId="13" fillId="6" borderId="25" xfId="0" applyNumberFormat="1" applyFont="1" applyFill="1" applyBorder="1"/>
    <xf numFmtId="4" fontId="13" fillId="6" borderId="26" xfId="0" applyNumberFormat="1" applyFont="1" applyFill="1" applyBorder="1"/>
    <xf numFmtId="0" fontId="13" fillId="0" borderId="25" xfId="0" applyFont="1" applyBorder="1" applyAlignment="1">
      <alignment wrapText="1"/>
    </xf>
    <xf numFmtId="4" fontId="11" fillId="8" borderId="62" xfId="2" applyNumberFormat="1" applyFont="1" applyFill="1" applyBorder="1"/>
    <xf numFmtId="4" fontId="11" fillId="8" borderId="17" xfId="0" applyNumberFormat="1" applyFont="1" applyFill="1" applyBorder="1"/>
    <xf numFmtId="4" fontId="11" fillId="8" borderId="40" xfId="0" applyNumberFormat="1" applyFont="1" applyFill="1" applyBorder="1"/>
    <xf numFmtId="4" fontId="11" fillId="0" borderId="39" xfId="2" applyNumberFormat="1" applyFont="1" applyFill="1" applyBorder="1"/>
    <xf numFmtId="4" fontId="11" fillId="5" borderId="14" xfId="2" applyNumberFormat="1" applyFont="1" applyFill="1" applyBorder="1"/>
    <xf numFmtId="4" fontId="11" fillId="5" borderId="15" xfId="2" applyNumberFormat="1" applyFont="1" applyFill="1" applyBorder="1"/>
    <xf numFmtId="4" fontId="11" fillId="8" borderId="58" xfId="2" applyNumberFormat="1" applyFont="1" applyFill="1" applyBorder="1"/>
    <xf numFmtId="4" fontId="11" fillId="8" borderId="14" xfId="2" applyNumberFormat="1" applyFont="1" applyFill="1" applyBorder="1"/>
    <xf numFmtId="4" fontId="11" fillId="8" borderId="39" xfId="2" applyNumberFormat="1" applyFont="1" applyFill="1" applyBorder="1"/>
    <xf numFmtId="4" fontId="11" fillId="7" borderId="13" xfId="2" applyNumberFormat="1" applyFont="1" applyFill="1" applyBorder="1"/>
    <xf numFmtId="4" fontId="11" fillId="7" borderId="14" xfId="2" applyNumberFormat="1" applyFont="1" applyFill="1" applyBorder="1"/>
    <xf numFmtId="4" fontId="11" fillId="7" borderId="15" xfId="2" applyNumberFormat="1" applyFont="1" applyFill="1" applyBorder="1"/>
    <xf numFmtId="4" fontId="11" fillId="0" borderId="33" xfId="2" applyNumberFormat="1" applyFont="1" applyFill="1" applyBorder="1"/>
    <xf numFmtId="4" fontId="11" fillId="0" borderId="66" xfId="2" applyNumberFormat="1" applyFont="1" applyFill="1" applyBorder="1"/>
    <xf numFmtId="4" fontId="11" fillId="5" borderId="48" xfId="2" applyNumberFormat="1" applyFont="1" applyFill="1" applyBorder="1"/>
    <xf numFmtId="4" fontId="11" fillId="5" borderId="33" xfId="2" applyNumberFormat="1" applyFont="1" applyFill="1" applyBorder="1"/>
    <xf numFmtId="4" fontId="11" fillId="5" borderId="34" xfId="2" applyNumberFormat="1" applyFont="1" applyFill="1" applyBorder="1"/>
    <xf numFmtId="4" fontId="11" fillId="8" borderId="69" xfId="2" applyNumberFormat="1" applyFont="1" applyFill="1" applyBorder="1"/>
    <xf numFmtId="4" fontId="11" fillId="8" borderId="33" xfId="2" applyNumberFormat="1" applyFont="1" applyFill="1" applyBorder="1"/>
    <xf numFmtId="4" fontId="11" fillId="8" borderId="66" xfId="2" applyNumberFormat="1" applyFont="1" applyFill="1" applyBorder="1"/>
    <xf numFmtId="4" fontId="11" fillId="7" borderId="48" xfId="2" applyNumberFormat="1" applyFont="1" applyFill="1" applyBorder="1"/>
    <xf numFmtId="4" fontId="11" fillId="7" borderId="33" xfId="2" applyNumberFormat="1" applyFont="1" applyFill="1" applyBorder="1"/>
    <xf numFmtId="4" fontId="11" fillId="7" borderId="34" xfId="2" applyNumberFormat="1" applyFont="1" applyFill="1" applyBorder="1"/>
    <xf numFmtId="4" fontId="13" fillId="7" borderId="24" xfId="2" applyNumberFormat="1" applyFont="1" applyFill="1" applyBorder="1"/>
    <xf numFmtId="4" fontId="13" fillId="7" borderId="26" xfId="2" applyNumberFormat="1" applyFont="1" applyFill="1" applyBorder="1"/>
    <xf numFmtId="4" fontId="13" fillId="0" borderId="41" xfId="0" applyNumberFormat="1" applyFont="1" applyBorder="1"/>
    <xf numFmtId="0" fontId="5" fillId="7" borderId="45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55" xfId="0" applyFont="1" applyFill="1" applyBorder="1" applyAlignment="1">
      <alignment horizontal="center" vertical="center" wrapText="1"/>
    </xf>
    <xf numFmtId="0" fontId="5" fillId="7" borderId="5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19" fillId="5" borderId="45" xfId="0" applyFont="1" applyFill="1" applyBorder="1" applyAlignment="1" applyProtection="1">
      <alignment horizontal="center" vertical="center" wrapText="1"/>
      <protection hidden="1"/>
    </xf>
    <xf numFmtId="0" fontId="19" fillId="5" borderId="46" xfId="0" applyFont="1" applyFill="1" applyBorder="1" applyAlignment="1" applyProtection="1">
      <alignment horizontal="center" vertical="center" wrapText="1"/>
      <protection hidden="1"/>
    </xf>
    <xf numFmtId="0" fontId="19" fillId="5" borderId="47" xfId="0" applyFont="1" applyFill="1" applyBorder="1" applyAlignment="1" applyProtection="1">
      <alignment horizontal="center" vertical="center" wrapText="1"/>
      <protection hidden="1"/>
    </xf>
    <xf numFmtId="0" fontId="19" fillId="5" borderId="19" xfId="0" applyFont="1" applyFill="1" applyBorder="1" applyAlignment="1" applyProtection="1">
      <alignment horizontal="center" vertical="center" wrapText="1"/>
      <protection hidden="1"/>
    </xf>
    <xf numFmtId="0" fontId="19" fillId="5" borderId="55" xfId="0" applyFont="1" applyFill="1" applyBorder="1" applyAlignment="1" applyProtection="1">
      <alignment horizontal="center" vertical="center" wrapText="1"/>
      <protection hidden="1"/>
    </xf>
    <xf numFmtId="0" fontId="19" fillId="5" borderId="56" xfId="0" applyFont="1" applyFill="1" applyBorder="1" applyAlignment="1" applyProtection="1">
      <alignment horizontal="center" vertical="center" wrapText="1"/>
      <protection hidden="1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55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9" fillId="0" borderId="10" xfId="0" applyFont="1" applyBorder="1" applyAlignment="1">
      <alignment vertical="center" wrapText="1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1" fillId="8" borderId="46" xfId="0" applyFont="1" applyFill="1" applyBorder="1" applyAlignment="1">
      <alignment horizontal="center" vertical="center" wrapText="1"/>
    </xf>
    <xf numFmtId="0" fontId="11" fillId="8" borderId="55" xfId="0" applyFont="1" applyFill="1" applyBorder="1" applyAlignment="1">
      <alignment horizontal="center" vertical="center" wrapText="1"/>
    </xf>
    <xf numFmtId="0" fontId="10" fillId="6" borderId="31" xfId="0" quotePrefix="1" applyFont="1" applyFill="1" applyBorder="1" applyAlignment="1">
      <alignment horizontal="center" vertical="center"/>
    </xf>
    <xf numFmtId="0" fontId="10" fillId="6" borderId="32" xfId="0" quotePrefix="1" applyFont="1" applyFill="1" applyBorder="1" applyAlignment="1">
      <alignment horizontal="center" vertical="center"/>
    </xf>
    <xf numFmtId="0" fontId="10" fillId="6" borderId="52" xfId="0" quotePrefix="1" applyFont="1" applyFill="1" applyBorder="1" applyAlignment="1">
      <alignment horizontal="center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view="pageBreakPreview" zoomScale="60" zoomScaleNormal="70" workbookViewId="0">
      <selection activeCell="F11" sqref="F11:N11"/>
    </sheetView>
  </sheetViews>
  <sheetFormatPr defaultRowHeight="15" x14ac:dyDescent="0.25"/>
  <cols>
    <col min="1" max="1" width="6.28515625" customWidth="1"/>
    <col min="2" max="2" width="92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399" t="s">
        <v>1</v>
      </c>
      <c r="B2" s="399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399" t="s">
        <v>2</v>
      </c>
      <c r="B3" s="399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399" t="s">
        <v>3</v>
      </c>
      <c r="B4" s="399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00" t="s">
        <v>4</v>
      </c>
      <c r="B6" s="401"/>
      <c r="C6" s="401"/>
      <c r="D6" s="401"/>
      <c r="E6" s="401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 x14ac:dyDescent="0.35">
      <c r="A7" s="400" t="s">
        <v>5</v>
      </c>
      <c r="B7" s="400"/>
      <c r="C7" s="400"/>
      <c r="D7" s="400"/>
      <c r="E7" s="400"/>
      <c r="F7" s="404" t="s">
        <v>124</v>
      </c>
      <c r="G7" s="405"/>
      <c r="H7" s="406"/>
      <c r="I7" s="410" t="s">
        <v>125</v>
      </c>
      <c r="J7" s="411"/>
      <c r="K7" s="412"/>
      <c r="L7" s="392" t="s">
        <v>126</v>
      </c>
      <c r="M7" s="393"/>
      <c r="N7" s="394"/>
    </row>
    <row r="8" spans="1:14" ht="25.5" customHeight="1" thickBot="1" x14ac:dyDescent="0.3">
      <c r="A8" s="416" t="s">
        <v>6</v>
      </c>
      <c r="B8" s="417"/>
      <c r="C8" s="417"/>
      <c r="D8" s="417"/>
      <c r="E8" s="417"/>
      <c r="F8" s="407"/>
      <c r="G8" s="408"/>
      <c r="H8" s="409"/>
      <c r="I8" s="413"/>
      <c r="J8" s="414"/>
      <c r="K8" s="415"/>
      <c r="L8" s="395"/>
      <c r="M8" s="396"/>
      <c r="N8" s="397"/>
    </row>
    <row r="9" spans="1:14" ht="21" x14ac:dyDescent="0.25">
      <c r="A9" s="418" t="s">
        <v>7</v>
      </c>
      <c r="B9" s="420" t="s">
        <v>8</v>
      </c>
      <c r="C9" s="4" t="s">
        <v>9</v>
      </c>
      <c r="D9" s="5" t="s">
        <v>10</v>
      </c>
      <c r="E9" s="59" t="s">
        <v>11</v>
      </c>
      <c r="F9" s="73" t="s">
        <v>9</v>
      </c>
      <c r="G9" s="74" t="s">
        <v>10</v>
      </c>
      <c r="H9" s="75" t="s">
        <v>11</v>
      </c>
      <c r="I9" s="108" t="s">
        <v>9</v>
      </c>
      <c r="J9" s="109" t="s">
        <v>10</v>
      </c>
      <c r="K9" s="110" t="s">
        <v>11</v>
      </c>
      <c r="L9" s="158" t="s">
        <v>9</v>
      </c>
      <c r="M9" s="159" t="s">
        <v>10</v>
      </c>
      <c r="N9" s="160" t="s">
        <v>11</v>
      </c>
    </row>
    <row r="10" spans="1:14" ht="21.75" thickBot="1" x14ac:dyDescent="0.3">
      <c r="A10" s="419"/>
      <c r="B10" s="421"/>
      <c r="C10" s="7" t="s">
        <v>12</v>
      </c>
      <c r="D10" s="8" t="s">
        <v>12</v>
      </c>
      <c r="E10" s="60" t="s">
        <v>12</v>
      </c>
      <c r="F10" s="76" t="s">
        <v>12</v>
      </c>
      <c r="G10" s="77" t="s">
        <v>12</v>
      </c>
      <c r="H10" s="78" t="s">
        <v>12</v>
      </c>
      <c r="I10" s="111" t="s">
        <v>12</v>
      </c>
      <c r="J10" s="112" t="s">
        <v>12</v>
      </c>
      <c r="K10" s="113" t="s">
        <v>12</v>
      </c>
      <c r="L10" s="161" t="s">
        <v>12</v>
      </c>
      <c r="M10" s="162" t="s">
        <v>12</v>
      </c>
      <c r="N10" s="163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61" t="s">
        <v>17</v>
      </c>
      <c r="F11" s="273" t="s">
        <v>15</v>
      </c>
      <c r="G11" s="274" t="s">
        <v>16</v>
      </c>
      <c r="H11" s="275" t="s">
        <v>17</v>
      </c>
      <c r="I11" s="434" t="s">
        <v>15</v>
      </c>
      <c r="J11" s="435" t="s">
        <v>16</v>
      </c>
      <c r="K11" s="436" t="s">
        <v>17</v>
      </c>
      <c r="L11" s="279" t="s">
        <v>15</v>
      </c>
      <c r="M11" s="280" t="s">
        <v>16</v>
      </c>
      <c r="N11" s="281" t="s">
        <v>17</v>
      </c>
    </row>
    <row r="12" spans="1:14" ht="21" x14ac:dyDescent="0.25">
      <c r="A12" s="422" t="s">
        <v>18</v>
      </c>
      <c r="B12" s="423"/>
      <c r="C12" s="423"/>
      <c r="D12" s="423"/>
      <c r="E12" s="423"/>
      <c r="F12" s="79"/>
      <c r="G12" s="80"/>
      <c r="H12" s="81"/>
      <c r="I12" s="114"/>
      <c r="J12" s="115"/>
      <c r="K12" s="116"/>
      <c r="L12" s="164"/>
      <c r="M12" s="165"/>
      <c r="N12" s="166"/>
    </row>
    <row r="13" spans="1:14" ht="21.75" thickBot="1" x14ac:dyDescent="0.4">
      <c r="A13" s="11" t="s">
        <v>19</v>
      </c>
      <c r="B13" s="12" t="s">
        <v>20</v>
      </c>
      <c r="C13" s="13">
        <v>0</v>
      </c>
      <c r="D13" s="14">
        <f>C13*19%</f>
        <v>0</v>
      </c>
      <c r="E13" s="62">
        <f>C13+D13</f>
        <v>0</v>
      </c>
      <c r="F13" s="82">
        <v>0</v>
      </c>
      <c r="G13" s="83">
        <f>F13*19%</f>
        <v>0</v>
      </c>
      <c r="H13" s="84">
        <f>F13+G13</f>
        <v>0</v>
      </c>
      <c r="I13" s="117">
        <f>C13-F13</f>
        <v>0</v>
      </c>
      <c r="J13" s="118">
        <f>I13*21%</f>
        <v>0</v>
      </c>
      <c r="K13" s="119">
        <f>I13+J13</f>
        <v>0</v>
      </c>
      <c r="L13" s="167">
        <v>0</v>
      </c>
      <c r="M13" s="168">
        <f>L13*19%</f>
        <v>0</v>
      </c>
      <c r="N13" s="169">
        <f>L13+M13</f>
        <v>0</v>
      </c>
    </row>
    <row r="14" spans="1:14" ht="22.5" thickTop="1" thickBot="1" x14ac:dyDescent="0.4">
      <c r="A14" s="16" t="s">
        <v>21</v>
      </c>
      <c r="B14" s="17" t="s">
        <v>22</v>
      </c>
      <c r="C14" s="18">
        <v>0</v>
      </c>
      <c r="D14" s="19">
        <f t="shared" ref="D14:D16" si="0">C14*19%</f>
        <v>0</v>
      </c>
      <c r="E14" s="63">
        <f t="shared" ref="E14:E16" si="1">C14+D14</f>
        <v>0</v>
      </c>
      <c r="F14" s="85">
        <v>0</v>
      </c>
      <c r="G14" s="86">
        <f t="shared" ref="G14:G16" si="2">F14*19%</f>
        <v>0</v>
      </c>
      <c r="H14" s="87">
        <f t="shared" ref="H14:H16" si="3">F14+G14</f>
        <v>0</v>
      </c>
      <c r="I14" s="117">
        <f t="shared" ref="I14:I16" si="4">C14-F14</f>
        <v>0</v>
      </c>
      <c r="J14" s="118">
        <f t="shared" ref="J14:J16" si="5">I14*21%</f>
        <v>0</v>
      </c>
      <c r="K14" s="119">
        <f t="shared" ref="K14:K16" si="6">I14+J14</f>
        <v>0</v>
      </c>
      <c r="L14" s="170">
        <v>0</v>
      </c>
      <c r="M14" s="171">
        <f t="shared" ref="M14:M16" si="7">L14*19%</f>
        <v>0</v>
      </c>
      <c r="N14" s="172">
        <f t="shared" ref="N14:N16" si="8">L14+M14</f>
        <v>0</v>
      </c>
    </row>
    <row r="15" spans="1:14" ht="43.5" thickTop="1" thickBot="1" x14ac:dyDescent="0.4">
      <c r="A15" s="16" t="s">
        <v>23</v>
      </c>
      <c r="B15" s="21" t="s">
        <v>24</v>
      </c>
      <c r="C15" s="18">
        <v>0</v>
      </c>
      <c r="D15" s="19">
        <f t="shared" si="0"/>
        <v>0</v>
      </c>
      <c r="E15" s="63">
        <f t="shared" si="1"/>
        <v>0</v>
      </c>
      <c r="F15" s="85">
        <v>0</v>
      </c>
      <c r="G15" s="86">
        <f t="shared" si="2"/>
        <v>0</v>
      </c>
      <c r="H15" s="87">
        <f t="shared" si="3"/>
        <v>0</v>
      </c>
      <c r="I15" s="117">
        <f t="shared" si="4"/>
        <v>0</v>
      </c>
      <c r="J15" s="118">
        <f t="shared" si="5"/>
        <v>0</v>
      </c>
      <c r="K15" s="119">
        <f t="shared" si="6"/>
        <v>0</v>
      </c>
      <c r="L15" s="170">
        <v>0</v>
      </c>
      <c r="M15" s="171">
        <f t="shared" si="7"/>
        <v>0</v>
      </c>
      <c r="N15" s="172">
        <f t="shared" si="8"/>
        <v>0</v>
      </c>
    </row>
    <row r="16" spans="1:14" ht="22.5" thickTop="1" thickBot="1" x14ac:dyDescent="0.4">
      <c r="A16" s="16" t="s">
        <v>25</v>
      </c>
      <c r="B16" s="17" t="s">
        <v>26</v>
      </c>
      <c r="C16" s="18">
        <v>0</v>
      </c>
      <c r="D16" s="19">
        <f t="shared" si="0"/>
        <v>0</v>
      </c>
      <c r="E16" s="63">
        <f t="shared" si="1"/>
        <v>0</v>
      </c>
      <c r="F16" s="85">
        <v>0</v>
      </c>
      <c r="G16" s="86">
        <f t="shared" si="2"/>
        <v>0</v>
      </c>
      <c r="H16" s="87">
        <f t="shared" si="3"/>
        <v>0</v>
      </c>
      <c r="I16" s="117">
        <f t="shared" si="4"/>
        <v>0</v>
      </c>
      <c r="J16" s="118">
        <f t="shared" si="5"/>
        <v>0</v>
      </c>
      <c r="K16" s="119">
        <f t="shared" si="6"/>
        <v>0</v>
      </c>
      <c r="L16" s="170">
        <v>0</v>
      </c>
      <c r="M16" s="171">
        <f t="shared" si="7"/>
        <v>0</v>
      </c>
      <c r="N16" s="172">
        <f t="shared" si="8"/>
        <v>0</v>
      </c>
    </row>
    <row r="17" spans="1:14" ht="22.5" thickTop="1" thickBot="1" x14ac:dyDescent="0.4">
      <c r="A17" s="424" t="s">
        <v>27</v>
      </c>
      <c r="B17" s="425"/>
      <c r="C17" s="22">
        <f>SUM(C13:C16)</f>
        <v>0</v>
      </c>
      <c r="D17" s="22">
        <f t="shared" ref="D17:E17" si="9">SUM(D13:D16)</f>
        <v>0</v>
      </c>
      <c r="E17" s="64">
        <f t="shared" si="9"/>
        <v>0</v>
      </c>
      <c r="F17" s="88">
        <f>SUM(F13:F16)</f>
        <v>0</v>
      </c>
      <c r="G17" s="89">
        <f t="shared" ref="G17:H17" si="10">SUM(G13:G16)</f>
        <v>0</v>
      </c>
      <c r="H17" s="90">
        <f t="shared" si="10"/>
        <v>0</v>
      </c>
      <c r="I17" s="123">
        <f>SUM(I13:I16)</f>
        <v>0</v>
      </c>
      <c r="J17" s="124">
        <f t="shared" ref="J17:K17" si="11">SUM(J13:J16)</f>
        <v>0</v>
      </c>
      <c r="K17" s="125">
        <f t="shared" si="11"/>
        <v>0</v>
      </c>
      <c r="L17" s="173">
        <f>SUM(L13:L16)</f>
        <v>0</v>
      </c>
      <c r="M17" s="174">
        <f t="shared" ref="M17:N17" si="12">SUM(M13:M16)</f>
        <v>0</v>
      </c>
      <c r="N17" s="175">
        <f t="shared" si="12"/>
        <v>0</v>
      </c>
    </row>
    <row r="18" spans="1:14" ht="21" x14ac:dyDescent="0.25">
      <c r="A18" s="428" t="s">
        <v>28</v>
      </c>
      <c r="B18" s="423"/>
      <c r="C18" s="423"/>
      <c r="D18" s="423"/>
      <c r="E18" s="423"/>
      <c r="F18" s="79"/>
      <c r="G18" s="80"/>
      <c r="H18" s="81"/>
      <c r="I18" s="114"/>
      <c r="J18" s="115"/>
      <c r="K18" s="116"/>
      <c r="L18" s="164"/>
      <c r="M18" s="165"/>
      <c r="N18" s="166"/>
    </row>
    <row r="19" spans="1:14" ht="21.75" thickBot="1" x14ac:dyDescent="0.4">
      <c r="A19" s="429" t="s">
        <v>29</v>
      </c>
      <c r="B19" s="430"/>
      <c r="C19" s="24">
        <v>0</v>
      </c>
      <c r="D19" s="24">
        <v>0</v>
      </c>
      <c r="E19" s="65">
        <v>0</v>
      </c>
      <c r="F19" s="91">
        <v>0</v>
      </c>
      <c r="G19" s="92">
        <v>0</v>
      </c>
      <c r="H19" s="93">
        <v>0</v>
      </c>
      <c r="I19" s="126">
        <v>0</v>
      </c>
      <c r="J19" s="127">
        <v>0</v>
      </c>
      <c r="K19" s="128">
        <v>0</v>
      </c>
      <c r="L19" s="176">
        <v>0</v>
      </c>
      <c r="M19" s="177">
        <v>0</v>
      </c>
      <c r="N19" s="178">
        <v>0</v>
      </c>
    </row>
    <row r="20" spans="1:14" ht="21" x14ac:dyDescent="0.25">
      <c r="A20" s="428" t="s">
        <v>30</v>
      </c>
      <c r="B20" s="423"/>
      <c r="C20" s="423"/>
      <c r="D20" s="423"/>
      <c r="E20" s="423"/>
      <c r="F20" s="79"/>
      <c r="G20" s="80"/>
      <c r="H20" s="81"/>
      <c r="I20" s="114"/>
      <c r="J20" s="115"/>
      <c r="K20" s="116"/>
      <c r="L20" s="164"/>
      <c r="M20" s="165"/>
      <c r="N20" s="166"/>
    </row>
    <row r="21" spans="1:14" s="2" customFormat="1" ht="21" x14ac:dyDescent="0.35">
      <c r="A21" s="283" t="s">
        <v>31</v>
      </c>
      <c r="B21" s="284" t="s">
        <v>32</v>
      </c>
      <c r="C21" s="285">
        <f>SUM(C22:C24)</f>
        <v>0</v>
      </c>
      <c r="D21" s="285">
        <f t="shared" ref="D21:E21" si="13">SUM(D22:D24)</f>
        <v>0</v>
      </c>
      <c r="E21" s="286">
        <f t="shared" si="13"/>
        <v>0</v>
      </c>
      <c r="F21" s="287">
        <f>SUM(F22:F24)</f>
        <v>0</v>
      </c>
      <c r="G21" s="288">
        <f t="shared" ref="G21:H21" si="14">SUM(G22:G24)</f>
        <v>0</v>
      </c>
      <c r="H21" s="289">
        <f t="shared" si="14"/>
        <v>0</v>
      </c>
      <c r="I21" s="290">
        <f>SUM(I22:I24)</f>
        <v>0</v>
      </c>
      <c r="J21" s="291">
        <f t="shared" ref="J21:K21" si="15">SUM(J22:J24)</f>
        <v>0</v>
      </c>
      <c r="K21" s="292">
        <f t="shared" si="15"/>
        <v>0</v>
      </c>
      <c r="L21" s="293">
        <f>SUM(L22:L24)</f>
        <v>0</v>
      </c>
      <c r="M21" s="294">
        <f t="shared" ref="M21:N21" si="16">SUM(M22:M24)</f>
        <v>0</v>
      </c>
      <c r="N21" s="295">
        <f t="shared" si="16"/>
        <v>0</v>
      </c>
    </row>
    <row r="22" spans="1:14" ht="21" x14ac:dyDescent="0.35">
      <c r="A22" s="26"/>
      <c r="B22" s="27" t="s">
        <v>33</v>
      </c>
      <c r="C22" s="28">
        <v>0</v>
      </c>
      <c r="D22" s="29">
        <f t="shared" ref="D22:D43" si="17">C22*19%</f>
        <v>0</v>
      </c>
      <c r="E22" s="66">
        <f t="shared" ref="E22:E43" si="18">C22+D22</f>
        <v>0</v>
      </c>
      <c r="F22" s="97">
        <v>0</v>
      </c>
      <c r="G22" s="98">
        <f t="shared" ref="G22:G27" si="19">F22*19%</f>
        <v>0</v>
      </c>
      <c r="H22" s="99">
        <f t="shared" ref="H22:H27" si="20">F22+G22</f>
        <v>0</v>
      </c>
      <c r="I22" s="132">
        <v>0</v>
      </c>
      <c r="J22" s="133">
        <f t="shared" ref="J22:J25" si="21">I22*19%</f>
        <v>0</v>
      </c>
      <c r="K22" s="134">
        <f t="shared" ref="K22:K27" si="22">I22+J22</f>
        <v>0</v>
      </c>
      <c r="L22" s="182">
        <v>0</v>
      </c>
      <c r="M22" s="183">
        <f t="shared" ref="M22:M25" si="23">L22*19%</f>
        <v>0</v>
      </c>
      <c r="N22" s="184">
        <f t="shared" ref="N22:N25" si="24">L22+M22</f>
        <v>0</v>
      </c>
    </row>
    <row r="23" spans="1:14" ht="21" x14ac:dyDescent="0.35">
      <c r="A23" s="26"/>
      <c r="B23" s="27" t="s">
        <v>34</v>
      </c>
      <c r="C23" s="28">
        <v>0</v>
      </c>
      <c r="D23" s="29">
        <f t="shared" si="17"/>
        <v>0</v>
      </c>
      <c r="E23" s="66">
        <f t="shared" si="18"/>
        <v>0</v>
      </c>
      <c r="F23" s="97">
        <v>0</v>
      </c>
      <c r="G23" s="98">
        <f t="shared" si="19"/>
        <v>0</v>
      </c>
      <c r="H23" s="99">
        <f t="shared" si="20"/>
        <v>0</v>
      </c>
      <c r="I23" s="132">
        <v>0</v>
      </c>
      <c r="J23" s="133">
        <f t="shared" si="21"/>
        <v>0</v>
      </c>
      <c r="K23" s="134">
        <f t="shared" si="22"/>
        <v>0</v>
      </c>
      <c r="L23" s="182">
        <v>0</v>
      </c>
      <c r="M23" s="183">
        <f t="shared" si="23"/>
        <v>0</v>
      </c>
      <c r="N23" s="184">
        <f t="shared" si="24"/>
        <v>0</v>
      </c>
    </row>
    <row r="24" spans="1:14" ht="21.75" thickBot="1" x14ac:dyDescent="0.4">
      <c r="A24" s="11"/>
      <c r="B24" s="12" t="s">
        <v>35</v>
      </c>
      <c r="C24" s="13">
        <v>0</v>
      </c>
      <c r="D24" s="14">
        <f t="shared" si="17"/>
        <v>0</v>
      </c>
      <c r="E24" s="62">
        <f t="shared" si="18"/>
        <v>0</v>
      </c>
      <c r="F24" s="82">
        <v>0</v>
      </c>
      <c r="G24" s="83">
        <f t="shared" si="19"/>
        <v>0</v>
      </c>
      <c r="H24" s="84">
        <f t="shared" si="20"/>
        <v>0</v>
      </c>
      <c r="I24" s="117">
        <v>0</v>
      </c>
      <c r="J24" s="118">
        <f t="shared" si="21"/>
        <v>0</v>
      </c>
      <c r="K24" s="119">
        <f t="shared" si="22"/>
        <v>0</v>
      </c>
      <c r="L24" s="167">
        <v>0</v>
      </c>
      <c r="M24" s="168">
        <f t="shared" si="23"/>
        <v>0</v>
      </c>
      <c r="N24" s="169">
        <f t="shared" si="24"/>
        <v>0</v>
      </c>
    </row>
    <row r="25" spans="1:14" s="2" customFormat="1" ht="43.5" thickTop="1" thickBot="1" x14ac:dyDescent="0.4">
      <c r="A25" s="296" t="s">
        <v>36</v>
      </c>
      <c r="B25" s="297" t="s">
        <v>37</v>
      </c>
      <c r="C25" s="298">
        <v>0</v>
      </c>
      <c r="D25" s="299">
        <f t="shared" si="17"/>
        <v>0</v>
      </c>
      <c r="E25" s="300">
        <f t="shared" si="18"/>
        <v>0</v>
      </c>
      <c r="F25" s="301">
        <v>0</v>
      </c>
      <c r="G25" s="302">
        <f t="shared" si="19"/>
        <v>0</v>
      </c>
      <c r="H25" s="303">
        <f t="shared" si="20"/>
        <v>0</v>
      </c>
      <c r="I25" s="304">
        <v>0</v>
      </c>
      <c r="J25" s="305">
        <f t="shared" si="21"/>
        <v>0</v>
      </c>
      <c r="K25" s="306">
        <f t="shared" si="22"/>
        <v>0</v>
      </c>
      <c r="L25" s="307">
        <v>0</v>
      </c>
      <c r="M25" s="308">
        <f t="shared" si="23"/>
        <v>0</v>
      </c>
      <c r="N25" s="309">
        <f t="shared" si="24"/>
        <v>0</v>
      </c>
    </row>
    <row r="26" spans="1:14" s="2" customFormat="1" ht="22.5" thickTop="1" thickBot="1" x14ac:dyDescent="0.4">
      <c r="A26" s="296" t="s">
        <v>38</v>
      </c>
      <c r="B26" s="310" t="s">
        <v>39</v>
      </c>
      <c r="C26" s="311">
        <v>1928.43</v>
      </c>
      <c r="D26" s="299">
        <f t="shared" si="17"/>
        <v>366.40170000000001</v>
      </c>
      <c r="E26" s="300">
        <f t="shared" si="18"/>
        <v>2294.8317000000002</v>
      </c>
      <c r="F26" s="312">
        <v>1928.43</v>
      </c>
      <c r="G26" s="302">
        <f t="shared" si="19"/>
        <v>366.40170000000001</v>
      </c>
      <c r="H26" s="303">
        <f t="shared" si="20"/>
        <v>2294.8317000000002</v>
      </c>
      <c r="I26" s="313">
        <f>C26-F26</f>
        <v>0</v>
      </c>
      <c r="J26" s="305">
        <f>I26*21%</f>
        <v>0</v>
      </c>
      <c r="K26" s="306">
        <f t="shared" si="22"/>
        <v>0</v>
      </c>
      <c r="L26" s="314">
        <f>F26+I26</f>
        <v>1928.43</v>
      </c>
      <c r="M26" s="315">
        <f t="shared" ref="M26:N26" si="25">G26+J26</f>
        <v>366.40170000000001</v>
      </c>
      <c r="N26" s="316">
        <f t="shared" si="25"/>
        <v>2294.8317000000002</v>
      </c>
    </row>
    <row r="27" spans="1:14" s="2" customFormat="1" ht="22.5" thickTop="1" thickBot="1" x14ac:dyDescent="0.4">
      <c r="A27" s="296" t="s">
        <v>40</v>
      </c>
      <c r="B27" s="297" t="s">
        <v>41</v>
      </c>
      <c r="C27" s="311">
        <v>1928.37</v>
      </c>
      <c r="D27" s="299">
        <f t="shared" si="17"/>
        <v>366.39029999999997</v>
      </c>
      <c r="E27" s="300">
        <f t="shared" si="18"/>
        <v>2294.7602999999999</v>
      </c>
      <c r="F27" s="312">
        <v>1928.37</v>
      </c>
      <c r="G27" s="302">
        <f t="shared" si="19"/>
        <v>366.39029999999997</v>
      </c>
      <c r="H27" s="303">
        <f t="shared" si="20"/>
        <v>2294.7602999999999</v>
      </c>
      <c r="I27" s="313">
        <f>C27-F27</f>
        <v>0</v>
      </c>
      <c r="J27" s="305">
        <f>I27*21%</f>
        <v>0</v>
      </c>
      <c r="K27" s="306">
        <f t="shared" si="22"/>
        <v>0</v>
      </c>
      <c r="L27" s="314">
        <f>F27+I27</f>
        <v>1928.37</v>
      </c>
      <c r="M27" s="317">
        <f t="shared" ref="M27" si="26">G27+J27</f>
        <v>366.39029999999997</v>
      </c>
      <c r="N27" s="316">
        <f t="shared" ref="N27" si="27">H27+K27</f>
        <v>2294.7602999999999</v>
      </c>
    </row>
    <row r="28" spans="1:14" s="2" customFormat="1" ht="21.75" thickTop="1" x14ac:dyDescent="0.35">
      <c r="A28" s="318" t="s">
        <v>42</v>
      </c>
      <c r="B28" s="319" t="s">
        <v>43</v>
      </c>
      <c r="C28" s="320">
        <f>SUM(C29:C34)</f>
        <v>41781.42</v>
      </c>
      <c r="D28" s="320">
        <f t="shared" ref="D28:E28" si="28">SUM(D29:D34)</f>
        <v>7938.4697999999999</v>
      </c>
      <c r="E28" s="321">
        <f t="shared" si="28"/>
        <v>49719.889799999997</v>
      </c>
      <c r="F28" s="322">
        <f>SUM(F29:F34)</f>
        <v>41781.42</v>
      </c>
      <c r="G28" s="323">
        <f t="shared" ref="G28:H28" si="29">SUM(G29:G34)</f>
        <v>7938.4697999999999</v>
      </c>
      <c r="H28" s="324">
        <f t="shared" si="29"/>
        <v>49719.889799999997</v>
      </c>
      <c r="I28" s="325">
        <f>SUM(I29:I34)</f>
        <v>0</v>
      </c>
      <c r="J28" s="326">
        <f t="shared" ref="J28:K28" si="30">SUM(J29:J34)</f>
        <v>0</v>
      </c>
      <c r="K28" s="327">
        <f t="shared" si="30"/>
        <v>0</v>
      </c>
      <c r="L28" s="328">
        <f>SUM(L29:L34)</f>
        <v>41781.42</v>
      </c>
      <c r="M28" s="329">
        <f t="shared" ref="M28:N28" si="31">SUM(M29:M34)</f>
        <v>7938.4697999999999</v>
      </c>
      <c r="N28" s="330">
        <f t="shared" si="31"/>
        <v>49719.889799999997</v>
      </c>
    </row>
    <row r="29" spans="1:14" ht="21" x14ac:dyDescent="0.35">
      <c r="A29" s="26"/>
      <c r="B29" s="31" t="s">
        <v>44</v>
      </c>
      <c r="C29" s="28">
        <v>0</v>
      </c>
      <c r="D29" s="29">
        <f t="shared" si="17"/>
        <v>0</v>
      </c>
      <c r="E29" s="66">
        <f t="shared" si="18"/>
        <v>0</v>
      </c>
      <c r="F29" s="97">
        <v>0</v>
      </c>
      <c r="G29" s="98">
        <f t="shared" ref="G29:G35" si="32">F29*19%</f>
        <v>0</v>
      </c>
      <c r="H29" s="99">
        <f t="shared" ref="H29:H35" si="33">F29+G29</f>
        <v>0</v>
      </c>
      <c r="I29" s="132">
        <f>C29-F29</f>
        <v>0</v>
      </c>
      <c r="J29" s="133">
        <f>I29*21%</f>
        <v>0</v>
      </c>
      <c r="K29" s="134">
        <f t="shared" ref="K29:K35" si="34">I29+J29</f>
        <v>0</v>
      </c>
      <c r="L29" s="190">
        <f>F29+I29</f>
        <v>0</v>
      </c>
      <c r="M29" s="191">
        <f t="shared" ref="M29:N29" si="35">G29+J29</f>
        <v>0</v>
      </c>
      <c r="N29" s="192">
        <f t="shared" si="35"/>
        <v>0</v>
      </c>
    </row>
    <row r="30" spans="1:14" ht="21" x14ac:dyDescent="0.35">
      <c r="A30" s="26"/>
      <c r="B30" s="31" t="s">
        <v>45</v>
      </c>
      <c r="C30" s="28">
        <v>0</v>
      </c>
      <c r="D30" s="29">
        <f t="shared" si="17"/>
        <v>0</v>
      </c>
      <c r="E30" s="66">
        <f t="shared" si="18"/>
        <v>0</v>
      </c>
      <c r="F30" s="97">
        <v>0</v>
      </c>
      <c r="G30" s="98">
        <f t="shared" si="32"/>
        <v>0</v>
      </c>
      <c r="H30" s="99">
        <f t="shared" si="33"/>
        <v>0</v>
      </c>
      <c r="I30" s="132">
        <f t="shared" ref="I30:I33" si="36">C30-F30</f>
        <v>0</v>
      </c>
      <c r="J30" s="133">
        <f t="shared" ref="J30:J33" si="37">I30*21%</f>
        <v>0</v>
      </c>
      <c r="K30" s="134">
        <f t="shared" ref="K30:K34" si="38">I30+J30</f>
        <v>0</v>
      </c>
      <c r="L30" s="190">
        <f t="shared" ref="L30:L34" si="39">F30+I30</f>
        <v>0</v>
      </c>
      <c r="M30" s="191">
        <f t="shared" ref="M30:M35" si="40">G30+J30</f>
        <v>0</v>
      </c>
      <c r="N30" s="192">
        <f t="shared" ref="N30:N35" si="41">H30+K30</f>
        <v>0</v>
      </c>
    </row>
    <row r="31" spans="1:14" ht="45" customHeight="1" x14ac:dyDescent="0.35">
      <c r="A31" s="26"/>
      <c r="B31" s="31" t="s">
        <v>46</v>
      </c>
      <c r="C31" s="28">
        <v>20890.71</v>
      </c>
      <c r="D31" s="29">
        <f t="shared" si="17"/>
        <v>3969.2348999999999</v>
      </c>
      <c r="E31" s="66">
        <f t="shared" si="18"/>
        <v>24859.944899999999</v>
      </c>
      <c r="F31" s="97">
        <v>20890.71</v>
      </c>
      <c r="G31" s="98">
        <f t="shared" si="32"/>
        <v>3969.2348999999999</v>
      </c>
      <c r="H31" s="99">
        <f t="shared" si="33"/>
        <v>24859.944899999999</v>
      </c>
      <c r="I31" s="132">
        <f t="shared" si="36"/>
        <v>0</v>
      </c>
      <c r="J31" s="133">
        <f t="shared" si="37"/>
        <v>0</v>
      </c>
      <c r="K31" s="134">
        <f t="shared" si="38"/>
        <v>0</v>
      </c>
      <c r="L31" s="190">
        <f t="shared" si="39"/>
        <v>20890.71</v>
      </c>
      <c r="M31" s="191">
        <f t="shared" si="40"/>
        <v>3969.2348999999999</v>
      </c>
      <c r="N31" s="192">
        <f t="shared" si="41"/>
        <v>24859.944899999999</v>
      </c>
    </row>
    <row r="32" spans="1:14" ht="42" x14ac:dyDescent="0.35">
      <c r="A32" s="26"/>
      <c r="B32" s="31" t="s">
        <v>47</v>
      </c>
      <c r="C32" s="28">
        <v>20890.71</v>
      </c>
      <c r="D32" s="29">
        <f t="shared" si="17"/>
        <v>3969.2348999999999</v>
      </c>
      <c r="E32" s="66">
        <f t="shared" si="18"/>
        <v>24859.944899999999</v>
      </c>
      <c r="F32" s="97">
        <v>20890.71</v>
      </c>
      <c r="G32" s="98">
        <f t="shared" si="32"/>
        <v>3969.2348999999999</v>
      </c>
      <c r="H32" s="99">
        <f t="shared" si="33"/>
        <v>24859.944899999999</v>
      </c>
      <c r="I32" s="132">
        <f t="shared" si="36"/>
        <v>0</v>
      </c>
      <c r="J32" s="133">
        <f t="shared" si="37"/>
        <v>0</v>
      </c>
      <c r="K32" s="134">
        <f t="shared" si="38"/>
        <v>0</v>
      </c>
      <c r="L32" s="190">
        <f t="shared" si="39"/>
        <v>20890.71</v>
      </c>
      <c r="M32" s="191">
        <f t="shared" si="40"/>
        <v>3969.2348999999999</v>
      </c>
      <c r="N32" s="192">
        <f t="shared" si="41"/>
        <v>24859.944899999999</v>
      </c>
    </row>
    <row r="33" spans="1:14" ht="42" x14ac:dyDescent="0.35">
      <c r="A33" s="32"/>
      <c r="B33" s="33" t="s">
        <v>48</v>
      </c>
      <c r="C33" s="34">
        <v>0</v>
      </c>
      <c r="D33" s="35">
        <f t="shared" si="17"/>
        <v>0</v>
      </c>
      <c r="E33" s="67">
        <f t="shared" si="18"/>
        <v>0</v>
      </c>
      <c r="F33" s="97">
        <v>0</v>
      </c>
      <c r="G33" s="98">
        <f t="shared" si="32"/>
        <v>0</v>
      </c>
      <c r="H33" s="99">
        <f t="shared" si="33"/>
        <v>0</v>
      </c>
      <c r="I33" s="132">
        <f t="shared" si="36"/>
        <v>0</v>
      </c>
      <c r="J33" s="133">
        <f t="shared" si="37"/>
        <v>0</v>
      </c>
      <c r="K33" s="134">
        <f t="shared" si="38"/>
        <v>0</v>
      </c>
      <c r="L33" s="190">
        <f t="shared" si="39"/>
        <v>0</v>
      </c>
      <c r="M33" s="191">
        <f t="shared" si="40"/>
        <v>0</v>
      </c>
      <c r="N33" s="192">
        <f t="shared" si="41"/>
        <v>0</v>
      </c>
    </row>
    <row r="34" spans="1:14" ht="21.75" thickBot="1" x14ac:dyDescent="0.4">
      <c r="A34" s="37"/>
      <c r="B34" s="38" t="s">
        <v>49</v>
      </c>
      <c r="C34" s="39">
        <v>0</v>
      </c>
      <c r="D34" s="40">
        <f t="shared" si="17"/>
        <v>0</v>
      </c>
      <c r="E34" s="68">
        <f t="shared" si="18"/>
        <v>0</v>
      </c>
      <c r="F34" s="82">
        <v>0</v>
      </c>
      <c r="G34" s="83">
        <f t="shared" si="32"/>
        <v>0</v>
      </c>
      <c r="H34" s="84">
        <f t="shared" si="33"/>
        <v>0</v>
      </c>
      <c r="I34" s="117">
        <f>C34-F34</f>
        <v>0</v>
      </c>
      <c r="J34" s="118">
        <f>I34*21%</f>
        <v>0</v>
      </c>
      <c r="K34" s="119">
        <f t="shared" si="38"/>
        <v>0</v>
      </c>
      <c r="L34" s="190">
        <f t="shared" si="39"/>
        <v>0</v>
      </c>
      <c r="M34" s="206">
        <f t="shared" si="40"/>
        <v>0</v>
      </c>
      <c r="N34" s="192">
        <f t="shared" si="41"/>
        <v>0</v>
      </c>
    </row>
    <row r="35" spans="1:14" s="2" customFormat="1" ht="22.5" thickTop="1" thickBot="1" x14ac:dyDescent="0.4">
      <c r="A35" s="331" t="s">
        <v>50</v>
      </c>
      <c r="B35" s="332" t="s">
        <v>51</v>
      </c>
      <c r="C35" s="333">
        <v>0</v>
      </c>
      <c r="D35" s="334">
        <f t="shared" si="17"/>
        <v>0</v>
      </c>
      <c r="E35" s="335">
        <f t="shared" si="18"/>
        <v>0</v>
      </c>
      <c r="F35" s="301">
        <v>0</v>
      </c>
      <c r="G35" s="302">
        <f t="shared" si="32"/>
        <v>0</v>
      </c>
      <c r="H35" s="303">
        <f t="shared" si="33"/>
        <v>0</v>
      </c>
      <c r="I35" s="304">
        <f>C35-F35</f>
        <v>0</v>
      </c>
      <c r="J35" s="305">
        <f>I35*21%</f>
        <v>0</v>
      </c>
      <c r="K35" s="306">
        <f t="shared" si="34"/>
        <v>0</v>
      </c>
      <c r="L35" s="336">
        <f>F35+I35</f>
        <v>0</v>
      </c>
      <c r="M35" s="186">
        <f t="shared" si="40"/>
        <v>0</v>
      </c>
      <c r="N35" s="337">
        <f t="shared" si="41"/>
        <v>0</v>
      </c>
    </row>
    <row r="36" spans="1:14" s="2" customFormat="1" ht="21.75" thickTop="1" x14ac:dyDescent="0.35">
      <c r="A36" s="338" t="s">
        <v>52</v>
      </c>
      <c r="B36" s="339" t="s">
        <v>53</v>
      </c>
      <c r="C36" s="340">
        <f>SUM(C37:C38)</f>
        <v>0</v>
      </c>
      <c r="D36" s="340">
        <f t="shared" ref="D36:E36" si="42">SUM(D37:D38)</f>
        <v>0</v>
      </c>
      <c r="E36" s="341">
        <f t="shared" si="42"/>
        <v>0</v>
      </c>
      <c r="F36" s="322">
        <f>SUM(F37:F38)</f>
        <v>0</v>
      </c>
      <c r="G36" s="323">
        <f t="shared" ref="G36:H36" si="43">SUM(G37:G38)</f>
        <v>0</v>
      </c>
      <c r="H36" s="324">
        <f t="shared" si="43"/>
        <v>0</v>
      </c>
      <c r="I36" s="325">
        <f>SUM(I37:I38)</f>
        <v>0</v>
      </c>
      <c r="J36" s="326">
        <f t="shared" ref="J36:K36" si="44">SUM(J37:J38)</f>
        <v>0</v>
      </c>
      <c r="K36" s="327">
        <f t="shared" si="44"/>
        <v>0</v>
      </c>
      <c r="L36" s="328">
        <f>SUM(L37:L38)</f>
        <v>0</v>
      </c>
      <c r="M36" s="329">
        <f t="shared" ref="M36:N36" si="45">SUM(M37:M38)</f>
        <v>0</v>
      </c>
      <c r="N36" s="330">
        <f t="shared" si="45"/>
        <v>0</v>
      </c>
    </row>
    <row r="37" spans="1:14" ht="21" x14ac:dyDescent="0.35">
      <c r="A37" s="32"/>
      <c r="B37" s="33" t="s">
        <v>54</v>
      </c>
      <c r="C37" s="34">
        <v>0</v>
      </c>
      <c r="D37" s="35">
        <f>C37*19%</f>
        <v>0</v>
      </c>
      <c r="E37" s="67">
        <f>C37+D37</f>
        <v>0</v>
      </c>
      <c r="F37" s="97">
        <v>0</v>
      </c>
      <c r="G37" s="98">
        <f>F37*19%</f>
        <v>0</v>
      </c>
      <c r="H37" s="99">
        <f>F37+G37</f>
        <v>0</v>
      </c>
      <c r="I37" s="132">
        <f>C37-F37</f>
        <v>0</v>
      </c>
      <c r="J37" s="133">
        <f>I37*21%</f>
        <v>0</v>
      </c>
      <c r="K37" s="134">
        <f>I37+J37</f>
        <v>0</v>
      </c>
      <c r="L37" s="182">
        <f>F37+I37</f>
        <v>0</v>
      </c>
      <c r="M37" s="183">
        <f>L37*19%</f>
        <v>0</v>
      </c>
      <c r="N37" s="184">
        <f>L37+M37</f>
        <v>0</v>
      </c>
    </row>
    <row r="38" spans="1:14" ht="21.75" thickBot="1" x14ac:dyDescent="0.4">
      <c r="A38" s="37"/>
      <c r="B38" s="38" t="s">
        <v>55</v>
      </c>
      <c r="C38" s="39">
        <v>0</v>
      </c>
      <c r="D38" s="40">
        <f t="shared" si="17"/>
        <v>0</v>
      </c>
      <c r="E38" s="68">
        <f t="shared" si="18"/>
        <v>0</v>
      </c>
      <c r="F38" s="82">
        <v>0</v>
      </c>
      <c r="G38" s="83">
        <f t="shared" ref="G38" si="46">F38*19%</f>
        <v>0</v>
      </c>
      <c r="H38" s="84">
        <f t="shared" ref="H38" si="47">F38+G38</f>
        <v>0</v>
      </c>
      <c r="I38" s="132">
        <f>C38-F38</f>
        <v>0</v>
      </c>
      <c r="J38" s="133">
        <f>I38*21%</f>
        <v>0</v>
      </c>
      <c r="K38" s="134">
        <f>I38+J38</f>
        <v>0</v>
      </c>
      <c r="L38" s="182">
        <f>F38+I38</f>
        <v>0</v>
      </c>
      <c r="M38" s="183">
        <f>L38*19%</f>
        <v>0</v>
      </c>
      <c r="N38" s="184">
        <f>L38+M38</f>
        <v>0</v>
      </c>
    </row>
    <row r="39" spans="1:14" s="2" customFormat="1" ht="21.75" thickTop="1" x14ac:dyDescent="0.35">
      <c r="A39" s="338" t="s">
        <v>56</v>
      </c>
      <c r="B39" s="339" t="s">
        <v>57</v>
      </c>
      <c r="C39" s="340">
        <f>C40+C43</f>
        <v>0</v>
      </c>
      <c r="D39" s="340">
        <f t="shared" ref="D39:E39" si="48">D40+D43</f>
        <v>0</v>
      </c>
      <c r="E39" s="341">
        <f t="shared" si="48"/>
        <v>0</v>
      </c>
      <c r="F39" s="322">
        <f>F40+F43</f>
        <v>0</v>
      </c>
      <c r="G39" s="323">
        <f t="shared" ref="G39:H39" si="49">G40+G43</f>
        <v>0</v>
      </c>
      <c r="H39" s="324">
        <f t="shared" si="49"/>
        <v>0</v>
      </c>
      <c r="I39" s="325">
        <f>I40+I43</f>
        <v>0</v>
      </c>
      <c r="J39" s="326">
        <f t="shared" ref="J39:K39" si="50">J40+J43</f>
        <v>0</v>
      </c>
      <c r="K39" s="327">
        <f t="shared" si="50"/>
        <v>0</v>
      </c>
      <c r="L39" s="328">
        <f>L40+L43</f>
        <v>0</v>
      </c>
      <c r="M39" s="342">
        <f t="shared" ref="M39:N39" si="51">M40+M43</f>
        <v>0</v>
      </c>
      <c r="N39" s="330">
        <f t="shared" si="51"/>
        <v>0</v>
      </c>
    </row>
    <row r="40" spans="1:14" ht="18.75" customHeight="1" x14ac:dyDescent="0.35">
      <c r="A40" s="32"/>
      <c r="B40" s="47" t="s">
        <v>58</v>
      </c>
      <c r="C40" s="48">
        <f>C41+C42</f>
        <v>0</v>
      </c>
      <c r="D40" s="48">
        <f t="shared" ref="D40:E40" si="52">D41+D42</f>
        <v>0</v>
      </c>
      <c r="E40" s="70">
        <f t="shared" si="52"/>
        <v>0</v>
      </c>
      <c r="F40" s="94">
        <f>F41+F42</f>
        <v>0</v>
      </c>
      <c r="G40" s="95">
        <f t="shared" ref="G40:H40" si="53">G41+G42</f>
        <v>0</v>
      </c>
      <c r="H40" s="96">
        <f t="shared" si="53"/>
        <v>0</v>
      </c>
      <c r="I40" s="129">
        <f>I41+I42</f>
        <v>0</v>
      </c>
      <c r="J40" s="130">
        <f t="shared" ref="J40:K40" si="54">J41+J42</f>
        <v>0</v>
      </c>
      <c r="K40" s="131">
        <f t="shared" si="54"/>
        <v>0</v>
      </c>
      <c r="L40" s="179">
        <f>L41+L42</f>
        <v>0</v>
      </c>
      <c r="M40" s="180">
        <f t="shared" ref="M40:N40" si="55">M41+M42</f>
        <v>0</v>
      </c>
      <c r="N40" s="181">
        <f t="shared" si="55"/>
        <v>0</v>
      </c>
    </row>
    <row r="41" spans="1:14" ht="27.75" customHeight="1" x14ac:dyDescent="0.35">
      <c r="A41" s="32"/>
      <c r="B41" s="47" t="s">
        <v>59</v>
      </c>
      <c r="C41" s="34">
        <v>0</v>
      </c>
      <c r="D41" s="35">
        <f t="shared" si="17"/>
        <v>0</v>
      </c>
      <c r="E41" s="67">
        <f t="shared" si="18"/>
        <v>0</v>
      </c>
      <c r="F41" s="97">
        <v>0</v>
      </c>
      <c r="G41" s="98">
        <f t="shared" ref="G41:G43" si="56">F41*19%</f>
        <v>0</v>
      </c>
      <c r="H41" s="99">
        <f t="shared" ref="H41:H43" si="57">F41+G41</f>
        <v>0</v>
      </c>
      <c r="I41" s="132">
        <f>C41-F41</f>
        <v>0</v>
      </c>
      <c r="J41" s="133">
        <f>I41*21%</f>
        <v>0</v>
      </c>
      <c r="K41" s="134">
        <f t="shared" ref="K41" si="58">I41+J41</f>
        <v>0</v>
      </c>
      <c r="L41" s="190">
        <f>F41+I41</f>
        <v>0</v>
      </c>
      <c r="M41" s="191">
        <f t="shared" ref="M41:N41" si="59">G41+J41</f>
        <v>0</v>
      </c>
      <c r="N41" s="192">
        <f t="shared" si="59"/>
        <v>0</v>
      </c>
    </row>
    <row r="42" spans="1:14" ht="23.25" customHeight="1" x14ac:dyDescent="0.35">
      <c r="A42" s="32"/>
      <c r="B42" s="33" t="s">
        <v>60</v>
      </c>
      <c r="C42" s="34">
        <v>0</v>
      </c>
      <c r="D42" s="35">
        <f t="shared" si="17"/>
        <v>0</v>
      </c>
      <c r="E42" s="67">
        <f t="shared" si="18"/>
        <v>0</v>
      </c>
      <c r="F42" s="97">
        <v>0</v>
      </c>
      <c r="G42" s="98">
        <f t="shared" si="56"/>
        <v>0</v>
      </c>
      <c r="H42" s="99">
        <f t="shared" si="57"/>
        <v>0</v>
      </c>
      <c r="I42" s="132">
        <f t="shared" ref="I42:I43" si="60">C42-F42</f>
        <v>0</v>
      </c>
      <c r="J42" s="133">
        <f t="shared" ref="J42:J43" si="61">I42*21%</f>
        <v>0</v>
      </c>
      <c r="K42" s="134">
        <f t="shared" ref="K42:K43" si="62">I42+J42</f>
        <v>0</v>
      </c>
      <c r="L42" s="190">
        <f t="shared" ref="L42:L43" si="63">F42+I42</f>
        <v>0</v>
      </c>
      <c r="M42" s="191">
        <f t="shared" ref="M42:M43" si="64">G42+J42</f>
        <v>0</v>
      </c>
      <c r="N42" s="192">
        <f t="shared" ref="N42:N43" si="65">H42+K42</f>
        <v>0</v>
      </c>
    </row>
    <row r="43" spans="1:14" ht="21.75" thickBot="1" x14ac:dyDescent="0.4">
      <c r="A43" s="37"/>
      <c r="B43" s="38" t="s">
        <v>61</v>
      </c>
      <c r="C43" s="39">
        <v>0</v>
      </c>
      <c r="D43" s="40">
        <f t="shared" si="17"/>
        <v>0</v>
      </c>
      <c r="E43" s="68">
        <f t="shared" si="18"/>
        <v>0</v>
      </c>
      <c r="F43" s="82">
        <v>0</v>
      </c>
      <c r="G43" s="83">
        <f t="shared" si="56"/>
        <v>0</v>
      </c>
      <c r="H43" s="84">
        <f t="shared" si="57"/>
        <v>0</v>
      </c>
      <c r="I43" s="117">
        <f t="shared" si="60"/>
        <v>0</v>
      </c>
      <c r="J43" s="118">
        <f t="shared" si="61"/>
        <v>0</v>
      </c>
      <c r="K43" s="119">
        <f t="shared" si="62"/>
        <v>0</v>
      </c>
      <c r="L43" s="198">
        <f t="shared" si="63"/>
        <v>0</v>
      </c>
      <c r="M43" s="200">
        <f t="shared" si="64"/>
        <v>0</v>
      </c>
      <c r="N43" s="199">
        <f t="shared" si="65"/>
        <v>0</v>
      </c>
    </row>
    <row r="44" spans="1:14" ht="22.5" thickTop="1" thickBot="1" x14ac:dyDescent="0.4">
      <c r="A44" s="424" t="s">
        <v>62</v>
      </c>
      <c r="B44" s="425"/>
      <c r="C44" s="22">
        <f t="shared" ref="C44:K44" si="66">C21+C25+C26+C27+C28+C35+C36+C39</f>
        <v>45638.22</v>
      </c>
      <c r="D44" s="22">
        <f t="shared" si="66"/>
        <v>8671.2618000000002</v>
      </c>
      <c r="E44" s="64">
        <f t="shared" si="66"/>
        <v>54309.481799999994</v>
      </c>
      <c r="F44" s="88">
        <f t="shared" si="66"/>
        <v>45638.22</v>
      </c>
      <c r="G44" s="89">
        <f t="shared" si="66"/>
        <v>8671.2618000000002</v>
      </c>
      <c r="H44" s="90">
        <f t="shared" si="66"/>
        <v>54309.481799999994</v>
      </c>
      <c r="I44" s="123">
        <f t="shared" si="66"/>
        <v>0</v>
      </c>
      <c r="J44" s="124">
        <f t="shared" si="66"/>
        <v>0</v>
      </c>
      <c r="K44" s="125">
        <f t="shared" si="66"/>
        <v>0</v>
      </c>
      <c r="L44" s="173">
        <f t="shared" ref="L44:N44" si="67">L21+L25+L26+L27+L28+L35+L36+L39</f>
        <v>45638.22</v>
      </c>
      <c r="M44" s="174">
        <f t="shared" si="67"/>
        <v>8671.2618000000002</v>
      </c>
      <c r="N44" s="175">
        <f t="shared" si="67"/>
        <v>54309.481799999994</v>
      </c>
    </row>
    <row r="45" spans="1:14" ht="21" x14ac:dyDescent="0.25">
      <c r="A45" s="422" t="s">
        <v>63</v>
      </c>
      <c r="B45" s="423"/>
      <c r="C45" s="423"/>
      <c r="D45" s="423"/>
      <c r="E45" s="423"/>
      <c r="F45" s="79"/>
      <c r="G45" s="80"/>
      <c r="H45" s="81"/>
      <c r="I45" s="114"/>
      <c r="J45" s="115"/>
      <c r="K45" s="116"/>
      <c r="L45" s="164"/>
      <c r="M45" s="165"/>
      <c r="N45" s="166"/>
    </row>
    <row r="46" spans="1:14" ht="20.25" customHeight="1" x14ac:dyDescent="0.35">
      <c r="A46" s="26" t="s">
        <v>64</v>
      </c>
      <c r="B46" s="49" t="s">
        <v>65</v>
      </c>
      <c r="C46" s="50">
        <f t="shared" ref="C46:K46" si="68">C47+C57</f>
        <v>347508.14000000007</v>
      </c>
      <c r="D46" s="50">
        <f t="shared" si="68"/>
        <v>66026.546600000001</v>
      </c>
      <c r="E46" s="71">
        <f t="shared" si="68"/>
        <v>413534.68659999996</v>
      </c>
      <c r="F46" s="100">
        <f t="shared" si="68"/>
        <v>143523.63999999998</v>
      </c>
      <c r="G46" s="101">
        <f t="shared" si="68"/>
        <v>27269.491599999998</v>
      </c>
      <c r="H46" s="102">
        <f t="shared" si="68"/>
        <v>170793.13160000002</v>
      </c>
      <c r="I46" s="143">
        <f t="shared" si="68"/>
        <v>203984.49999999997</v>
      </c>
      <c r="J46" s="135">
        <f t="shared" si="68"/>
        <v>42836.745000000003</v>
      </c>
      <c r="K46" s="146">
        <f t="shared" si="68"/>
        <v>246821.245</v>
      </c>
      <c r="L46" s="185">
        <f t="shared" ref="L46:N46" si="69">L47+L57</f>
        <v>347508.13999999996</v>
      </c>
      <c r="M46" s="186">
        <f t="shared" si="69"/>
        <v>70106.236600000004</v>
      </c>
      <c r="N46" s="187">
        <f t="shared" si="69"/>
        <v>417614.37660000002</v>
      </c>
    </row>
    <row r="47" spans="1:14" ht="20.25" hidden="1" customHeight="1" x14ac:dyDescent="0.35">
      <c r="A47" s="26"/>
      <c r="B47" s="142" t="s">
        <v>66</v>
      </c>
      <c r="C47" s="50">
        <f>SUM(C48:C56)</f>
        <v>347508.14000000007</v>
      </c>
      <c r="D47" s="50">
        <f t="shared" ref="D47:E47" si="70">SUM(D48:D56)</f>
        <v>66026.546600000001</v>
      </c>
      <c r="E47" s="50">
        <f t="shared" si="70"/>
        <v>413534.68659999996</v>
      </c>
      <c r="F47" s="211">
        <f>SUM(F48:F56)</f>
        <v>143523.63999999998</v>
      </c>
      <c r="G47" s="101">
        <f t="shared" ref="G47:H47" si="71">SUM(G48:G56)</f>
        <v>27269.491599999998</v>
      </c>
      <c r="H47" s="212">
        <f t="shared" si="71"/>
        <v>170793.13160000002</v>
      </c>
      <c r="I47" s="143">
        <f>SUM(I48:I56)</f>
        <v>203984.49999999997</v>
      </c>
      <c r="J47" s="135">
        <f t="shared" ref="J47:K47" si="72">SUM(J48:J56)</f>
        <v>42836.745000000003</v>
      </c>
      <c r="K47" s="213">
        <f t="shared" si="72"/>
        <v>246821.245</v>
      </c>
      <c r="L47" s="185">
        <f>F47+I47</f>
        <v>347508.13999999996</v>
      </c>
      <c r="M47" s="186">
        <f t="shared" ref="M47:N48" si="73">G47+J47</f>
        <v>70106.236600000004</v>
      </c>
      <c r="N47" s="203">
        <f t="shared" si="73"/>
        <v>417614.37660000002</v>
      </c>
    </row>
    <row r="48" spans="1:14" ht="21" hidden="1" x14ac:dyDescent="0.35">
      <c r="A48" s="26"/>
      <c r="B48" s="141" t="s">
        <v>115</v>
      </c>
      <c r="C48" s="28">
        <v>100593.73</v>
      </c>
      <c r="D48" s="29">
        <f>C48*0.19</f>
        <v>19112.808699999998</v>
      </c>
      <c r="E48" s="66">
        <f>C48+D48</f>
        <v>119706.53869999999</v>
      </c>
      <c r="F48" s="97">
        <v>100593.73</v>
      </c>
      <c r="G48" s="98">
        <f>F48*0.19</f>
        <v>19112.808699999998</v>
      </c>
      <c r="H48" s="99">
        <f>F48+G48</f>
        <v>119706.53869999999</v>
      </c>
      <c r="I48" s="145">
        <f>C48-F48</f>
        <v>0</v>
      </c>
      <c r="J48" s="150">
        <f>I48*0.21</f>
        <v>0</v>
      </c>
      <c r="K48" s="148">
        <f>I48+J48</f>
        <v>0</v>
      </c>
      <c r="L48" s="188">
        <f>F48+I48</f>
        <v>100593.73</v>
      </c>
      <c r="M48" s="189">
        <f t="shared" si="73"/>
        <v>19112.808699999998</v>
      </c>
      <c r="N48" s="202">
        <f t="shared" si="73"/>
        <v>119706.53869999999</v>
      </c>
    </row>
    <row r="49" spans="1:14" ht="21" hidden="1" x14ac:dyDescent="0.35">
      <c r="A49" s="26"/>
      <c r="B49" s="141" t="s">
        <v>116</v>
      </c>
      <c r="C49" s="28">
        <v>130943.38</v>
      </c>
      <c r="D49" s="29">
        <f t="shared" ref="D49:D56" si="74">C49*0.19</f>
        <v>24879.242200000001</v>
      </c>
      <c r="E49" s="66">
        <f t="shared" ref="E49:E56" si="75">C49+D49</f>
        <v>155822.62220000001</v>
      </c>
      <c r="F49" s="97">
        <v>13953.99</v>
      </c>
      <c r="G49" s="98">
        <f t="shared" ref="G49:G56" si="76">F49*0.19</f>
        <v>2651.2581</v>
      </c>
      <c r="H49" s="99">
        <f t="shared" ref="H49:H56" si="77">F49+G49</f>
        <v>16605.248100000001</v>
      </c>
      <c r="I49" s="145">
        <f t="shared" ref="I49:I58" si="78">C49-F49</f>
        <v>116989.39</v>
      </c>
      <c r="J49" s="150">
        <f t="shared" ref="J49:J58" si="79">I49*0.21</f>
        <v>24567.7719</v>
      </c>
      <c r="K49" s="148">
        <f t="shared" ref="K49:K58" si="80">I49+J49</f>
        <v>141557.16190000001</v>
      </c>
      <c r="L49" s="188">
        <f t="shared" ref="L49:L58" si="81">F49+I49</f>
        <v>130943.38</v>
      </c>
      <c r="M49" s="189">
        <f t="shared" ref="M49:M58" si="82">G49+J49</f>
        <v>27219.03</v>
      </c>
      <c r="N49" s="202">
        <f t="shared" ref="N49:N58" si="83">H49+K49</f>
        <v>158162.41</v>
      </c>
    </row>
    <row r="50" spans="1:14" ht="21" hidden="1" x14ac:dyDescent="0.35">
      <c r="A50" s="26"/>
      <c r="B50" s="141" t="s">
        <v>117</v>
      </c>
      <c r="C50" s="34">
        <f>83363.54-40125.28</f>
        <v>43238.259999999995</v>
      </c>
      <c r="D50" s="29">
        <f t="shared" si="74"/>
        <v>8215.2693999999992</v>
      </c>
      <c r="E50" s="66">
        <f t="shared" si="75"/>
        <v>51453.529399999992</v>
      </c>
      <c r="F50" s="97">
        <v>0</v>
      </c>
      <c r="G50" s="98">
        <f t="shared" si="76"/>
        <v>0</v>
      </c>
      <c r="H50" s="99">
        <f t="shared" si="77"/>
        <v>0</v>
      </c>
      <c r="I50" s="145">
        <f t="shared" si="78"/>
        <v>43238.259999999995</v>
      </c>
      <c r="J50" s="150">
        <f t="shared" si="79"/>
        <v>9080.034599999999</v>
      </c>
      <c r="K50" s="148">
        <f t="shared" si="80"/>
        <v>52318.294599999994</v>
      </c>
      <c r="L50" s="188">
        <f t="shared" si="81"/>
        <v>43238.259999999995</v>
      </c>
      <c r="M50" s="189">
        <f t="shared" si="82"/>
        <v>9080.034599999999</v>
      </c>
      <c r="N50" s="202">
        <f t="shared" si="83"/>
        <v>52318.294599999994</v>
      </c>
    </row>
    <row r="51" spans="1:14" ht="21" hidden="1" x14ac:dyDescent="0.35">
      <c r="A51" s="26"/>
      <c r="B51" s="141" t="s">
        <v>118</v>
      </c>
      <c r="C51" s="28">
        <v>3421.81</v>
      </c>
      <c r="D51" s="29">
        <f t="shared" si="74"/>
        <v>650.14390000000003</v>
      </c>
      <c r="E51" s="66">
        <f t="shared" si="75"/>
        <v>4071.9539</v>
      </c>
      <c r="F51" s="97">
        <v>0</v>
      </c>
      <c r="G51" s="98">
        <f t="shared" si="76"/>
        <v>0</v>
      </c>
      <c r="H51" s="99">
        <f t="shared" si="77"/>
        <v>0</v>
      </c>
      <c r="I51" s="145">
        <f t="shared" si="78"/>
        <v>3421.81</v>
      </c>
      <c r="J51" s="150">
        <f t="shared" si="79"/>
        <v>718.58010000000002</v>
      </c>
      <c r="K51" s="148">
        <f t="shared" si="80"/>
        <v>4140.3900999999996</v>
      </c>
      <c r="L51" s="188">
        <f t="shared" si="81"/>
        <v>3421.81</v>
      </c>
      <c r="M51" s="189">
        <f t="shared" si="82"/>
        <v>718.58010000000002</v>
      </c>
      <c r="N51" s="202">
        <f t="shared" si="83"/>
        <v>4140.3900999999996</v>
      </c>
    </row>
    <row r="52" spans="1:14" ht="21" hidden="1" x14ac:dyDescent="0.35">
      <c r="A52" s="26"/>
      <c r="B52" s="141" t="s">
        <v>119</v>
      </c>
      <c r="C52" s="28">
        <v>18819.330000000002</v>
      </c>
      <c r="D52" s="29">
        <f t="shared" si="74"/>
        <v>3575.6727000000005</v>
      </c>
      <c r="E52" s="66">
        <f t="shared" si="75"/>
        <v>22395.002700000001</v>
      </c>
      <c r="F52" s="97">
        <v>0</v>
      </c>
      <c r="G52" s="98">
        <f t="shared" si="76"/>
        <v>0</v>
      </c>
      <c r="H52" s="99">
        <f t="shared" si="77"/>
        <v>0</v>
      </c>
      <c r="I52" s="145">
        <f t="shared" si="78"/>
        <v>18819.330000000002</v>
      </c>
      <c r="J52" s="150">
        <f t="shared" si="79"/>
        <v>3952.0593000000003</v>
      </c>
      <c r="K52" s="148">
        <f t="shared" si="80"/>
        <v>22771.389300000003</v>
      </c>
      <c r="L52" s="188">
        <f t="shared" si="81"/>
        <v>18819.330000000002</v>
      </c>
      <c r="M52" s="189">
        <f t="shared" si="82"/>
        <v>3952.0593000000003</v>
      </c>
      <c r="N52" s="202">
        <f t="shared" si="83"/>
        <v>22771.389300000003</v>
      </c>
    </row>
    <row r="53" spans="1:14" ht="21" hidden="1" x14ac:dyDescent="0.35">
      <c r="A53" s="26"/>
      <c r="B53" s="141" t="s">
        <v>120</v>
      </c>
      <c r="C53" s="28">
        <v>2494.94</v>
      </c>
      <c r="D53" s="29">
        <f t="shared" si="74"/>
        <v>474.03860000000003</v>
      </c>
      <c r="E53" s="66">
        <f t="shared" si="75"/>
        <v>2968.9785999999999</v>
      </c>
      <c r="F53" s="97">
        <v>0</v>
      </c>
      <c r="G53" s="98">
        <f t="shared" si="76"/>
        <v>0</v>
      </c>
      <c r="H53" s="99">
        <f t="shared" si="77"/>
        <v>0</v>
      </c>
      <c r="I53" s="145">
        <f t="shared" si="78"/>
        <v>2494.94</v>
      </c>
      <c r="J53" s="150">
        <f t="shared" si="79"/>
        <v>523.93740000000003</v>
      </c>
      <c r="K53" s="148">
        <f t="shared" si="80"/>
        <v>3018.8774000000003</v>
      </c>
      <c r="L53" s="188">
        <f t="shared" si="81"/>
        <v>2494.94</v>
      </c>
      <c r="M53" s="189">
        <f t="shared" si="82"/>
        <v>523.93740000000003</v>
      </c>
      <c r="N53" s="202">
        <f t="shared" si="83"/>
        <v>3018.8774000000003</v>
      </c>
    </row>
    <row r="54" spans="1:14" ht="21" hidden="1" x14ac:dyDescent="0.35">
      <c r="A54" s="26"/>
      <c r="B54" s="141" t="s">
        <v>121</v>
      </c>
      <c r="C54" s="28">
        <v>4191.8999999999996</v>
      </c>
      <c r="D54" s="29">
        <f t="shared" si="74"/>
        <v>796.4609999999999</v>
      </c>
      <c r="E54" s="66">
        <f t="shared" si="75"/>
        <v>4988.3609999999999</v>
      </c>
      <c r="F54" s="97">
        <v>4191.8999999999996</v>
      </c>
      <c r="G54" s="98">
        <f t="shared" si="76"/>
        <v>796.4609999999999</v>
      </c>
      <c r="H54" s="99">
        <f t="shared" si="77"/>
        <v>4988.3609999999999</v>
      </c>
      <c r="I54" s="145">
        <f t="shared" si="78"/>
        <v>0</v>
      </c>
      <c r="J54" s="150">
        <f t="shared" si="79"/>
        <v>0</v>
      </c>
      <c r="K54" s="148">
        <f t="shared" si="80"/>
        <v>0</v>
      </c>
      <c r="L54" s="188">
        <f t="shared" si="81"/>
        <v>4191.8999999999996</v>
      </c>
      <c r="M54" s="189">
        <f t="shared" si="82"/>
        <v>796.4609999999999</v>
      </c>
      <c r="N54" s="202">
        <f t="shared" si="83"/>
        <v>4988.3609999999999</v>
      </c>
    </row>
    <row r="55" spans="1:14" ht="21" hidden="1" x14ac:dyDescent="0.35">
      <c r="A55" s="26"/>
      <c r="B55" s="141" t="s">
        <v>122</v>
      </c>
      <c r="C55" s="28">
        <v>24784.02</v>
      </c>
      <c r="D55" s="29">
        <f t="shared" si="74"/>
        <v>4708.9638000000004</v>
      </c>
      <c r="E55" s="66">
        <f t="shared" si="75"/>
        <v>29492.983800000002</v>
      </c>
      <c r="F55" s="97">
        <v>24784.02</v>
      </c>
      <c r="G55" s="98">
        <f t="shared" si="76"/>
        <v>4708.9638000000004</v>
      </c>
      <c r="H55" s="99">
        <f t="shared" si="77"/>
        <v>29492.983800000002</v>
      </c>
      <c r="I55" s="145">
        <f t="shared" si="78"/>
        <v>0</v>
      </c>
      <c r="J55" s="150">
        <f t="shared" si="79"/>
        <v>0</v>
      </c>
      <c r="K55" s="148">
        <f t="shared" si="80"/>
        <v>0</v>
      </c>
      <c r="L55" s="188">
        <f t="shared" si="81"/>
        <v>24784.02</v>
      </c>
      <c r="M55" s="189">
        <f t="shared" si="82"/>
        <v>4708.9638000000004</v>
      </c>
      <c r="N55" s="202">
        <f t="shared" si="83"/>
        <v>29492.983800000002</v>
      </c>
    </row>
    <row r="56" spans="1:14" ht="21" hidden="1" x14ac:dyDescent="0.35">
      <c r="A56" s="26"/>
      <c r="B56" s="141" t="s">
        <v>123</v>
      </c>
      <c r="C56" s="34">
        <f>51266.84-32246.07</f>
        <v>19020.769999999997</v>
      </c>
      <c r="D56" s="29">
        <f t="shared" si="74"/>
        <v>3613.9462999999996</v>
      </c>
      <c r="E56" s="66">
        <f t="shared" si="75"/>
        <v>22634.716299999996</v>
      </c>
      <c r="F56" s="97">
        <v>0</v>
      </c>
      <c r="G56" s="98">
        <f t="shared" si="76"/>
        <v>0</v>
      </c>
      <c r="H56" s="99">
        <f t="shared" si="77"/>
        <v>0</v>
      </c>
      <c r="I56" s="145">
        <f t="shared" si="78"/>
        <v>19020.769999999997</v>
      </c>
      <c r="J56" s="150">
        <f t="shared" si="79"/>
        <v>3994.361699999999</v>
      </c>
      <c r="K56" s="148">
        <f t="shared" si="80"/>
        <v>23015.131699999994</v>
      </c>
      <c r="L56" s="188">
        <f t="shared" si="81"/>
        <v>19020.769999999997</v>
      </c>
      <c r="M56" s="189">
        <f t="shared" si="82"/>
        <v>3994.361699999999</v>
      </c>
      <c r="N56" s="202">
        <f t="shared" si="83"/>
        <v>23015.131699999994</v>
      </c>
    </row>
    <row r="57" spans="1:14" ht="21" hidden="1" x14ac:dyDescent="0.35">
      <c r="A57" s="26"/>
      <c r="B57" s="27" t="s">
        <v>67</v>
      </c>
      <c r="C57" s="28">
        <v>0</v>
      </c>
      <c r="D57" s="29">
        <f t="shared" ref="D57" si="84">C57*0.19</f>
        <v>0</v>
      </c>
      <c r="E57" s="66">
        <f t="shared" ref="E57:E64" si="85">C57+D57</f>
        <v>0</v>
      </c>
      <c r="F57" s="97">
        <v>0</v>
      </c>
      <c r="G57" s="98">
        <f t="shared" ref="G57" si="86">F57*0.19</f>
        <v>0</v>
      </c>
      <c r="H57" s="99">
        <f t="shared" ref="H57:H58" si="87">F57+G57</f>
        <v>0</v>
      </c>
      <c r="I57" s="145">
        <f t="shared" si="78"/>
        <v>0</v>
      </c>
      <c r="J57" s="150">
        <f t="shared" si="79"/>
        <v>0</v>
      </c>
      <c r="K57" s="148">
        <f t="shared" si="80"/>
        <v>0</v>
      </c>
      <c r="L57" s="188">
        <f t="shared" si="81"/>
        <v>0</v>
      </c>
      <c r="M57" s="189">
        <f t="shared" si="82"/>
        <v>0</v>
      </c>
      <c r="N57" s="202">
        <f t="shared" si="83"/>
        <v>0</v>
      </c>
    </row>
    <row r="58" spans="1:14" ht="21" x14ac:dyDescent="0.35">
      <c r="A58" s="26" t="s">
        <v>68</v>
      </c>
      <c r="B58" s="27" t="s">
        <v>69</v>
      </c>
      <c r="C58" s="28">
        <v>0</v>
      </c>
      <c r="D58" s="29">
        <f t="shared" ref="D58:D64" si="88">C58*19%</f>
        <v>0</v>
      </c>
      <c r="E58" s="66">
        <f t="shared" si="85"/>
        <v>0</v>
      </c>
      <c r="F58" s="97">
        <v>0</v>
      </c>
      <c r="G58" s="98">
        <f t="shared" ref="G58" si="89">F58*19%</f>
        <v>0</v>
      </c>
      <c r="H58" s="99">
        <f t="shared" si="87"/>
        <v>0</v>
      </c>
      <c r="I58" s="145">
        <f t="shared" si="78"/>
        <v>0</v>
      </c>
      <c r="J58" s="150">
        <f t="shared" si="79"/>
        <v>0</v>
      </c>
      <c r="K58" s="148">
        <f t="shared" si="80"/>
        <v>0</v>
      </c>
      <c r="L58" s="188">
        <f t="shared" si="81"/>
        <v>0</v>
      </c>
      <c r="M58" s="189">
        <f t="shared" si="82"/>
        <v>0</v>
      </c>
      <c r="N58" s="202">
        <f t="shared" si="83"/>
        <v>0</v>
      </c>
    </row>
    <row r="59" spans="1:14" ht="21" x14ac:dyDescent="0.35">
      <c r="A59" s="26" t="s">
        <v>70</v>
      </c>
      <c r="B59" s="27" t="s">
        <v>71</v>
      </c>
      <c r="C59" s="343">
        <f>C60+C61</f>
        <v>123067.5</v>
      </c>
      <c r="D59" s="343">
        <f t="shared" ref="D59:E59" si="90">D60+D61</f>
        <v>23382.825000000001</v>
      </c>
      <c r="E59" s="344">
        <f t="shared" si="90"/>
        <v>146450.32500000001</v>
      </c>
      <c r="F59" s="345">
        <f>F60+F61</f>
        <v>0</v>
      </c>
      <c r="G59" s="153">
        <f t="shared" ref="G59:H59" si="91">G60+G61</f>
        <v>0</v>
      </c>
      <c r="H59" s="346">
        <f t="shared" si="91"/>
        <v>0</v>
      </c>
      <c r="I59" s="347">
        <f>I60+I61</f>
        <v>123067.5</v>
      </c>
      <c r="J59" s="149">
        <f t="shared" ref="J59:K59" si="92">J60+J61</f>
        <v>25844.174999999999</v>
      </c>
      <c r="K59" s="348">
        <f t="shared" si="92"/>
        <v>148911.67499999999</v>
      </c>
      <c r="L59" s="188">
        <f t="shared" ref="L59:L64" si="93">F59+I59</f>
        <v>123067.5</v>
      </c>
      <c r="M59" s="189">
        <f t="shared" ref="M59:M64" si="94">G59+J59</f>
        <v>25844.174999999999</v>
      </c>
      <c r="N59" s="202">
        <f t="shared" ref="N59:N64" si="95">H59+K59</f>
        <v>148911.67499999999</v>
      </c>
    </row>
    <row r="60" spans="1:14" ht="1.5" customHeight="1" x14ac:dyDescent="0.35">
      <c r="A60" s="26"/>
      <c r="B60" s="27" t="s">
        <v>72</v>
      </c>
      <c r="C60" s="28">
        <v>0</v>
      </c>
      <c r="D60" s="29">
        <f t="shared" ref="D60:D61" si="96">C60*0.19</f>
        <v>0</v>
      </c>
      <c r="E60" s="66">
        <f t="shared" si="85"/>
        <v>0</v>
      </c>
      <c r="F60" s="97">
        <v>0</v>
      </c>
      <c r="G60" s="98">
        <f t="shared" ref="G60:G61" si="97">F60*0.19</f>
        <v>0</v>
      </c>
      <c r="H60" s="99">
        <f t="shared" ref="H60:H64" si="98">F60+G60</f>
        <v>0</v>
      </c>
      <c r="I60" s="132">
        <f>C60-F60</f>
        <v>0</v>
      </c>
      <c r="J60" s="133">
        <f>I60*0.21</f>
        <v>0</v>
      </c>
      <c r="K60" s="134">
        <f t="shared" ref="K60" si="99">I60+J60</f>
        <v>0</v>
      </c>
      <c r="L60" s="188">
        <f t="shared" si="93"/>
        <v>0</v>
      </c>
      <c r="M60" s="189">
        <f t="shared" si="94"/>
        <v>0</v>
      </c>
      <c r="N60" s="202">
        <f t="shared" si="95"/>
        <v>0</v>
      </c>
    </row>
    <row r="61" spans="1:14" ht="21" hidden="1" x14ac:dyDescent="0.35">
      <c r="A61" s="26"/>
      <c r="B61" s="27" t="s">
        <v>73</v>
      </c>
      <c r="C61" s="28">
        <v>123067.5</v>
      </c>
      <c r="D61" s="29">
        <f t="shared" si="96"/>
        <v>23382.825000000001</v>
      </c>
      <c r="E61" s="66">
        <f t="shared" si="85"/>
        <v>146450.32500000001</v>
      </c>
      <c r="F61" s="97">
        <v>0</v>
      </c>
      <c r="G61" s="98">
        <f t="shared" si="97"/>
        <v>0</v>
      </c>
      <c r="H61" s="99">
        <f t="shared" si="98"/>
        <v>0</v>
      </c>
      <c r="I61" s="132">
        <f t="shared" ref="I61:I64" si="100">C61-F61</f>
        <v>123067.5</v>
      </c>
      <c r="J61" s="133">
        <f t="shared" ref="J61:J64" si="101">I61*0.21</f>
        <v>25844.174999999999</v>
      </c>
      <c r="K61" s="134">
        <f t="shared" ref="K61:K64" si="102">I61+J61</f>
        <v>148911.67499999999</v>
      </c>
      <c r="L61" s="188">
        <f t="shared" si="93"/>
        <v>123067.5</v>
      </c>
      <c r="M61" s="189">
        <f t="shared" si="94"/>
        <v>25844.174999999999</v>
      </c>
      <c r="N61" s="202">
        <f t="shared" si="95"/>
        <v>148911.67499999999</v>
      </c>
    </row>
    <row r="62" spans="1:14" ht="42" x14ac:dyDescent="0.35">
      <c r="A62" s="26" t="s">
        <v>74</v>
      </c>
      <c r="B62" s="31" t="s">
        <v>75</v>
      </c>
      <c r="C62" s="28">
        <v>0</v>
      </c>
      <c r="D62" s="29">
        <f t="shared" si="88"/>
        <v>0</v>
      </c>
      <c r="E62" s="66">
        <f t="shared" si="85"/>
        <v>0</v>
      </c>
      <c r="F62" s="97">
        <v>0</v>
      </c>
      <c r="G62" s="98">
        <f t="shared" ref="G62:G64" si="103">F62*19%</f>
        <v>0</v>
      </c>
      <c r="H62" s="99">
        <f t="shared" si="98"/>
        <v>0</v>
      </c>
      <c r="I62" s="132">
        <f t="shared" si="100"/>
        <v>0</v>
      </c>
      <c r="J62" s="133">
        <f t="shared" si="101"/>
        <v>0</v>
      </c>
      <c r="K62" s="134">
        <f t="shared" si="102"/>
        <v>0</v>
      </c>
      <c r="L62" s="188">
        <f t="shared" si="93"/>
        <v>0</v>
      </c>
      <c r="M62" s="189">
        <f t="shared" si="94"/>
        <v>0</v>
      </c>
      <c r="N62" s="202">
        <f t="shared" si="95"/>
        <v>0</v>
      </c>
    </row>
    <row r="63" spans="1:14" ht="21" x14ac:dyDescent="0.35">
      <c r="A63" s="26" t="s">
        <v>76</v>
      </c>
      <c r="B63" s="31" t="s">
        <v>77</v>
      </c>
      <c r="C63" s="28">
        <v>0</v>
      </c>
      <c r="D63" s="29">
        <f t="shared" si="88"/>
        <v>0</v>
      </c>
      <c r="E63" s="66">
        <f t="shared" si="85"/>
        <v>0</v>
      </c>
      <c r="F63" s="97">
        <v>0</v>
      </c>
      <c r="G63" s="98">
        <f t="shared" si="103"/>
        <v>0</v>
      </c>
      <c r="H63" s="99">
        <f t="shared" si="98"/>
        <v>0</v>
      </c>
      <c r="I63" s="132">
        <f t="shared" si="100"/>
        <v>0</v>
      </c>
      <c r="J63" s="133">
        <f t="shared" si="101"/>
        <v>0</v>
      </c>
      <c r="K63" s="134">
        <f t="shared" si="102"/>
        <v>0</v>
      </c>
      <c r="L63" s="188">
        <f t="shared" si="93"/>
        <v>0</v>
      </c>
      <c r="M63" s="189">
        <f t="shared" si="94"/>
        <v>0</v>
      </c>
      <c r="N63" s="202">
        <f t="shared" si="95"/>
        <v>0</v>
      </c>
    </row>
    <row r="64" spans="1:14" ht="21" x14ac:dyDescent="0.35">
      <c r="A64" s="26" t="s">
        <v>78</v>
      </c>
      <c r="B64" s="31" t="s">
        <v>79</v>
      </c>
      <c r="C64" s="28">
        <v>0</v>
      </c>
      <c r="D64" s="29">
        <f t="shared" si="88"/>
        <v>0</v>
      </c>
      <c r="E64" s="66">
        <f t="shared" si="85"/>
        <v>0</v>
      </c>
      <c r="F64" s="97">
        <v>0</v>
      </c>
      <c r="G64" s="98">
        <f t="shared" si="103"/>
        <v>0</v>
      </c>
      <c r="H64" s="99">
        <f t="shared" si="98"/>
        <v>0</v>
      </c>
      <c r="I64" s="132">
        <f t="shared" si="100"/>
        <v>0</v>
      </c>
      <c r="J64" s="133">
        <f t="shared" si="101"/>
        <v>0</v>
      </c>
      <c r="K64" s="134">
        <f t="shared" si="102"/>
        <v>0</v>
      </c>
      <c r="L64" s="188">
        <f t="shared" si="93"/>
        <v>0</v>
      </c>
      <c r="M64" s="189">
        <f t="shared" si="94"/>
        <v>0</v>
      </c>
      <c r="N64" s="202">
        <f t="shared" si="95"/>
        <v>0</v>
      </c>
    </row>
    <row r="65" spans="1:14" ht="21.75" thickBot="1" x14ac:dyDescent="0.4">
      <c r="A65" s="429" t="s">
        <v>80</v>
      </c>
      <c r="B65" s="430"/>
      <c r="C65" s="24">
        <f t="shared" ref="C65:K65" si="104">C46+C58+C59+C62+C63+C64</f>
        <v>470575.64000000007</v>
      </c>
      <c r="D65" s="24">
        <f t="shared" si="104"/>
        <v>89409.371599999999</v>
      </c>
      <c r="E65" s="65">
        <f t="shared" si="104"/>
        <v>559985.01159999997</v>
      </c>
      <c r="F65" s="91">
        <f t="shared" si="104"/>
        <v>143523.63999999998</v>
      </c>
      <c r="G65" s="92">
        <f t="shared" si="104"/>
        <v>27269.491599999998</v>
      </c>
      <c r="H65" s="93">
        <f t="shared" si="104"/>
        <v>170793.13160000002</v>
      </c>
      <c r="I65" s="126">
        <f t="shared" si="104"/>
        <v>327052</v>
      </c>
      <c r="J65" s="127">
        <f t="shared" si="104"/>
        <v>68680.92</v>
      </c>
      <c r="K65" s="128">
        <f t="shared" si="104"/>
        <v>395732.92</v>
      </c>
      <c r="L65" s="176">
        <f t="shared" ref="L65:N65" si="105">L46+L58+L59+L62+L63+L64</f>
        <v>470575.63999999996</v>
      </c>
      <c r="M65" s="177">
        <f t="shared" si="105"/>
        <v>95950.411600000007</v>
      </c>
      <c r="N65" s="178">
        <f t="shared" si="105"/>
        <v>566526.05160000001</v>
      </c>
    </row>
    <row r="66" spans="1:14" ht="21" x14ac:dyDescent="0.25">
      <c r="A66" s="422" t="s">
        <v>81</v>
      </c>
      <c r="B66" s="423"/>
      <c r="C66" s="423"/>
      <c r="D66" s="423"/>
      <c r="E66" s="423"/>
      <c r="F66" s="79"/>
      <c r="G66" s="80"/>
      <c r="H66" s="81"/>
      <c r="I66" s="114"/>
      <c r="J66" s="115"/>
      <c r="K66" s="116"/>
      <c r="L66" s="164"/>
      <c r="M66" s="165"/>
      <c r="N66" s="166"/>
    </row>
    <row r="67" spans="1:14" s="2" customFormat="1" ht="21" x14ac:dyDescent="0.35">
      <c r="A67" s="283" t="s">
        <v>82</v>
      </c>
      <c r="B67" s="349" t="s">
        <v>83</v>
      </c>
      <c r="C67" s="285">
        <f>C68+C69</f>
        <v>0</v>
      </c>
      <c r="D67" s="285">
        <f t="shared" ref="D67:E67" si="106">D68+D69</f>
        <v>0</v>
      </c>
      <c r="E67" s="286">
        <f t="shared" si="106"/>
        <v>0</v>
      </c>
      <c r="F67" s="287">
        <f>F68+F69</f>
        <v>0</v>
      </c>
      <c r="G67" s="288">
        <f t="shared" ref="G67:H67" si="107">G68+G69</f>
        <v>0</v>
      </c>
      <c r="H67" s="289">
        <f t="shared" si="107"/>
        <v>0</v>
      </c>
      <c r="I67" s="290">
        <f>I68+I69</f>
        <v>0</v>
      </c>
      <c r="J67" s="291">
        <f t="shared" ref="J67:K67" si="108">J68+J69</f>
        <v>0</v>
      </c>
      <c r="K67" s="292">
        <f t="shared" si="108"/>
        <v>0</v>
      </c>
      <c r="L67" s="293">
        <f>L68+L69</f>
        <v>0</v>
      </c>
      <c r="M67" s="294">
        <f t="shared" ref="M67:N67" si="109">M68+M69</f>
        <v>0</v>
      </c>
      <c r="N67" s="295">
        <f t="shared" si="109"/>
        <v>0</v>
      </c>
    </row>
    <row r="68" spans="1:14" ht="42" customHeight="1" x14ac:dyDescent="0.35">
      <c r="A68" s="26"/>
      <c r="B68" s="51" t="s">
        <v>84</v>
      </c>
      <c r="C68" s="28">
        <v>0</v>
      </c>
      <c r="D68" s="29">
        <f t="shared" ref="D68:D77" si="110">C68*19%</f>
        <v>0</v>
      </c>
      <c r="E68" s="66">
        <f t="shared" ref="E68:E69" si="111">C68+D68</f>
        <v>0</v>
      </c>
      <c r="F68" s="97">
        <v>0</v>
      </c>
      <c r="G68" s="98">
        <f t="shared" ref="G68:G69" si="112">F68*19%</f>
        <v>0</v>
      </c>
      <c r="H68" s="99">
        <f t="shared" ref="H68:H69" si="113">F68+G68</f>
        <v>0</v>
      </c>
      <c r="I68" s="132">
        <f>C68-F68</f>
        <v>0</v>
      </c>
      <c r="J68" s="133">
        <f>I68*21%</f>
        <v>0</v>
      </c>
      <c r="K68" s="134">
        <f t="shared" ref="K68" si="114">I68+J68</f>
        <v>0</v>
      </c>
      <c r="L68" s="190">
        <f>F68+I68</f>
        <v>0</v>
      </c>
      <c r="M68" s="191">
        <f t="shared" ref="M68:N68" si="115">G68+J68</f>
        <v>0</v>
      </c>
      <c r="N68" s="192">
        <f t="shared" si="115"/>
        <v>0</v>
      </c>
    </row>
    <row r="69" spans="1:14" ht="21.75" thickBot="1" x14ac:dyDescent="0.4">
      <c r="A69" s="11"/>
      <c r="B69" s="12" t="s">
        <v>85</v>
      </c>
      <c r="C69" s="28">
        <v>0</v>
      </c>
      <c r="D69" s="29">
        <f t="shared" si="110"/>
        <v>0</v>
      </c>
      <c r="E69" s="66">
        <f t="shared" si="111"/>
        <v>0</v>
      </c>
      <c r="F69" s="97">
        <v>0</v>
      </c>
      <c r="G69" s="98">
        <f t="shared" si="112"/>
        <v>0</v>
      </c>
      <c r="H69" s="99">
        <f t="shared" si="113"/>
        <v>0</v>
      </c>
      <c r="I69" s="132">
        <f>C69-F69</f>
        <v>0</v>
      </c>
      <c r="J69" s="133">
        <f>I69*21%</f>
        <v>0</v>
      </c>
      <c r="K69" s="134">
        <f t="shared" ref="K69" si="116">I69+J69</f>
        <v>0</v>
      </c>
      <c r="L69" s="190">
        <f>F69+I69</f>
        <v>0</v>
      </c>
      <c r="M69" s="191">
        <f t="shared" ref="M69" si="117">G69+J69</f>
        <v>0</v>
      </c>
      <c r="N69" s="192">
        <f t="shared" ref="N69" si="118">H69+K69</f>
        <v>0</v>
      </c>
    </row>
    <row r="70" spans="1:14" s="2" customFormat="1" ht="21.75" thickTop="1" x14ac:dyDescent="0.35">
      <c r="A70" s="318" t="s">
        <v>86</v>
      </c>
      <c r="B70" s="350" t="s">
        <v>87</v>
      </c>
      <c r="C70" s="320">
        <f t="shared" ref="C70:K70" si="119">SUM(C71:C75)</f>
        <v>0</v>
      </c>
      <c r="D70" s="320">
        <f t="shared" si="119"/>
        <v>0</v>
      </c>
      <c r="E70" s="321">
        <f t="shared" si="119"/>
        <v>0</v>
      </c>
      <c r="F70" s="322">
        <f t="shared" si="119"/>
        <v>0</v>
      </c>
      <c r="G70" s="323">
        <f t="shared" si="119"/>
        <v>0</v>
      </c>
      <c r="H70" s="324">
        <f t="shared" si="119"/>
        <v>0</v>
      </c>
      <c r="I70" s="325">
        <f t="shared" si="119"/>
        <v>0</v>
      </c>
      <c r="J70" s="326">
        <f t="shared" si="119"/>
        <v>0</v>
      </c>
      <c r="K70" s="327">
        <f t="shared" si="119"/>
        <v>0</v>
      </c>
      <c r="L70" s="328">
        <f t="shared" ref="L70:N70" si="120">SUM(L71:L75)</f>
        <v>0</v>
      </c>
      <c r="M70" s="342">
        <f t="shared" si="120"/>
        <v>0</v>
      </c>
      <c r="N70" s="330">
        <f t="shared" si="120"/>
        <v>0</v>
      </c>
    </row>
    <row r="71" spans="1:14" ht="42" x14ac:dyDescent="0.35">
      <c r="A71" s="26"/>
      <c r="B71" s="31" t="s">
        <v>88</v>
      </c>
      <c r="C71" s="28">
        <v>0</v>
      </c>
      <c r="D71" s="52">
        <v>0</v>
      </c>
      <c r="E71" s="66">
        <f t="shared" ref="E71:E77" si="121">C71+D71</f>
        <v>0</v>
      </c>
      <c r="F71" s="97">
        <v>0</v>
      </c>
      <c r="G71" s="103">
        <v>0</v>
      </c>
      <c r="H71" s="99">
        <f t="shared" ref="H71:H77" si="122">F71+G71</f>
        <v>0</v>
      </c>
      <c r="I71" s="132">
        <v>0</v>
      </c>
      <c r="J71" s="136">
        <v>0</v>
      </c>
      <c r="K71" s="134">
        <f t="shared" ref="K71:K76" si="123">I71+J71</f>
        <v>0</v>
      </c>
      <c r="L71" s="182">
        <v>0</v>
      </c>
      <c r="M71" s="193">
        <v>0</v>
      </c>
      <c r="N71" s="184">
        <f t="shared" ref="N71:N75" si="124">L71+M71</f>
        <v>0</v>
      </c>
    </row>
    <row r="72" spans="1:14" ht="21" x14ac:dyDescent="0.35">
      <c r="A72" s="26"/>
      <c r="B72" s="31" t="s">
        <v>89</v>
      </c>
      <c r="C72" s="28">
        <v>0</v>
      </c>
      <c r="D72" s="52">
        <v>0</v>
      </c>
      <c r="E72" s="66">
        <f t="shared" si="121"/>
        <v>0</v>
      </c>
      <c r="F72" s="97">
        <v>0</v>
      </c>
      <c r="G72" s="103">
        <v>0</v>
      </c>
      <c r="H72" s="99">
        <f t="shared" si="122"/>
        <v>0</v>
      </c>
      <c r="I72" s="132">
        <v>0</v>
      </c>
      <c r="J72" s="136">
        <v>0</v>
      </c>
      <c r="K72" s="134">
        <f t="shared" si="123"/>
        <v>0</v>
      </c>
      <c r="L72" s="182">
        <v>0</v>
      </c>
      <c r="M72" s="193">
        <v>0</v>
      </c>
      <c r="N72" s="184">
        <f t="shared" si="124"/>
        <v>0</v>
      </c>
    </row>
    <row r="73" spans="1:14" ht="42" x14ac:dyDescent="0.35">
      <c r="A73" s="26"/>
      <c r="B73" s="31" t="s">
        <v>90</v>
      </c>
      <c r="C73" s="28">
        <v>0</v>
      </c>
      <c r="D73" s="52">
        <v>0</v>
      </c>
      <c r="E73" s="66">
        <f t="shared" si="121"/>
        <v>0</v>
      </c>
      <c r="F73" s="97">
        <v>0</v>
      </c>
      <c r="G73" s="103">
        <v>0</v>
      </c>
      <c r="H73" s="99">
        <f t="shared" si="122"/>
        <v>0</v>
      </c>
      <c r="I73" s="132">
        <v>0</v>
      </c>
      <c r="J73" s="136">
        <v>0</v>
      </c>
      <c r="K73" s="134">
        <f t="shared" si="123"/>
        <v>0</v>
      </c>
      <c r="L73" s="182">
        <v>0</v>
      </c>
      <c r="M73" s="193">
        <v>0</v>
      </c>
      <c r="N73" s="184">
        <f t="shared" si="124"/>
        <v>0</v>
      </c>
    </row>
    <row r="74" spans="1:14" ht="21" x14ac:dyDescent="0.35">
      <c r="A74" s="26"/>
      <c r="B74" s="31" t="s">
        <v>91</v>
      </c>
      <c r="C74" s="28">
        <v>0</v>
      </c>
      <c r="D74" s="52">
        <v>0</v>
      </c>
      <c r="E74" s="66">
        <f t="shared" si="121"/>
        <v>0</v>
      </c>
      <c r="F74" s="97">
        <v>0</v>
      </c>
      <c r="G74" s="103">
        <v>0</v>
      </c>
      <c r="H74" s="99">
        <f t="shared" si="122"/>
        <v>0</v>
      </c>
      <c r="I74" s="132">
        <v>0</v>
      </c>
      <c r="J74" s="136">
        <v>0</v>
      </c>
      <c r="K74" s="134">
        <f t="shared" si="123"/>
        <v>0</v>
      </c>
      <c r="L74" s="182">
        <v>0</v>
      </c>
      <c r="M74" s="193">
        <v>0</v>
      </c>
      <c r="N74" s="184">
        <f t="shared" si="124"/>
        <v>0</v>
      </c>
    </row>
    <row r="75" spans="1:14" ht="42.75" thickBot="1" x14ac:dyDescent="0.4">
      <c r="A75" s="11"/>
      <c r="B75" s="53" t="s">
        <v>92</v>
      </c>
      <c r="C75" s="13">
        <v>0</v>
      </c>
      <c r="D75" s="54">
        <v>0</v>
      </c>
      <c r="E75" s="62">
        <f t="shared" si="121"/>
        <v>0</v>
      </c>
      <c r="F75" s="82">
        <v>0</v>
      </c>
      <c r="G75" s="104">
        <v>0</v>
      </c>
      <c r="H75" s="84">
        <f t="shared" si="122"/>
        <v>0</v>
      </c>
      <c r="I75" s="117">
        <v>0</v>
      </c>
      <c r="J75" s="137">
        <v>0</v>
      </c>
      <c r="K75" s="119">
        <f t="shared" si="123"/>
        <v>0</v>
      </c>
      <c r="L75" s="167">
        <v>0</v>
      </c>
      <c r="M75" s="194">
        <v>0</v>
      </c>
      <c r="N75" s="169">
        <f t="shared" si="124"/>
        <v>0</v>
      </c>
    </row>
    <row r="76" spans="1:14" ht="22.5" thickTop="1" thickBot="1" x14ac:dyDescent="0.4">
      <c r="A76" s="42" t="s">
        <v>93</v>
      </c>
      <c r="B76" s="43" t="s">
        <v>94</v>
      </c>
      <c r="C76" s="44">
        <v>0</v>
      </c>
      <c r="D76" s="45">
        <f t="shared" si="110"/>
        <v>0</v>
      </c>
      <c r="E76" s="69">
        <f t="shared" si="121"/>
        <v>0</v>
      </c>
      <c r="F76" s="85">
        <v>0</v>
      </c>
      <c r="G76" s="86">
        <f t="shared" ref="G76:G77" si="125">F76*19%</f>
        <v>0</v>
      </c>
      <c r="H76" s="87">
        <f t="shared" si="122"/>
        <v>0</v>
      </c>
      <c r="I76" s="120">
        <f>C76-F76</f>
        <v>0</v>
      </c>
      <c r="J76" s="121">
        <f>I76*21%</f>
        <v>0</v>
      </c>
      <c r="K76" s="122">
        <f t="shared" si="123"/>
        <v>0</v>
      </c>
      <c r="L76" s="204">
        <f>F76+I76</f>
        <v>0</v>
      </c>
      <c r="M76" s="201">
        <f t="shared" ref="M76:N76" si="126">G76+J76</f>
        <v>0</v>
      </c>
      <c r="N76" s="205">
        <f t="shared" si="126"/>
        <v>0</v>
      </c>
    </row>
    <row r="77" spans="1:14" ht="22.5" thickTop="1" thickBot="1" x14ac:dyDescent="0.4">
      <c r="A77" s="16" t="s">
        <v>95</v>
      </c>
      <c r="B77" s="21" t="s">
        <v>96</v>
      </c>
      <c r="C77" s="18">
        <v>0</v>
      </c>
      <c r="D77" s="19">
        <f t="shared" si="110"/>
        <v>0</v>
      </c>
      <c r="E77" s="63">
        <f t="shared" si="121"/>
        <v>0</v>
      </c>
      <c r="F77" s="85">
        <v>0</v>
      </c>
      <c r="G77" s="86">
        <f t="shared" si="125"/>
        <v>0</v>
      </c>
      <c r="H77" s="87">
        <f t="shared" si="122"/>
        <v>0</v>
      </c>
      <c r="I77" s="120">
        <f>C77-F77</f>
        <v>0</v>
      </c>
      <c r="J77" s="121">
        <f>I77*21%</f>
        <v>0</v>
      </c>
      <c r="K77" s="122">
        <f t="shared" ref="K77" si="127">I77+J77</f>
        <v>0</v>
      </c>
      <c r="L77" s="204">
        <f>F77+I77</f>
        <v>0</v>
      </c>
      <c r="M77" s="201">
        <f t="shared" ref="M77" si="128">G77+J77</f>
        <v>0</v>
      </c>
      <c r="N77" s="205">
        <f t="shared" ref="N77" si="129">H77+K77</f>
        <v>0</v>
      </c>
    </row>
    <row r="78" spans="1:14" ht="22.5" thickTop="1" thickBot="1" x14ac:dyDescent="0.4">
      <c r="A78" s="424" t="s">
        <v>97</v>
      </c>
      <c r="B78" s="425"/>
      <c r="C78" s="22">
        <f>C67+C70+C76+C77</f>
        <v>0</v>
      </c>
      <c r="D78" s="22">
        <f t="shared" ref="D78:E78" si="130">D67+D70+D76+D77</f>
        <v>0</v>
      </c>
      <c r="E78" s="64">
        <f t="shared" si="130"/>
        <v>0</v>
      </c>
      <c r="F78" s="88">
        <f>F67+F70+F76+F77</f>
        <v>0</v>
      </c>
      <c r="G78" s="89">
        <f t="shared" ref="G78:H78" si="131">G67+G70+G76+G77</f>
        <v>0</v>
      </c>
      <c r="H78" s="90">
        <f t="shared" si="131"/>
        <v>0</v>
      </c>
      <c r="I78" s="123">
        <f>I67+I70+I76+I77</f>
        <v>0</v>
      </c>
      <c r="J78" s="124">
        <f t="shared" ref="J78:K78" si="132">J67+J70+J76+J77</f>
        <v>0</v>
      </c>
      <c r="K78" s="125">
        <f t="shared" si="132"/>
        <v>0</v>
      </c>
      <c r="L78" s="173">
        <f>L67+L70+L76+L77</f>
        <v>0</v>
      </c>
      <c r="M78" s="174">
        <f t="shared" ref="M78:N78" si="133">M67+M70+M76+M77</f>
        <v>0</v>
      </c>
      <c r="N78" s="175">
        <f t="shared" si="133"/>
        <v>0</v>
      </c>
    </row>
    <row r="79" spans="1:14" ht="21" x14ac:dyDescent="0.25">
      <c r="A79" s="428" t="s">
        <v>98</v>
      </c>
      <c r="B79" s="423"/>
      <c r="C79" s="423"/>
      <c r="D79" s="423"/>
      <c r="E79" s="423"/>
      <c r="F79" s="79"/>
      <c r="G79" s="80"/>
      <c r="H79" s="81"/>
      <c r="I79" s="114"/>
      <c r="J79" s="115"/>
      <c r="K79" s="116"/>
      <c r="L79" s="164"/>
      <c r="M79" s="165"/>
      <c r="N79" s="166"/>
    </row>
    <row r="80" spans="1:14" ht="21" x14ac:dyDescent="0.35">
      <c r="A80" s="26" t="s">
        <v>99</v>
      </c>
      <c r="B80" s="55" t="s">
        <v>100</v>
      </c>
      <c r="C80" s="28">
        <v>0</v>
      </c>
      <c r="D80" s="29">
        <f>C80*19%</f>
        <v>0</v>
      </c>
      <c r="E80" s="66">
        <f>C80+D80</f>
        <v>0</v>
      </c>
      <c r="F80" s="97">
        <v>0</v>
      </c>
      <c r="G80" s="98">
        <f>F80*19%</f>
        <v>0</v>
      </c>
      <c r="H80" s="99">
        <f>F80+G80</f>
        <v>0</v>
      </c>
      <c r="I80" s="132">
        <v>0</v>
      </c>
      <c r="J80" s="133">
        <f>I80*19%</f>
        <v>0</v>
      </c>
      <c r="K80" s="134">
        <f>I80+J80</f>
        <v>0</v>
      </c>
      <c r="L80" s="182">
        <v>0</v>
      </c>
      <c r="M80" s="183">
        <f>L80*19%</f>
        <v>0</v>
      </c>
      <c r="N80" s="184">
        <f>L80+M80</f>
        <v>0</v>
      </c>
    </row>
    <row r="81" spans="1:14" ht="21" x14ac:dyDescent="0.35">
      <c r="A81" s="26" t="s">
        <v>101</v>
      </c>
      <c r="B81" s="27" t="s">
        <v>102</v>
      </c>
      <c r="C81" s="28">
        <v>0</v>
      </c>
      <c r="D81" s="29">
        <f t="shared" ref="D81" si="134">C81*19%</f>
        <v>0</v>
      </c>
      <c r="E81" s="66">
        <f t="shared" ref="E81" si="135">C81+D81</f>
        <v>0</v>
      </c>
      <c r="F81" s="97">
        <v>0</v>
      </c>
      <c r="G81" s="98">
        <f t="shared" ref="G81" si="136">F81*19%</f>
        <v>0</v>
      </c>
      <c r="H81" s="99">
        <f t="shared" ref="H81" si="137">F81+G81</f>
        <v>0</v>
      </c>
      <c r="I81" s="132">
        <v>0</v>
      </c>
      <c r="J81" s="133">
        <f t="shared" ref="J81" si="138">I81*19%</f>
        <v>0</v>
      </c>
      <c r="K81" s="134">
        <f t="shared" ref="K81" si="139">I81+J81</f>
        <v>0</v>
      </c>
      <c r="L81" s="182">
        <v>0</v>
      </c>
      <c r="M81" s="183">
        <f t="shared" ref="M81" si="140">L81*19%</f>
        <v>0</v>
      </c>
      <c r="N81" s="184">
        <f t="shared" ref="N81" si="141">L81+M81</f>
        <v>0</v>
      </c>
    </row>
    <row r="82" spans="1:14" ht="21.75" thickBot="1" x14ac:dyDescent="0.4">
      <c r="A82" s="429" t="s">
        <v>103</v>
      </c>
      <c r="B82" s="430"/>
      <c r="C82" s="24">
        <f>SUM(C80:C81)</f>
        <v>0</v>
      </c>
      <c r="D82" s="24">
        <f t="shared" ref="D82:E82" si="142">SUM(D80:D81)</f>
        <v>0</v>
      </c>
      <c r="E82" s="65">
        <f t="shared" si="142"/>
        <v>0</v>
      </c>
      <c r="F82" s="91">
        <f>SUM(F80:F81)</f>
        <v>0</v>
      </c>
      <c r="G82" s="92">
        <f t="shared" ref="G82:H82" si="143">SUM(G80:G81)</f>
        <v>0</v>
      </c>
      <c r="H82" s="93">
        <f t="shared" si="143"/>
        <v>0</v>
      </c>
      <c r="I82" s="126">
        <f>SUM(I80:I81)</f>
        <v>0</v>
      </c>
      <c r="J82" s="127">
        <f t="shared" ref="J82:K82" si="144">SUM(J80:J81)</f>
        <v>0</v>
      </c>
      <c r="K82" s="128">
        <f t="shared" si="144"/>
        <v>0</v>
      </c>
      <c r="L82" s="176">
        <f>SUM(L80:L81)</f>
        <v>0</v>
      </c>
      <c r="M82" s="177">
        <f t="shared" ref="M82:N82" si="145">SUM(M80:M81)</f>
        <v>0</v>
      </c>
      <c r="N82" s="178">
        <f t="shared" si="145"/>
        <v>0</v>
      </c>
    </row>
    <row r="83" spans="1:14" ht="21.75" thickBot="1" x14ac:dyDescent="0.4">
      <c r="A83" s="402" t="s">
        <v>104</v>
      </c>
      <c r="B83" s="403"/>
      <c r="C83" s="56">
        <f t="shared" ref="C83:K83" si="146">C17+C19+C44+C65+C78+C82</f>
        <v>516213.8600000001</v>
      </c>
      <c r="D83" s="56">
        <f t="shared" si="146"/>
        <v>98080.633399999992</v>
      </c>
      <c r="E83" s="72">
        <f t="shared" si="146"/>
        <v>614294.49339999992</v>
      </c>
      <c r="F83" s="105">
        <f t="shared" si="146"/>
        <v>189161.86</v>
      </c>
      <c r="G83" s="106">
        <f t="shared" si="146"/>
        <v>35940.753400000001</v>
      </c>
      <c r="H83" s="107">
        <f t="shared" si="146"/>
        <v>225102.61340000003</v>
      </c>
      <c r="I83" s="138">
        <f t="shared" si="146"/>
        <v>327052</v>
      </c>
      <c r="J83" s="139">
        <f t="shared" si="146"/>
        <v>68680.92</v>
      </c>
      <c r="K83" s="140">
        <f t="shared" si="146"/>
        <v>395732.92</v>
      </c>
      <c r="L83" s="195">
        <f t="shared" ref="L83:N83" si="147">L17+L19+L44+L65+L78+L82</f>
        <v>516213.86</v>
      </c>
      <c r="M83" s="196">
        <f t="shared" si="147"/>
        <v>104621.6734</v>
      </c>
      <c r="N83" s="197">
        <f t="shared" si="147"/>
        <v>620835.53339999996</v>
      </c>
    </row>
    <row r="84" spans="1:14" ht="21.75" thickBot="1" x14ac:dyDescent="0.4">
      <c r="A84" s="402" t="s">
        <v>105</v>
      </c>
      <c r="B84" s="403"/>
      <c r="C84" s="56">
        <f t="shared" ref="C84:K84" si="148">C14+C15+C16+C19+C46+C58+C68</f>
        <v>347508.14000000007</v>
      </c>
      <c r="D84" s="56">
        <f t="shared" si="148"/>
        <v>66026.546600000001</v>
      </c>
      <c r="E84" s="72">
        <f t="shared" si="148"/>
        <v>413534.68659999996</v>
      </c>
      <c r="F84" s="105">
        <f t="shared" si="148"/>
        <v>143523.63999999998</v>
      </c>
      <c r="G84" s="106">
        <f t="shared" si="148"/>
        <v>27269.491599999998</v>
      </c>
      <c r="H84" s="107">
        <f t="shared" si="148"/>
        <v>170793.13160000002</v>
      </c>
      <c r="I84" s="138">
        <f t="shared" si="148"/>
        <v>203984.49999999997</v>
      </c>
      <c r="J84" s="139">
        <f t="shared" si="148"/>
        <v>42836.745000000003</v>
      </c>
      <c r="K84" s="140">
        <f t="shared" si="148"/>
        <v>246821.245</v>
      </c>
      <c r="L84" s="195">
        <f t="shared" ref="L84:N84" si="149">L14+L15+L16+L19+L46+L58+L68</f>
        <v>347508.13999999996</v>
      </c>
      <c r="M84" s="196">
        <f t="shared" si="149"/>
        <v>70106.236600000004</v>
      </c>
      <c r="N84" s="197">
        <f t="shared" si="149"/>
        <v>417614.37660000002</v>
      </c>
    </row>
    <row r="86" spans="1:14" ht="21" x14ac:dyDescent="0.35">
      <c r="B86" s="57" t="s">
        <v>106</v>
      </c>
      <c r="C86" s="398" t="s">
        <v>107</v>
      </c>
      <c r="D86" s="398"/>
      <c r="E86" s="398"/>
      <c r="F86" s="398"/>
      <c r="G86" s="398"/>
      <c r="H86" s="398"/>
      <c r="I86" s="398"/>
      <c r="J86" s="398"/>
      <c r="K86" s="398"/>
      <c r="L86" s="398"/>
      <c r="M86" s="398"/>
      <c r="N86" s="398"/>
    </row>
    <row r="87" spans="1:14" ht="21" x14ac:dyDescent="0.35">
      <c r="A87" s="2"/>
      <c r="B87" s="58" t="s">
        <v>108</v>
      </c>
      <c r="C87" s="427" t="s">
        <v>109</v>
      </c>
      <c r="D87" s="427"/>
      <c r="E87" s="427"/>
      <c r="F87" s="427"/>
      <c r="G87" s="427"/>
      <c r="H87" s="427"/>
      <c r="I87" s="427"/>
      <c r="J87" s="427"/>
      <c r="K87" s="427"/>
      <c r="L87" s="282"/>
      <c r="M87" s="58"/>
      <c r="N87" s="282"/>
    </row>
    <row r="90" spans="1:14" ht="21" x14ac:dyDescent="0.35">
      <c r="B90" s="57" t="s">
        <v>110</v>
      </c>
      <c r="E90" s="156"/>
      <c r="F90" s="157"/>
    </row>
    <row r="91" spans="1:14" ht="21" x14ac:dyDescent="0.35">
      <c r="A91" s="2"/>
      <c r="B91" s="58" t="s">
        <v>111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9" spans="2:3" s="57" customFormat="1" ht="63" customHeight="1" x14ac:dyDescent="0.35">
      <c r="B99" s="426"/>
      <c r="C99" s="426"/>
    </row>
  </sheetData>
  <mergeCells count="33">
    <mergeCell ref="I86:K86"/>
    <mergeCell ref="I87:K87"/>
    <mergeCell ref="A18:E18"/>
    <mergeCell ref="A19:B19"/>
    <mergeCell ref="A78:B78"/>
    <mergeCell ref="B99:C99"/>
    <mergeCell ref="F86:H86"/>
    <mergeCell ref="F87:H87"/>
    <mergeCell ref="C87:E87"/>
    <mergeCell ref="A20:E20"/>
    <mergeCell ref="A44:B44"/>
    <mergeCell ref="A45:E45"/>
    <mergeCell ref="A65:B65"/>
    <mergeCell ref="A66:E66"/>
    <mergeCell ref="A79:E79"/>
    <mergeCell ref="A82:B82"/>
    <mergeCell ref="A83:B83"/>
    <mergeCell ref="L7:N8"/>
    <mergeCell ref="L86:N86"/>
    <mergeCell ref="A2:B2"/>
    <mergeCell ref="A3:B3"/>
    <mergeCell ref="A4:B4"/>
    <mergeCell ref="A6:E6"/>
    <mergeCell ref="A7:E7"/>
    <mergeCell ref="A84:B84"/>
    <mergeCell ref="C86:E86"/>
    <mergeCell ref="F7:H8"/>
    <mergeCell ref="I7:K8"/>
    <mergeCell ref="A8:E8"/>
    <mergeCell ref="A9:A10"/>
    <mergeCell ref="B9:B10"/>
    <mergeCell ref="A12:E12"/>
    <mergeCell ref="A17:B17"/>
  </mergeCells>
  <pageMargins left="0.7" right="0.7" top="0.75" bottom="0.75" header="0.3" footer="0.3"/>
  <pageSetup paperSize="9" scale="2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1917-892E-4CF5-B395-720074F59D6C}">
  <dimension ref="A1:N91"/>
  <sheetViews>
    <sheetView view="pageBreakPreview" zoomScale="60" zoomScaleNormal="70" workbookViewId="0">
      <selection activeCell="F11" sqref="F11:N11"/>
    </sheetView>
  </sheetViews>
  <sheetFormatPr defaultRowHeight="15" x14ac:dyDescent="0.25"/>
  <cols>
    <col min="1" max="1" width="6.28515625" customWidth="1"/>
    <col min="2" max="2" width="92.42578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399" t="s">
        <v>1</v>
      </c>
      <c r="B2" s="399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399" t="s">
        <v>2</v>
      </c>
      <c r="B3" s="399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399" t="s">
        <v>3</v>
      </c>
      <c r="B4" s="399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00" t="s">
        <v>112</v>
      </c>
      <c r="B6" s="401"/>
      <c r="C6" s="401"/>
      <c r="D6" s="401"/>
      <c r="E6" s="401"/>
      <c r="F6" s="3"/>
      <c r="G6" s="3"/>
      <c r="H6" s="3"/>
      <c r="I6" s="3"/>
      <c r="J6" s="3"/>
      <c r="K6" s="3"/>
      <c r="L6" s="3"/>
      <c r="M6" s="3"/>
      <c r="N6" s="3"/>
    </row>
    <row r="7" spans="1:14" ht="21" x14ac:dyDescent="0.35">
      <c r="A7" s="400" t="s">
        <v>5</v>
      </c>
      <c r="B7" s="400"/>
      <c r="C7" s="400"/>
      <c r="D7" s="400"/>
      <c r="E7" s="400"/>
      <c r="F7" s="404" t="s">
        <v>124</v>
      </c>
      <c r="G7" s="405"/>
      <c r="H7" s="406"/>
      <c r="I7" s="410" t="s">
        <v>125</v>
      </c>
      <c r="J7" s="411"/>
      <c r="K7" s="412"/>
      <c r="L7" s="392" t="s">
        <v>126</v>
      </c>
      <c r="M7" s="393"/>
      <c r="N7" s="394"/>
    </row>
    <row r="8" spans="1:14" ht="21.75" thickBot="1" x14ac:dyDescent="0.3">
      <c r="A8" s="416" t="s">
        <v>6</v>
      </c>
      <c r="B8" s="417"/>
      <c r="C8" s="417"/>
      <c r="D8" s="417"/>
      <c r="E8" s="417"/>
      <c r="F8" s="407"/>
      <c r="G8" s="408"/>
      <c r="H8" s="409"/>
      <c r="I8" s="413"/>
      <c r="J8" s="414"/>
      <c r="K8" s="415"/>
      <c r="L8" s="395"/>
      <c r="M8" s="396"/>
      <c r="N8" s="397"/>
    </row>
    <row r="9" spans="1:14" ht="21" x14ac:dyDescent="0.25">
      <c r="A9" s="418" t="s">
        <v>7</v>
      </c>
      <c r="B9" s="420" t="s">
        <v>8</v>
      </c>
      <c r="C9" s="4" t="s">
        <v>9</v>
      </c>
      <c r="D9" s="5" t="s">
        <v>10</v>
      </c>
      <c r="E9" s="6" t="s">
        <v>11</v>
      </c>
      <c r="F9" s="73" t="s">
        <v>9</v>
      </c>
      <c r="G9" s="74" t="s">
        <v>10</v>
      </c>
      <c r="H9" s="75" t="s">
        <v>11</v>
      </c>
      <c r="I9" s="108" t="s">
        <v>9</v>
      </c>
      <c r="J9" s="109" t="s">
        <v>10</v>
      </c>
      <c r="K9" s="110" t="s">
        <v>11</v>
      </c>
      <c r="L9" s="158" t="s">
        <v>9</v>
      </c>
      <c r="M9" s="159" t="s">
        <v>10</v>
      </c>
      <c r="N9" s="160" t="s">
        <v>11</v>
      </c>
    </row>
    <row r="10" spans="1:14" ht="21.75" thickBot="1" x14ac:dyDescent="0.3">
      <c r="A10" s="419"/>
      <c r="B10" s="421"/>
      <c r="C10" s="7" t="s">
        <v>12</v>
      </c>
      <c r="D10" s="8" t="s">
        <v>12</v>
      </c>
      <c r="E10" s="9" t="s">
        <v>12</v>
      </c>
      <c r="F10" s="76" t="s">
        <v>12</v>
      </c>
      <c r="G10" s="77" t="s">
        <v>12</v>
      </c>
      <c r="H10" s="78" t="s">
        <v>12</v>
      </c>
      <c r="I10" s="111" t="s">
        <v>12</v>
      </c>
      <c r="J10" s="112" t="s">
        <v>12</v>
      </c>
      <c r="K10" s="113" t="s">
        <v>12</v>
      </c>
      <c r="L10" s="161" t="s">
        <v>12</v>
      </c>
      <c r="M10" s="162" t="s">
        <v>12</v>
      </c>
      <c r="N10" s="163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273" t="s">
        <v>15</v>
      </c>
      <c r="G11" s="274" t="s">
        <v>16</v>
      </c>
      <c r="H11" s="275" t="s">
        <v>17</v>
      </c>
      <c r="I11" s="434" t="s">
        <v>15</v>
      </c>
      <c r="J11" s="435" t="s">
        <v>16</v>
      </c>
      <c r="K11" s="436" t="s">
        <v>17</v>
      </c>
      <c r="L11" s="279" t="s">
        <v>15</v>
      </c>
      <c r="M11" s="280" t="s">
        <v>16</v>
      </c>
      <c r="N11" s="281" t="s">
        <v>17</v>
      </c>
    </row>
    <row r="12" spans="1:14" ht="21" x14ac:dyDescent="0.25">
      <c r="A12" s="422" t="s">
        <v>18</v>
      </c>
      <c r="B12" s="423"/>
      <c r="C12" s="423"/>
      <c r="D12" s="423"/>
      <c r="E12" s="431"/>
      <c r="F12" s="79"/>
      <c r="G12" s="80"/>
      <c r="H12" s="81"/>
      <c r="I12" s="114"/>
      <c r="J12" s="115"/>
      <c r="K12" s="116"/>
      <c r="L12" s="164"/>
      <c r="M12" s="165"/>
      <c r="N12" s="166"/>
    </row>
    <row r="13" spans="1:14" ht="21.75" thickBot="1" x14ac:dyDescent="0.4">
      <c r="A13" s="11" t="s">
        <v>19</v>
      </c>
      <c r="B13" s="12" t="s">
        <v>20</v>
      </c>
      <c r="C13" s="13">
        <v>0</v>
      </c>
      <c r="D13" s="14">
        <f>C13*19%</f>
        <v>0</v>
      </c>
      <c r="E13" s="15">
        <f>C13+D13</f>
        <v>0</v>
      </c>
      <c r="F13" s="82">
        <v>0</v>
      </c>
      <c r="G13" s="83">
        <f>F13*19%</f>
        <v>0</v>
      </c>
      <c r="H13" s="84">
        <f>F13+G13</f>
        <v>0</v>
      </c>
      <c r="I13" s="117">
        <f>C13-F13</f>
        <v>0</v>
      </c>
      <c r="J13" s="118">
        <f>I13*21%</f>
        <v>0</v>
      </c>
      <c r="K13" s="119">
        <f>I13+J13</f>
        <v>0</v>
      </c>
      <c r="L13" s="167">
        <v>0</v>
      </c>
      <c r="M13" s="168">
        <f>L13*19%</f>
        <v>0</v>
      </c>
      <c r="N13" s="169">
        <f>L13+M13</f>
        <v>0</v>
      </c>
    </row>
    <row r="14" spans="1:14" ht="22.5" thickTop="1" thickBot="1" x14ac:dyDescent="0.4">
      <c r="A14" s="16" t="s">
        <v>21</v>
      </c>
      <c r="B14" s="17" t="s">
        <v>22</v>
      </c>
      <c r="C14" s="18">
        <v>0</v>
      </c>
      <c r="D14" s="19">
        <f t="shared" ref="D14:D16" si="0">C14*19%</f>
        <v>0</v>
      </c>
      <c r="E14" s="20">
        <f t="shared" ref="E14:E16" si="1">C14+D14</f>
        <v>0</v>
      </c>
      <c r="F14" s="85">
        <v>0</v>
      </c>
      <c r="G14" s="86">
        <f t="shared" ref="G14:G16" si="2">F14*19%</f>
        <v>0</v>
      </c>
      <c r="H14" s="87">
        <f t="shared" ref="H14:H16" si="3">F14+G14</f>
        <v>0</v>
      </c>
      <c r="I14" s="117">
        <f t="shared" ref="I14:I16" si="4">C14-F14</f>
        <v>0</v>
      </c>
      <c r="J14" s="118">
        <f t="shared" ref="J14:J16" si="5">I14*21%</f>
        <v>0</v>
      </c>
      <c r="K14" s="119">
        <f t="shared" ref="K14:K16" si="6">I14+J14</f>
        <v>0</v>
      </c>
      <c r="L14" s="170">
        <v>0</v>
      </c>
      <c r="M14" s="171">
        <f t="shared" ref="M14:M16" si="7">L14*19%</f>
        <v>0</v>
      </c>
      <c r="N14" s="172">
        <f t="shared" ref="N14:N16" si="8">L14+M14</f>
        <v>0</v>
      </c>
    </row>
    <row r="15" spans="1:14" ht="43.5" thickTop="1" thickBot="1" x14ac:dyDescent="0.4">
      <c r="A15" s="16" t="s">
        <v>23</v>
      </c>
      <c r="B15" s="21" t="s">
        <v>24</v>
      </c>
      <c r="C15" s="18">
        <v>0</v>
      </c>
      <c r="D15" s="19">
        <f t="shared" si="0"/>
        <v>0</v>
      </c>
      <c r="E15" s="20">
        <f t="shared" si="1"/>
        <v>0</v>
      </c>
      <c r="F15" s="85">
        <v>0</v>
      </c>
      <c r="G15" s="86">
        <f t="shared" si="2"/>
        <v>0</v>
      </c>
      <c r="H15" s="87">
        <f t="shared" si="3"/>
        <v>0</v>
      </c>
      <c r="I15" s="117">
        <f t="shared" si="4"/>
        <v>0</v>
      </c>
      <c r="J15" s="118">
        <f t="shared" si="5"/>
        <v>0</v>
      </c>
      <c r="K15" s="119">
        <f t="shared" si="6"/>
        <v>0</v>
      </c>
      <c r="L15" s="170">
        <v>0</v>
      </c>
      <c r="M15" s="171">
        <f t="shared" si="7"/>
        <v>0</v>
      </c>
      <c r="N15" s="172">
        <f t="shared" si="8"/>
        <v>0</v>
      </c>
    </row>
    <row r="16" spans="1:14" ht="22.5" thickTop="1" thickBot="1" x14ac:dyDescent="0.4">
      <c r="A16" s="16" t="s">
        <v>25</v>
      </c>
      <c r="B16" s="17" t="s">
        <v>26</v>
      </c>
      <c r="C16" s="18">
        <v>0</v>
      </c>
      <c r="D16" s="19">
        <f t="shared" si="0"/>
        <v>0</v>
      </c>
      <c r="E16" s="20">
        <f t="shared" si="1"/>
        <v>0</v>
      </c>
      <c r="F16" s="85">
        <v>0</v>
      </c>
      <c r="G16" s="86">
        <f t="shared" si="2"/>
        <v>0</v>
      </c>
      <c r="H16" s="87">
        <f t="shared" si="3"/>
        <v>0</v>
      </c>
      <c r="I16" s="117">
        <f t="shared" si="4"/>
        <v>0</v>
      </c>
      <c r="J16" s="118">
        <f t="shared" si="5"/>
        <v>0</v>
      </c>
      <c r="K16" s="119">
        <f t="shared" si="6"/>
        <v>0</v>
      </c>
      <c r="L16" s="170">
        <v>0</v>
      </c>
      <c r="M16" s="171">
        <f t="shared" si="7"/>
        <v>0</v>
      </c>
      <c r="N16" s="172">
        <f t="shared" si="8"/>
        <v>0</v>
      </c>
    </row>
    <row r="17" spans="1:14" ht="22.5" thickTop="1" thickBot="1" x14ac:dyDescent="0.4">
      <c r="A17" s="424" t="s">
        <v>27</v>
      </c>
      <c r="B17" s="425"/>
      <c r="C17" s="22">
        <f>SUM(C13:C16)</f>
        <v>0</v>
      </c>
      <c r="D17" s="22">
        <f t="shared" ref="D17:E17" si="9">SUM(D13:D16)</f>
        <v>0</v>
      </c>
      <c r="E17" s="23">
        <f t="shared" si="9"/>
        <v>0</v>
      </c>
      <c r="F17" s="88">
        <f>SUM(F13:F16)</f>
        <v>0</v>
      </c>
      <c r="G17" s="89">
        <f t="shared" ref="G17:H17" si="10">SUM(G13:G16)</f>
        <v>0</v>
      </c>
      <c r="H17" s="90">
        <f t="shared" si="10"/>
        <v>0</v>
      </c>
      <c r="I17" s="123">
        <f>SUM(I13:I16)</f>
        <v>0</v>
      </c>
      <c r="J17" s="124">
        <f t="shared" ref="J17:K17" si="11">SUM(J13:J16)</f>
        <v>0</v>
      </c>
      <c r="K17" s="125">
        <f t="shared" si="11"/>
        <v>0</v>
      </c>
      <c r="L17" s="173">
        <f>SUM(L13:L16)</f>
        <v>0</v>
      </c>
      <c r="M17" s="174">
        <f t="shared" ref="M17:N17" si="12">SUM(M13:M16)</f>
        <v>0</v>
      </c>
      <c r="N17" s="175">
        <f t="shared" si="12"/>
        <v>0</v>
      </c>
    </row>
    <row r="18" spans="1:14" ht="21" x14ac:dyDescent="0.25">
      <c r="A18" s="428" t="s">
        <v>28</v>
      </c>
      <c r="B18" s="423"/>
      <c r="C18" s="423"/>
      <c r="D18" s="423"/>
      <c r="E18" s="431"/>
      <c r="F18" s="79"/>
      <c r="G18" s="80"/>
      <c r="H18" s="81"/>
      <c r="I18" s="114"/>
      <c r="J18" s="115"/>
      <c r="K18" s="116"/>
      <c r="L18" s="164"/>
      <c r="M18" s="165"/>
      <c r="N18" s="166"/>
    </row>
    <row r="19" spans="1:14" ht="21.75" thickBot="1" x14ac:dyDescent="0.4">
      <c r="A19" s="429" t="s">
        <v>29</v>
      </c>
      <c r="B19" s="430"/>
      <c r="C19" s="24">
        <v>0</v>
      </c>
      <c r="D19" s="24">
        <v>0</v>
      </c>
      <c r="E19" s="25">
        <v>0</v>
      </c>
      <c r="F19" s="91">
        <v>0</v>
      </c>
      <c r="G19" s="92">
        <v>0</v>
      </c>
      <c r="H19" s="93">
        <v>0</v>
      </c>
      <c r="I19" s="126">
        <v>0</v>
      </c>
      <c r="J19" s="127">
        <v>0</v>
      </c>
      <c r="K19" s="128">
        <v>0</v>
      </c>
      <c r="L19" s="176">
        <v>0</v>
      </c>
      <c r="M19" s="177">
        <v>0</v>
      </c>
      <c r="N19" s="178">
        <v>0</v>
      </c>
    </row>
    <row r="20" spans="1:14" ht="21" x14ac:dyDescent="0.25">
      <c r="A20" s="428" t="s">
        <v>30</v>
      </c>
      <c r="B20" s="423"/>
      <c r="C20" s="423"/>
      <c r="D20" s="423"/>
      <c r="E20" s="431"/>
      <c r="F20" s="79"/>
      <c r="G20" s="80"/>
      <c r="H20" s="81"/>
      <c r="I20" s="114"/>
      <c r="J20" s="115"/>
      <c r="K20" s="116"/>
      <c r="L20" s="164"/>
      <c r="M20" s="165"/>
      <c r="N20" s="166"/>
    </row>
    <row r="21" spans="1:14" s="2" customFormat="1" ht="21" x14ac:dyDescent="0.35">
      <c r="A21" s="283" t="s">
        <v>31</v>
      </c>
      <c r="B21" s="284" t="s">
        <v>32</v>
      </c>
      <c r="C21" s="285">
        <f>SUM(C22:C24)</f>
        <v>0</v>
      </c>
      <c r="D21" s="285">
        <f t="shared" ref="D21:E21" si="13">SUM(D22:D24)</f>
        <v>0</v>
      </c>
      <c r="E21" s="351">
        <f t="shared" si="13"/>
        <v>0</v>
      </c>
      <c r="F21" s="287">
        <f>SUM(F22:F24)</f>
        <v>0</v>
      </c>
      <c r="G21" s="288">
        <f t="shared" ref="G21:H21" si="14">SUM(G22:G24)</f>
        <v>0</v>
      </c>
      <c r="H21" s="289">
        <f t="shared" si="14"/>
        <v>0</v>
      </c>
      <c r="I21" s="290">
        <f>SUM(I22:I24)</f>
        <v>0</v>
      </c>
      <c r="J21" s="291">
        <f t="shared" ref="J21:K21" si="15">SUM(J22:J24)</f>
        <v>0</v>
      </c>
      <c r="K21" s="292">
        <f t="shared" si="15"/>
        <v>0</v>
      </c>
      <c r="L21" s="293">
        <f>SUM(L22:L24)</f>
        <v>0</v>
      </c>
      <c r="M21" s="294">
        <f t="shared" ref="M21:N21" si="16">SUM(M22:M24)</f>
        <v>0</v>
      </c>
      <c r="N21" s="295">
        <f t="shared" si="16"/>
        <v>0</v>
      </c>
    </row>
    <row r="22" spans="1:14" ht="21" x14ac:dyDescent="0.35">
      <c r="A22" s="26"/>
      <c r="B22" s="27" t="s">
        <v>33</v>
      </c>
      <c r="C22" s="28">
        <v>0</v>
      </c>
      <c r="D22" s="29">
        <f t="shared" ref="D22:D43" si="17">C22*19%</f>
        <v>0</v>
      </c>
      <c r="E22" s="30">
        <f t="shared" ref="E22:E43" si="18">C22+D22</f>
        <v>0</v>
      </c>
      <c r="F22" s="97">
        <v>0</v>
      </c>
      <c r="G22" s="98">
        <f t="shared" ref="G22:G27" si="19">F22*19%</f>
        <v>0</v>
      </c>
      <c r="H22" s="99">
        <f t="shared" ref="H22:H27" si="20">F22+G22</f>
        <v>0</v>
      </c>
      <c r="I22" s="132">
        <v>0</v>
      </c>
      <c r="J22" s="133">
        <f t="shared" ref="J22:J25" si="21">I22*19%</f>
        <v>0</v>
      </c>
      <c r="K22" s="134">
        <f t="shared" ref="K22:K27" si="22">I22+J22</f>
        <v>0</v>
      </c>
      <c r="L22" s="182">
        <v>0</v>
      </c>
      <c r="M22" s="183">
        <f t="shared" ref="M22:M25" si="23">L22*19%</f>
        <v>0</v>
      </c>
      <c r="N22" s="184">
        <f t="shared" ref="N22:N25" si="24">L22+M22</f>
        <v>0</v>
      </c>
    </row>
    <row r="23" spans="1:14" ht="21" x14ac:dyDescent="0.35">
      <c r="A23" s="26"/>
      <c r="B23" s="27" t="s">
        <v>34</v>
      </c>
      <c r="C23" s="28">
        <v>0</v>
      </c>
      <c r="D23" s="29">
        <f t="shared" si="17"/>
        <v>0</v>
      </c>
      <c r="E23" s="30">
        <f t="shared" si="18"/>
        <v>0</v>
      </c>
      <c r="F23" s="97">
        <v>0</v>
      </c>
      <c r="G23" s="98">
        <f t="shared" si="19"/>
        <v>0</v>
      </c>
      <c r="H23" s="99">
        <f t="shared" si="20"/>
        <v>0</v>
      </c>
      <c r="I23" s="132">
        <v>0</v>
      </c>
      <c r="J23" s="133">
        <f t="shared" si="21"/>
        <v>0</v>
      </c>
      <c r="K23" s="134">
        <f t="shared" si="22"/>
        <v>0</v>
      </c>
      <c r="L23" s="182">
        <v>0</v>
      </c>
      <c r="M23" s="183">
        <f t="shared" si="23"/>
        <v>0</v>
      </c>
      <c r="N23" s="184">
        <f t="shared" si="24"/>
        <v>0</v>
      </c>
    </row>
    <row r="24" spans="1:14" ht="21.75" thickBot="1" x14ac:dyDescent="0.4">
      <c r="A24" s="11"/>
      <c r="B24" s="12" t="s">
        <v>35</v>
      </c>
      <c r="C24" s="13">
        <v>0</v>
      </c>
      <c r="D24" s="14">
        <f t="shared" si="17"/>
        <v>0</v>
      </c>
      <c r="E24" s="15">
        <f t="shared" si="18"/>
        <v>0</v>
      </c>
      <c r="F24" s="82">
        <v>0</v>
      </c>
      <c r="G24" s="83">
        <f t="shared" si="19"/>
        <v>0</v>
      </c>
      <c r="H24" s="84">
        <f t="shared" si="20"/>
        <v>0</v>
      </c>
      <c r="I24" s="117">
        <v>0</v>
      </c>
      <c r="J24" s="118">
        <f t="shared" si="21"/>
        <v>0</v>
      </c>
      <c r="K24" s="119">
        <f t="shared" si="22"/>
        <v>0</v>
      </c>
      <c r="L24" s="167">
        <v>0</v>
      </c>
      <c r="M24" s="168">
        <f t="shared" si="23"/>
        <v>0</v>
      </c>
      <c r="N24" s="169">
        <f t="shared" si="24"/>
        <v>0</v>
      </c>
    </row>
    <row r="25" spans="1:14" s="2" customFormat="1" ht="43.5" thickTop="1" thickBot="1" x14ac:dyDescent="0.4">
      <c r="A25" s="296" t="s">
        <v>36</v>
      </c>
      <c r="B25" s="297" t="s">
        <v>37</v>
      </c>
      <c r="C25" s="298">
        <v>0</v>
      </c>
      <c r="D25" s="299">
        <f t="shared" si="17"/>
        <v>0</v>
      </c>
      <c r="E25" s="352">
        <f t="shared" si="18"/>
        <v>0</v>
      </c>
      <c r="F25" s="301">
        <v>0</v>
      </c>
      <c r="G25" s="302">
        <f t="shared" si="19"/>
        <v>0</v>
      </c>
      <c r="H25" s="303">
        <f t="shared" si="20"/>
        <v>0</v>
      </c>
      <c r="I25" s="304">
        <v>0</v>
      </c>
      <c r="J25" s="305">
        <f t="shared" si="21"/>
        <v>0</v>
      </c>
      <c r="K25" s="306">
        <f t="shared" si="22"/>
        <v>0</v>
      </c>
      <c r="L25" s="307">
        <v>0</v>
      </c>
      <c r="M25" s="308">
        <f t="shared" si="23"/>
        <v>0</v>
      </c>
      <c r="N25" s="309">
        <f t="shared" si="24"/>
        <v>0</v>
      </c>
    </row>
    <row r="26" spans="1:14" s="2" customFormat="1" ht="22.5" thickTop="1" thickBot="1" x14ac:dyDescent="0.4">
      <c r="A26" s="296" t="s">
        <v>38</v>
      </c>
      <c r="B26" s="310" t="s">
        <v>39</v>
      </c>
      <c r="C26" s="311">
        <v>0</v>
      </c>
      <c r="D26" s="299">
        <f t="shared" si="17"/>
        <v>0</v>
      </c>
      <c r="E26" s="352">
        <f t="shared" si="18"/>
        <v>0</v>
      </c>
      <c r="F26" s="312">
        <v>0</v>
      </c>
      <c r="G26" s="302">
        <f t="shared" si="19"/>
        <v>0</v>
      </c>
      <c r="H26" s="303">
        <f t="shared" si="20"/>
        <v>0</v>
      </c>
      <c r="I26" s="313">
        <f>C26-F26</f>
        <v>0</v>
      </c>
      <c r="J26" s="305">
        <f>I26*21%</f>
        <v>0</v>
      </c>
      <c r="K26" s="306">
        <f t="shared" si="22"/>
        <v>0</v>
      </c>
      <c r="L26" s="314">
        <f>F26+I26</f>
        <v>0</v>
      </c>
      <c r="M26" s="315">
        <f t="shared" ref="M26:N27" si="25">G26+J26</f>
        <v>0</v>
      </c>
      <c r="N26" s="353">
        <f t="shared" si="25"/>
        <v>0</v>
      </c>
    </row>
    <row r="27" spans="1:14" s="2" customFormat="1" ht="42" customHeight="1" thickTop="1" thickBot="1" x14ac:dyDescent="0.4">
      <c r="A27" s="296" t="s">
        <v>40</v>
      </c>
      <c r="B27" s="297" t="s">
        <v>41</v>
      </c>
      <c r="C27" s="311">
        <v>0</v>
      </c>
      <c r="D27" s="299">
        <f t="shared" si="17"/>
        <v>0</v>
      </c>
      <c r="E27" s="352">
        <f t="shared" si="18"/>
        <v>0</v>
      </c>
      <c r="F27" s="312">
        <v>0</v>
      </c>
      <c r="G27" s="302">
        <f t="shared" si="19"/>
        <v>0</v>
      </c>
      <c r="H27" s="303">
        <f t="shared" si="20"/>
        <v>0</v>
      </c>
      <c r="I27" s="313">
        <f>C27-F27</f>
        <v>0</v>
      </c>
      <c r="J27" s="305">
        <f>I27*21%</f>
        <v>0</v>
      </c>
      <c r="K27" s="306">
        <f t="shared" si="22"/>
        <v>0</v>
      </c>
      <c r="L27" s="314">
        <f>F27+I27</f>
        <v>0</v>
      </c>
      <c r="M27" s="317">
        <f t="shared" si="25"/>
        <v>0</v>
      </c>
      <c r="N27" s="353">
        <f t="shared" si="25"/>
        <v>0</v>
      </c>
    </row>
    <row r="28" spans="1:14" s="2" customFormat="1" ht="21.75" thickTop="1" x14ac:dyDescent="0.35">
      <c r="A28" s="318" t="s">
        <v>42</v>
      </c>
      <c r="B28" s="319" t="s">
        <v>43</v>
      </c>
      <c r="C28" s="320">
        <f>SUM(C29:C34)</f>
        <v>15324.45</v>
      </c>
      <c r="D28" s="320">
        <f t="shared" ref="D28:E28" si="26">SUM(D29:D34)</f>
        <v>2911.6455000000001</v>
      </c>
      <c r="E28" s="320">
        <f t="shared" si="26"/>
        <v>18236.095499999999</v>
      </c>
      <c r="F28" s="322">
        <f>SUM(F29:F34)</f>
        <v>13999.5</v>
      </c>
      <c r="G28" s="323">
        <f t="shared" ref="G28:H28" si="27">SUM(G29:G34)</f>
        <v>2659.9050000000002</v>
      </c>
      <c r="H28" s="324">
        <f t="shared" si="27"/>
        <v>16659.404999999999</v>
      </c>
      <c r="I28" s="325">
        <f>SUM(I29:I34)</f>
        <v>1324.95</v>
      </c>
      <c r="J28" s="326">
        <f t="shared" ref="J28:K28" si="28">SUM(J29:J34)</f>
        <v>278.23950000000002</v>
      </c>
      <c r="K28" s="327">
        <f t="shared" si="28"/>
        <v>1603.1895</v>
      </c>
      <c r="L28" s="328">
        <f>SUM(L29:L34)</f>
        <v>15324.45</v>
      </c>
      <c r="M28" s="329">
        <f t="shared" ref="M28:N28" si="29">SUM(M29:M34)</f>
        <v>2938.1445000000003</v>
      </c>
      <c r="N28" s="330">
        <f t="shared" si="29"/>
        <v>18262.594499999999</v>
      </c>
    </row>
    <row r="29" spans="1:14" ht="21" x14ac:dyDescent="0.35">
      <c r="A29" s="26"/>
      <c r="B29" s="31" t="s">
        <v>44</v>
      </c>
      <c r="C29" s="28">
        <v>0</v>
      </c>
      <c r="D29" s="29">
        <f t="shared" si="17"/>
        <v>0</v>
      </c>
      <c r="E29" s="30">
        <f t="shared" si="18"/>
        <v>0</v>
      </c>
      <c r="F29" s="97">
        <v>0</v>
      </c>
      <c r="G29" s="98">
        <f t="shared" ref="G29:G35" si="30">F29*19%</f>
        <v>0</v>
      </c>
      <c r="H29" s="99">
        <f t="shared" ref="H29:H35" si="31">F29+G29</f>
        <v>0</v>
      </c>
      <c r="I29" s="132">
        <f>C29-F29</f>
        <v>0</v>
      </c>
      <c r="J29" s="133">
        <f>I29*21%</f>
        <v>0</v>
      </c>
      <c r="K29" s="134">
        <f t="shared" ref="K29:K35" si="32">I29+J29</f>
        <v>0</v>
      </c>
      <c r="L29" s="190">
        <f>F29+I29</f>
        <v>0</v>
      </c>
      <c r="M29" s="191">
        <f t="shared" ref="M29:N35" si="33">G29+J29</f>
        <v>0</v>
      </c>
      <c r="N29" s="208">
        <f t="shared" si="33"/>
        <v>0</v>
      </c>
    </row>
    <row r="30" spans="1:14" ht="21" x14ac:dyDescent="0.35">
      <c r="A30" s="26"/>
      <c r="B30" s="31" t="s">
        <v>45</v>
      </c>
      <c r="C30" s="28">
        <v>0</v>
      </c>
      <c r="D30" s="29">
        <f t="shared" si="17"/>
        <v>0</v>
      </c>
      <c r="E30" s="30">
        <f t="shared" si="18"/>
        <v>0</v>
      </c>
      <c r="F30" s="97">
        <v>0</v>
      </c>
      <c r="G30" s="98">
        <f t="shared" si="30"/>
        <v>0</v>
      </c>
      <c r="H30" s="99">
        <f t="shared" si="31"/>
        <v>0</v>
      </c>
      <c r="I30" s="132">
        <f t="shared" ref="I30:I33" si="34">C30-F30</f>
        <v>0</v>
      </c>
      <c r="J30" s="133">
        <f t="shared" ref="J30:J33" si="35">I30*21%</f>
        <v>0</v>
      </c>
      <c r="K30" s="134">
        <f t="shared" si="32"/>
        <v>0</v>
      </c>
      <c r="L30" s="190">
        <f t="shared" ref="L30:L34" si="36">F30+I30</f>
        <v>0</v>
      </c>
      <c r="M30" s="191">
        <f t="shared" si="33"/>
        <v>0</v>
      </c>
      <c r="N30" s="208">
        <f t="shared" si="33"/>
        <v>0</v>
      </c>
    </row>
    <row r="31" spans="1:14" ht="59.25" customHeight="1" x14ac:dyDescent="0.35">
      <c r="A31" s="26"/>
      <c r="B31" s="31" t="s">
        <v>46</v>
      </c>
      <c r="C31" s="28">
        <v>0</v>
      </c>
      <c r="D31" s="29">
        <f t="shared" si="17"/>
        <v>0</v>
      </c>
      <c r="E31" s="30">
        <f t="shared" si="18"/>
        <v>0</v>
      </c>
      <c r="F31" s="97">
        <v>0</v>
      </c>
      <c r="G31" s="98">
        <f t="shared" si="30"/>
        <v>0</v>
      </c>
      <c r="H31" s="99">
        <f t="shared" si="31"/>
        <v>0</v>
      </c>
      <c r="I31" s="132">
        <f t="shared" si="34"/>
        <v>0</v>
      </c>
      <c r="J31" s="133">
        <f t="shared" si="35"/>
        <v>0</v>
      </c>
      <c r="K31" s="134">
        <f t="shared" si="32"/>
        <v>0</v>
      </c>
      <c r="L31" s="190">
        <f t="shared" si="36"/>
        <v>0</v>
      </c>
      <c r="M31" s="191">
        <f t="shared" si="33"/>
        <v>0</v>
      </c>
      <c r="N31" s="208">
        <f t="shared" si="33"/>
        <v>0</v>
      </c>
    </row>
    <row r="32" spans="1:14" ht="42" x14ac:dyDescent="0.35">
      <c r="A32" s="26"/>
      <c r="B32" s="31" t="s">
        <v>47</v>
      </c>
      <c r="C32" s="28">
        <v>0</v>
      </c>
      <c r="D32" s="29">
        <f t="shared" si="17"/>
        <v>0</v>
      </c>
      <c r="E32" s="30">
        <f t="shared" si="18"/>
        <v>0</v>
      </c>
      <c r="F32" s="97">
        <v>0</v>
      </c>
      <c r="G32" s="98">
        <f t="shared" si="30"/>
        <v>0</v>
      </c>
      <c r="H32" s="99">
        <f t="shared" si="31"/>
        <v>0</v>
      </c>
      <c r="I32" s="132">
        <f t="shared" si="34"/>
        <v>0</v>
      </c>
      <c r="J32" s="133">
        <f t="shared" si="35"/>
        <v>0</v>
      </c>
      <c r="K32" s="134">
        <f t="shared" si="32"/>
        <v>0</v>
      </c>
      <c r="L32" s="190">
        <f t="shared" si="36"/>
        <v>0</v>
      </c>
      <c r="M32" s="191">
        <f t="shared" si="33"/>
        <v>0</v>
      </c>
      <c r="N32" s="208">
        <f t="shared" si="33"/>
        <v>0</v>
      </c>
    </row>
    <row r="33" spans="1:14" ht="42" x14ac:dyDescent="0.35">
      <c r="A33" s="32"/>
      <c r="B33" s="33" t="s">
        <v>48</v>
      </c>
      <c r="C33" s="34">
        <v>1324.95</v>
      </c>
      <c r="D33" s="35">
        <f t="shared" si="17"/>
        <v>251.74050000000003</v>
      </c>
      <c r="E33" s="36">
        <f t="shared" si="18"/>
        <v>1576.6905000000002</v>
      </c>
      <c r="F33" s="97">
        <v>0</v>
      </c>
      <c r="G33" s="98">
        <f t="shared" si="30"/>
        <v>0</v>
      </c>
      <c r="H33" s="99">
        <f t="shared" si="31"/>
        <v>0</v>
      </c>
      <c r="I33" s="132">
        <f t="shared" si="34"/>
        <v>1324.95</v>
      </c>
      <c r="J33" s="133">
        <f t="shared" si="35"/>
        <v>278.23950000000002</v>
      </c>
      <c r="K33" s="134">
        <f t="shared" si="32"/>
        <v>1603.1895</v>
      </c>
      <c r="L33" s="190">
        <f t="shared" si="36"/>
        <v>1324.95</v>
      </c>
      <c r="M33" s="191">
        <f t="shared" si="33"/>
        <v>278.23950000000002</v>
      </c>
      <c r="N33" s="208">
        <f t="shared" si="33"/>
        <v>1603.1895</v>
      </c>
    </row>
    <row r="34" spans="1:14" ht="21.75" thickBot="1" x14ac:dyDescent="0.4">
      <c r="A34" s="37"/>
      <c r="B34" s="38" t="s">
        <v>49</v>
      </c>
      <c r="C34" s="39">
        <v>13999.5</v>
      </c>
      <c r="D34" s="40">
        <f t="shared" si="17"/>
        <v>2659.9050000000002</v>
      </c>
      <c r="E34" s="41">
        <f t="shared" si="18"/>
        <v>16659.404999999999</v>
      </c>
      <c r="F34" s="82">
        <v>13999.5</v>
      </c>
      <c r="G34" s="83">
        <f t="shared" si="30"/>
        <v>2659.9050000000002</v>
      </c>
      <c r="H34" s="84">
        <f t="shared" si="31"/>
        <v>16659.404999999999</v>
      </c>
      <c r="I34" s="117">
        <f>C34-F34</f>
        <v>0</v>
      </c>
      <c r="J34" s="118">
        <f>I34*21%</f>
        <v>0</v>
      </c>
      <c r="K34" s="119">
        <f t="shared" si="32"/>
        <v>0</v>
      </c>
      <c r="L34" s="190">
        <f t="shared" si="36"/>
        <v>13999.5</v>
      </c>
      <c r="M34" s="206">
        <f t="shared" si="33"/>
        <v>2659.9050000000002</v>
      </c>
      <c r="N34" s="208">
        <f t="shared" si="33"/>
        <v>16659.404999999999</v>
      </c>
    </row>
    <row r="35" spans="1:14" s="2" customFormat="1" ht="22.5" thickTop="1" thickBot="1" x14ac:dyDescent="0.4">
      <c r="A35" s="331" t="s">
        <v>50</v>
      </c>
      <c r="B35" s="332" t="s">
        <v>51</v>
      </c>
      <c r="C35" s="333">
        <v>3333.33</v>
      </c>
      <c r="D35" s="334">
        <f t="shared" si="17"/>
        <v>633.33270000000005</v>
      </c>
      <c r="E35" s="354">
        <f t="shared" si="18"/>
        <v>3966.6626999999999</v>
      </c>
      <c r="F35" s="301">
        <v>3333.33</v>
      </c>
      <c r="G35" s="302">
        <f t="shared" si="30"/>
        <v>633.33270000000005</v>
      </c>
      <c r="H35" s="303">
        <f t="shared" si="31"/>
        <v>3966.6626999999999</v>
      </c>
      <c r="I35" s="304">
        <f>C35-F35</f>
        <v>0</v>
      </c>
      <c r="J35" s="305">
        <f>I35*21%</f>
        <v>0</v>
      </c>
      <c r="K35" s="306">
        <f t="shared" si="32"/>
        <v>0</v>
      </c>
      <c r="L35" s="336">
        <f>F35+I35</f>
        <v>3333.33</v>
      </c>
      <c r="M35" s="186">
        <f t="shared" si="33"/>
        <v>633.33270000000005</v>
      </c>
      <c r="N35" s="355">
        <f t="shared" si="33"/>
        <v>3966.6626999999999</v>
      </c>
    </row>
    <row r="36" spans="1:14" s="2" customFormat="1" ht="21.75" thickTop="1" x14ac:dyDescent="0.35">
      <c r="A36" s="338" t="s">
        <v>52</v>
      </c>
      <c r="B36" s="339" t="s">
        <v>53</v>
      </c>
      <c r="C36" s="340">
        <f>SUM(C37:C38)</f>
        <v>30000</v>
      </c>
      <c r="D36" s="340">
        <f t="shared" ref="D36:E36" si="37">SUM(D37:D38)</f>
        <v>5700</v>
      </c>
      <c r="E36" s="356">
        <f t="shared" si="37"/>
        <v>35700</v>
      </c>
      <c r="F36" s="322">
        <f>SUM(F37:F38)</f>
        <v>0</v>
      </c>
      <c r="G36" s="323">
        <f t="shared" ref="G36:H36" si="38">SUM(G37:G38)</f>
        <v>0</v>
      </c>
      <c r="H36" s="324">
        <f t="shared" si="38"/>
        <v>0</v>
      </c>
      <c r="I36" s="325">
        <f>SUM(I37:I38)</f>
        <v>30000</v>
      </c>
      <c r="J36" s="326">
        <f t="shared" ref="J36:K36" si="39">SUM(J37:J38)</f>
        <v>6300</v>
      </c>
      <c r="K36" s="327">
        <f t="shared" si="39"/>
        <v>36300</v>
      </c>
      <c r="L36" s="328">
        <f>SUM(L37:L38)</f>
        <v>30000</v>
      </c>
      <c r="M36" s="329">
        <f t="shared" ref="M36:N36" si="40">SUM(M37:M38)</f>
        <v>5700</v>
      </c>
      <c r="N36" s="330">
        <f t="shared" si="40"/>
        <v>35700</v>
      </c>
    </row>
    <row r="37" spans="1:14" ht="21" x14ac:dyDescent="0.35">
      <c r="A37" s="32"/>
      <c r="B37" s="33" t="s">
        <v>54</v>
      </c>
      <c r="C37" s="34">
        <v>30000</v>
      </c>
      <c r="D37" s="35">
        <f>C37*19%</f>
        <v>5700</v>
      </c>
      <c r="E37" s="36">
        <f>C37+D37</f>
        <v>35700</v>
      </c>
      <c r="F37" s="97">
        <v>0</v>
      </c>
      <c r="G37" s="98">
        <f>F37*19%</f>
        <v>0</v>
      </c>
      <c r="H37" s="99">
        <f>F37+G37</f>
        <v>0</v>
      </c>
      <c r="I37" s="132">
        <f>C37-F37</f>
        <v>30000</v>
      </c>
      <c r="J37" s="133">
        <f>I37*21%</f>
        <v>6300</v>
      </c>
      <c r="K37" s="134">
        <f>I37+J37</f>
        <v>36300</v>
      </c>
      <c r="L37" s="182">
        <f>F37+I37</f>
        <v>30000</v>
      </c>
      <c r="M37" s="183">
        <f>L37*19%</f>
        <v>5700</v>
      </c>
      <c r="N37" s="184">
        <f>L37+M37</f>
        <v>35700</v>
      </c>
    </row>
    <row r="38" spans="1:14" ht="21.75" thickBot="1" x14ac:dyDescent="0.4">
      <c r="A38" s="37"/>
      <c r="B38" s="38" t="s">
        <v>55</v>
      </c>
      <c r="C38" s="39">
        <v>0</v>
      </c>
      <c r="D38" s="40">
        <f t="shared" si="17"/>
        <v>0</v>
      </c>
      <c r="E38" s="41">
        <f t="shared" si="18"/>
        <v>0</v>
      </c>
      <c r="F38" s="82">
        <v>0</v>
      </c>
      <c r="G38" s="83">
        <f t="shared" ref="G38" si="41">F38*19%</f>
        <v>0</v>
      </c>
      <c r="H38" s="84">
        <f t="shared" ref="H38" si="42">F38+G38</f>
        <v>0</v>
      </c>
      <c r="I38" s="132">
        <f>C38-F38</f>
        <v>0</v>
      </c>
      <c r="J38" s="133">
        <f>I38*21%</f>
        <v>0</v>
      </c>
      <c r="K38" s="134">
        <f>I38+J38</f>
        <v>0</v>
      </c>
      <c r="L38" s="182">
        <f>F38+I38</f>
        <v>0</v>
      </c>
      <c r="M38" s="183">
        <f>L38*19%</f>
        <v>0</v>
      </c>
      <c r="N38" s="184">
        <f>L38+M38</f>
        <v>0</v>
      </c>
    </row>
    <row r="39" spans="1:14" s="2" customFormat="1" ht="21.75" thickTop="1" x14ac:dyDescent="0.35">
      <c r="A39" s="338" t="s">
        <v>56</v>
      </c>
      <c r="B39" s="339" t="s">
        <v>57</v>
      </c>
      <c r="C39" s="340">
        <f>C40+C43</f>
        <v>5050</v>
      </c>
      <c r="D39" s="340">
        <f t="shared" ref="D39:E39" si="43">D40+D43</f>
        <v>959.5</v>
      </c>
      <c r="E39" s="340">
        <f t="shared" si="43"/>
        <v>6009.5</v>
      </c>
      <c r="F39" s="322">
        <f>F40+F43</f>
        <v>0</v>
      </c>
      <c r="G39" s="323">
        <f t="shared" ref="G39:H39" si="44">G40+G43</f>
        <v>0</v>
      </c>
      <c r="H39" s="324">
        <f t="shared" si="44"/>
        <v>0</v>
      </c>
      <c r="I39" s="325">
        <f>I40+I43</f>
        <v>5050</v>
      </c>
      <c r="J39" s="326">
        <f t="shared" ref="J39:K39" si="45">J40+J43</f>
        <v>1060.5</v>
      </c>
      <c r="K39" s="327">
        <f t="shared" si="45"/>
        <v>6110.5</v>
      </c>
      <c r="L39" s="328">
        <f>L40+L43</f>
        <v>5050</v>
      </c>
      <c r="M39" s="342">
        <f t="shared" ref="M39:N39" si="46">M40+M43</f>
        <v>1060.5</v>
      </c>
      <c r="N39" s="330">
        <f t="shared" si="46"/>
        <v>6110.5</v>
      </c>
    </row>
    <row r="40" spans="1:14" ht="19.5" customHeight="1" x14ac:dyDescent="0.35">
      <c r="A40" s="32"/>
      <c r="B40" s="47" t="s">
        <v>58</v>
      </c>
      <c r="C40" s="48">
        <f>C41+C42</f>
        <v>1150</v>
      </c>
      <c r="D40" s="48">
        <f t="shared" ref="D40:E40" si="47">D41+D42</f>
        <v>218.5</v>
      </c>
      <c r="E40" s="48">
        <f t="shared" si="47"/>
        <v>1368.5</v>
      </c>
      <c r="F40" s="94">
        <f>F41+F42</f>
        <v>0</v>
      </c>
      <c r="G40" s="95">
        <f t="shared" ref="G40:H40" si="48">G41+G42</f>
        <v>0</v>
      </c>
      <c r="H40" s="96">
        <f t="shared" si="48"/>
        <v>0</v>
      </c>
      <c r="I40" s="129">
        <f>I41+I42</f>
        <v>1150</v>
      </c>
      <c r="J40" s="130">
        <f t="shared" ref="J40:K40" si="49">J41+J42</f>
        <v>241.5</v>
      </c>
      <c r="K40" s="131">
        <f t="shared" si="49"/>
        <v>1391.5</v>
      </c>
      <c r="L40" s="179">
        <f>L41+L42</f>
        <v>1150</v>
      </c>
      <c r="M40" s="180">
        <f t="shared" ref="M40:N40" si="50">M41+M42</f>
        <v>241.5</v>
      </c>
      <c r="N40" s="181">
        <f t="shared" si="50"/>
        <v>1391.5</v>
      </c>
    </row>
    <row r="41" spans="1:14" ht="24" customHeight="1" x14ac:dyDescent="0.35">
      <c r="A41" s="32"/>
      <c r="B41" s="47" t="s">
        <v>59</v>
      </c>
      <c r="C41" s="34">
        <v>1150</v>
      </c>
      <c r="D41" s="35">
        <f t="shared" si="17"/>
        <v>218.5</v>
      </c>
      <c r="E41" s="36">
        <f t="shared" si="18"/>
        <v>1368.5</v>
      </c>
      <c r="F41" s="97">
        <v>0</v>
      </c>
      <c r="G41" s="98">
        <f t="shared" ref="G41:G43" si="51">F41*19%</f>
        <v>0</v>
      </c>
      <c r="H41" s="99">
        <f t="shared" ref="H41:H43" si="52">F41+G41</f>
        <v>0</v>
      </c>
      <c r="I41" s="132">
        <f>C41-F41</f>
        <v>1150</v>
      </c>
      <c r="J41" s="133">
        <f>I41*21%</f>
        <v>241.5</v>
      </c>
      <c r="K41" s="134">
        <f t="shared" ref="K41:K43" si="53">I41+J41</f>
        <v>1391.5</v>
      </c>
      <c r="L41" s="190">
        <f>F41+I41</f>
        <v>1150</v>
      </c>
      <c r="M41" s="191">
        <f t="shared" ref="M41:N43" si="54">G41+J41</f>
        <v>241.5</v>
      </c>
      <c r="N41" s="208">
        <f t="shared" si="54"/>
        <v>1391.5</v>
      </c>
    </row>
    <row r="42" spans="1:14" ht="41.25" customHeight="1" x14ac:dyDescent="0.35">
      <c r="A42" s="32"/>
      <c r="B42" s="33" t="s">
        <v>60</v>
      </c>
      <c r="C42" s="34">
        <v>0</v>
      </c>
      <c r="D42" s="35">
        <f t="shared" si="17"/>
        <v>0</v>
      </c>
      <c r="E42" s="36">
        <f t="shared" si="18"/>
        <v>0</v>
      </c>
      <c r="F42" s="97">
        <v>0</v>
      </c>
      <c r="G42" s="98">
        <f t="shared" si="51"/>
        <v>0</v>
      </c>
      <c r="H42" s="99">
        <f t="shared" si="52"/>
        <v>0</v>
      </c>
      <c r="I42" s="132">
        <f t="shared" ref="I42:I43" si="55">C42-F42</f>
        <v>0</v>
      </c>
      <c r="J42" s="133">
        <f t="shared" ref="J42:J43" si="56">I42*21%</f>
        <v>0</v>
      </c>
      <c r="K42" s="134">
        <f t="shared" si="53"/>
        <v>0</v>
      </c>
      <c r="L42" s="190">
        <f t="shared" ref="L42:L43" si="57">F42+I42</f>
        <v>0</v>
      </c>
      <c r="M42" s="191">
        <f t="shared" si="54"/>
        <v>0</v>
      </c>
      <c r="N42" s="208">
        <f t="shared" si="54"/>
        <v>0</v>
      </c>
    </row>
    <row r="43" spans="1:14" ht="21.75" thickBot="1" x14ac:dyDescent="0.4">
      <c r="A43" s="37"/>
      <c r="B43" s="38" t="s">
        <v>61</v>
      </c>
      <c r="C43" s="39">
        <v>3900</v>
      </c>
      <c r="D43" s="40">
        <f t="shared" si="17"/>
        <v>741</v>
      </c>
      <c r="E43" s="41">
        <f t="shared" si="18"/>
        <v>4641</v>
      </c>
      <c r="F43" s="82">
        <v>0</v>
      </c>
      <c r="G43" s="83">
        <f t="shared" si="51"/>
        <v>0</v>
      </c>
      <c r="H43" s="84">
        <f t="shared" si="52"/>
        <v>0</v>
      </c>
      <c r="I43" s="117">
        <f t="shared" si="55"/>
        <v>3900</v>
      </c>
      <c r="J43" s="118">
        <f t="shared" si="56"/>
        <v>819</v>
      </c>
      <c r="K43" s="119">
        <f t="shared" si="53"/>
        <v>4719</v>
      </c>
      <c r="L43" s="198">
        <f t="shared" si="57"/>
        <v>3900</v>
      </c>
      <c r="M43" s="200">
        <f t="shared" si="54"/>
        <v>819</v>
      </c>
      <c r="N43" s="207">
        <f t="shared" si="54"/>
        <v>4719</v>
      </c>
    </row>
    <row r="44" spans="1:14" ht="22.5" thickTop="1" thickBot="1" x14ac:dyDescent="0.4">
      <c r="A44" s="424" t="s">
        <v>62</v>
      </c>
      <c r="B44" s="425"/>
      <c r="C44" s="22">
        <f>C21+C25+C26+C27+C28+C35+C36+C39</f>
        <v>53707.78</v>
      </c>
      <c r="D44" s="22">
        <f>D21+D25+D26+D27+D28+D35+D36+D39</f>
        <v>10204.4782</v>
      </c>
      <c r="E44" s="22">
        <f>E21+E25+E26+E27+E28+E35+E36+E39</f>
        <v>63912.258199999997</v>
      </c>
      <c r="F44" s="88">
        <f t="shared" ref="F44:N44" si="58">F21+F25+F26+F27+F28+F35+F36+F39</f>
        <v>17332.830000000002</v>
      </c>
      <c r="G44" s="89">
        <f t="shared" si="58"/>
        <v>3293.2377000000001</v>
      </c>
      <c r="H44" s="90">
        <f t="shared" si="58"/>
        <v>20626.0677</v>
      </c>
      <c r="I44" s="123">
        <f t="shared" si="58"/>
        <v>36374.949999999997</v>
      </c>
      <c r="J44" s="124">
        <f t="shared" si="58"/>
        <v>7638.7394999999997</v>
      </c>
      <c r="K44" s="125">
        <f t="shared" si="58"/>
        <v>44013.6895</v>
      </c>
      <c r="L44" s="173">
        <f t="shared" si="58"/>
        <v>53707.78</v>
      </c>
      <c r="M44" s="174">
        <f t="shared" si="58"/>
        <v>10331.977200000001</v>
      </c>
      <c r="N44" s="175">
        <f t="shared" si="58"/>
        <v>64039.7572</v>
      </c>
    </row>
    <row r="45" spans="1:14" ht="21" x14ac:dyDescent="0.25">
      <c r="A45" s="422" t="s">
        <v>63</v>
      </c>
      <c r="B45" s="423"/>
      <c r="C45" s="423"/>
      <c r="D45" s="423"/>
      <c r="E45" s="431"/>
      <c r="F45" s="79"/>
      <c r="G45" s="80"/>
      <c r="H45" s="81"/>
      <c r="I45" s="114"/>
      <c r="J45" s="115"/>
      <c r="K45" s="116"/>
      <c r="L45" s="164"/>
      <c r="M45" s="165"/>
      <c r="N45" s="166"/>
    </row>
    <row r="46" spans="1:14" ht="21" x14ac:dyDescent="0.35">
      <c r="A46" s="357" t="s">
        <v>64</v>
      </c>
      <c r="B46" s="358" t="s">
        <v>65</v>
      </c>
      <c r="C46" s="343">
        <f t="shared" ref="C46:N46" si="59">C47+C48</f>
        <v>181001.43</v>
      </c>
      <c r="D46" s="343">
        <f t="shared" si="59"/>
        <v>34390.271699999998</v>
      </c>
      <c r="E46" s="343">
        <f t="shared" si="59"/>
        <v>215391.70169999998</v>
      </c>
      <c r="F46" s="345">
        <f t="shared" si="59"/>
        <v>0</v>
      </c>
      <c r="G46" s="153">
        <f t="shared" si="59"/>
        <v>0</v>
      </c>
      <c r="H46" s="346">
        <f t="shared" si="59"/>
        <v>0</v>
      </c>
      <c r="I46" s="144">
        <f t="shared" si="59"/>
        <v>181001.43</v>
      </c>
      <c r="J46" s="149">
        <f t="shared" si="59"/>
        <v>38010.300299999995</v>
      </c>
      <c r="K46" s="359">
        <f t="shared" si="59"/>
        <v>219011.7303</v>
      </c>
      <c r="L46" s="188">
        <f t="shared" si="59"/>
        <v>181001.43</v>
      </c>
      <c r="M46" s="189">
        <f t="shared" si="59"/>
        <v>38010.300299999995</v>
      </c>
      <c r="N46" s="210">
        <f t="shared" si="59"/>
        <v>219011.7303</v>
      </c>
    </row>
    <row r="47" spans="1:14" ht="21" hidden="1" x14ac:dyDescent="0.35">
      <c r="A47" s="357"/>
      <c r="B47" s="142" t="s">
        <v>66</v>
      </c>
      <c r="C47" s="360">
        <v>0</v>
      </c>
      <c r="D47" s="361">
        <f>C47*0.19</f>
        <v>0</v>
      </c>
      <c r="E47" s="362">
        <f>C47+D47</f>
        <v>0</v>
      </c>
      <c r="F47" s="151">
        <v>0</v>
      </c>
      <c r="G47" s="153">
        <v>0</v>
      </c>
      <c r="H47" s="152">
        <v>0</v>
      </c>
      <c r="I47" s="144">
        <f>C47-F47</f>
        <v>0</v>
      </c>
      <c r="J47" s="149">
        <f>I47*0.21</f>
        <v>0</v>
      </c>
      <c r="K47" s="147">
        <f>I47+J47</f>
        <v>0</v>
      </c>
      <c r="L47" s="188">
        <f>F47+I47</f>
        <v>0</v>
      </c>
      <c r="M47" s="189">
        <f t="shared" ref="M47:N53" si="60">G47+J47</f>
        <v>0</v>
      </c>
      <c r="N47" s="210">
        <f t="shared" si="60"/>
        <v>0</v>
      </c>
    </row>
    <row r="48" spans="1:14" ht="21" hidden="1" x14ac:dyDescent="0.35">
      <c r="A48" s="357"/>
      <c r="B48" s="142" t="s">
        <v>67</v>
      </c>
      <c r="C48" s="360">
        <f>108799.67+177096.02-104894.26</f>
        <v>181001.43</v>
      </c>
      <c r="D48" s="361">
        <f t="shared" ref="D48" si="61">C48*0.19</f>
        <v>34390.271699999998</v>
      </c>
      <c r="E48" s="362">
        <f t="shared" ref="E48:E55" si="62">C48+D48</f>
        <v>215391.70169999998</v>
      </c>
      <c r="F48" s="345">
        <v>0</v>
      </c>
      <c r="G48" s="223">
        <f t="shared" ref="G48" si="63">F48*0.19</f>
        <v>0</v>
      </c>
      <c r="H48" s="224">
        <f t="shared" ref="H48:H49" si="64">F48+G48</f>
        <v>0</v>
      </c>
      <c r="I48" s="144">
        <f t="shared" ref="I48:I49" si="65">C48-F48</f>
        <v>181001.43</v>
      </c>
      <c r="J48" s="149">
        <f t="shared" ref="J48:J49" si="66">I48*0.21</f>
        <v>38010.300299999995</v>
      </c>
      <c r="K48" s="147">
        <f t="shared" ref="K48:K49" si="67">I48+J48</f>
        <v>219011.7303</v>
      </c>
      <c r="L48" s="188">
        <f t="shared" ref="L48:N55" si="68">F48+I48</f>
        <v>181001.43</v>
      </c>
      <c r="M48" s="189">
        <f t="shared" si="60"/>
        <v>38010.300299999995</v>
      </c>
      <c r="N48" s="210">
        <f t="shared" si="60"/>
        <v>219011.7303</v>
      </c>
    </row>
    <row r="49" spans="1:14" ht="21" x14ac:dyDescent="0.35">
      <c r="A49" s="357" t="s">
        <v>68</v>
      </c>
      <c r="B49" s="142" t="s">
        <v>69</v>
      </c>
      <c r="C49" s="343">
        <v>0</v>
      </c>
      <c r="D49" s="361">
        <f t="shared" ref="D49:D55" si="69">C49*19%</f>
        <v>0</v>
      </c>
      <c r="E49" s="362">
        <f t="shared" si="62"/>
        <v>0</v>
      </c>
      <c r="F49" s="345">
        <v>0</v>
      </c>
      <c r="G49" s="223">
        <f t="shared" ref="G49" si="70">F49*19%</f>
        <v>0</v>
      </c>
      <c r="H49" s="224">
        <f t="shared" si="64"/>
        <v>0</v>
      </c>
      <c r="I49" s="144">
        <f t="shared" si="65"/>
        <v>0</v>
      </c>
      <c r="J49" s="149">
        <f t="shared" si="66"/>
        <v>0</v>
      </c>
      <c r="K49" s="147">
        <f t="shared" si="67"/>
        <v>0</v>
      </c>
      <c r="L49" s="188">
        <f t="shared" si="68"/>
        <v>0</v>
      </c>
      <c r="M49" s="189">
        <f t="shared" si="60"/>
        <v>0</v>
      </c>
      <c r="N49" s="210">
        <f t="shared" si="60"/>
        <v>0</v>
      </c>
    </row>
    <row r="50" spans="1:14" ht="21" x14ac:dyDescent="0.35">
      <c r="A50" s="357" t="s">
        <v>70</v>
      </c>
      <c r="B50" s="142" t="s">
        <v>71</v>
      </c>
      <c r="C50" s="343">
        <f>C51+C52</f>
        <v>208767.5</v>
      </c>
      <c r="D50" s="343">
        <f t="shared" ref="D50:E50" si="71">D51+D52</f>
        <v>39665.824999999997</v>
      </c>
      <c r="E50" s="343">
        <f t="shared" si="71"/>
        <v>248433.32500000001</v>
      </c>
      <c r="F50" s="345">
        <f>F51+F52</f>
        <v>23200</v>
      </c>
      <c r="G50" s="153">
        <f t="shared" ref="G50:H50" si="72">G51+G52</f>
        <v>4408</v>
      </c>
      <c r="H50" s="346">
        <f t="shared" si="72"/>
        <v>27608</v>
      </c>
      <c r="I50" s="347">
        <f>I51+I52</f>
        <v>185567.5</v>
      </c>
      <c r="J50" s="149">
        <f t="shared" ref="J50:K50" si="73">J51+J52</f>
        <v>38969.175000000003</v>
      </c>
      <c r="K50" s="348">
        <f t="shared" si="73"/>
        <v>224536.67499999999</v>
      </c>
      <c r="L50" s="188">
        <f t="shared" si="68"/>
        <v>208767.5</v>
      </c>
      <c r="M50" s="189">
        <f t="shared" si="60"/>
        <v>43377.175000000003</v>
      </c>
      <c r="N50" s="210">
        <f t="shared" si="60"/>
        <v>252144.67499999999</v>
      </c>
    </row>
    <row r="51" spans="1:14" ht="1.5" customHeight="1" x14ac:dyDescent="0.35">
      <c r="A51" s="357"/>
      <c r="B51" s="142" t="s">
        <v>72</v>
      </c>
      <c r="C51" s="343">
        <v>85700</v>
      </c>
      <c r="D51" s="361">
        <f t="shared" ref="D51:D52" si="74">C51*0.19</f>
        <v>16283</v>
      </c>
      <c r="E51" s="362">
        <f t="shared" si="62"/>
        <v>101983</v>
      </c>
      <c r="F51" s="345">
        <v>23200</v>
      </c>
      <c r="G51" s="223">
        <f t="shared" ref="G51:G52" si="75">F51*0.19</f>
        <v>4408</v>
      </c>
      <c r="H51" s="224">
        <f t="shared" ref="H51:H55" si="76">F51+G51</f>
        <v>27608</v>
      </c>
      <c r="I51" s="347">
        <f>C51-F51</f>
        <v>62500</v>
      </c>
      <c r="J51" s="363">
        <f>I51*0.21</f>
        <v>13125</v>
      </c>
      <c r="K51" s="364">
        <f t="shared" ref="K51:K55" si="77">I51+J51</f>
        <v>75625</v>
      </c>
      <c r="L51" s="188">
        <f t="shared" si="68"/>
        <v>85700</v>
      </c>
      <c r="M51" s="189">
        <f t="shared" si="60"/>
        <v>17533</v>
      </c>
      <c r="N51" s="210">
        <f t="shared" si="60"/>
        <v>103233</v>
      </c>
    </row>
    <row r="52" spans="1:14" ht="21" hidden="1" x14ac:dyDescent="0.35">
      <c r="A52" s="357"/>
      <c r="B52" s="142" t="s">
        <v>73</v>
      </c>
      <c r="C52" s="343">
        <v>123067.5</v>
      </c>
      <c r="D52" s="361">
        <f t="shared" si="74"/>
        <v>23382.825000000001</v>
      </c>
      <c r="E52" s="362">
        <f t="shared" si="62"/>
        <v>146450.32500000001</v>
      </c>
      <c r="F52" s="345">
        <v>0</v>
      </c>
      <c r="G52" s="223">
        <f t="shared" si="75"/>
        <v>0</v>
      </c>
      <c r="H52" s="224">
        <f t="shared" si="76"/>
        <v>0</v>
      </c>
      <c r="I52" s="347">
        <f t="shared" ref="I52:I55" si="78">C52-F52</f>
        <v>123067.5</v>
      </c>
      <c r="J52" s="363">
        <f t="shared" ref="J52:J55" si="79">I52*0.21</f>
        <v>25844.174999999999</v>
      </c>
      <c r="K52" s="364">
        <f t="shared" si="77"/>
        <v>148911.67499999999</v>
      </c>
      <c r="L52" s="188">
        <f t="shared" si="68"/>
        <v>123067.5</v>
      </c>
      <c r="M52" s="189">
        <f t="shared" si="60"/>
        <v>25844.174999999999</v>
      </c>
      <c r="N52" s="210">
        <f t="shared" si="60"/>
        <v>148911.67499999999</v>
      </c>
    </row>
    <row r="53" spans="1:14" ht="42" x14ac:dyDescent="0.35">
      <c r="A53" s="357" t="s">
        <v>74</v>
      </c>
      <c r="B53" s="365" t="s">
        <v>75</v>
      </c>
      <c r="C53" s="343">
        <v>0</v>
      </c>
      <c r="D53" s="361">
        <f t="shared" si="69"/>
        <v>0</v>
      </c>
      <c r="E53" s="362">
        <f t="shared" si="62"/>
        <v>0</v>
      </c>
      <c r="F53" s="345">
        <v>0</v>
      </c>
      <c r="G53" s="223">
        <f t="shared" ref="G53:G55" si="80">F53*19%</f>
        <v>0</v>
      </c>
      <c r="H53" s="224">
        <f t="shared" si="76"/>
        <v>0</v>
      </c>
      <c r="I53" s="347">
        <f t="shared" si="78"/>
        <v>0</v>
      </c>
      <c r="J53" s="363">
        <f t="shared" si="79"/>
        <v>0</v>
      </c>
      <c r="K53" s="364">
        <f t="shared" si="77"/>
        <v>0</v>
      </c>
      <c r="L53" s="188">
        <f t="shared" si="68"/>
        <v>0</v>
      </c>
      <c r="M53" s="189">
        <f t="shared" si="60"/>
        <v>0</v>
      </c>
      <c r="N53" s="210">
        <f t="shared" si="60"/>
        <v>0</v>
      </c>
    </row>
    <row r="54" spans="1:14" ht="21" x14ac:dyDescent="0.35">
      <c r="A54" s="26" t="s">
        <v>76</v>
      </c>
      <c r="B54" s="31" t="s">
        <v>77</v>
      </c>
      <c r="C54" s="28">
        <v>0</v>
      </c>
      <c r="D54" s="29">
        <f t="shared" si="69"/>
        <v>0</v>
      </c>
      <c r="E54" s="30">
        <f t="shared" si="62"/>
        <v>0</v>
      </c>
      <c r="F54" s="97">
        <v>0</v>
      </c>
      <c r="G54" s="98">
        <f t="shared" si="80"/>
        <v>0</v>
      </c>
      <c r="H54" s="99">
        <f t="shared" si="76"/>
        <v>0</v>
      </c>
      <c r="I54" s="132">
        <f t="shared" si="78"/>
        <v>0</v>
      </c>
      <c r="J54" s="133">
        <f t="shared" si="79"/>
        <v>0</v>
      </c>
      <c r="K54" s="134">
        <f t="shared" si="77"/>
        <v>0</v>
      </c>
      <c r="L54" s="188">
        <f t="shared" si="68"/>
        <v>0</v>
      </c>
      <c r="M54" s="189">
        <f t="shared" si="68"/>
        <v>0</v>
      </c>
      <c r="N54" s="210">
        <f t="shared" si="68"/>
        <v>0</v>
      </c>
    </row>
    <row r="55" spans="1:14" ht="21" x14ac:dyDescent="0.35">
      <c r="A55" s="26" t="s">
        <v>78</v>
      </c>
      <c r="B55" s="31" t="s">
        <v>79</v>
      </c>
      <c r="C55" s="28">
        <v>0</v>
      </c>
      <c r="D55" s="29">
        <f t="shared" si="69"/>
        <v>0</v>
      </c>
      <c r="E55" s="30">
        <f t="shared" si="62"/>
        <v>0</v>
      </c>
      <c r="F55" s="97">
        <v>0</v>
      </c>
      <c r="G55" s="98">
        <f t="shared" si="80"/>
        <v>0</v>
      </c>
      <c r="H55" s="99">
        <f t="shared" si="76"/>
        <v>0</v>
      </c>
      <c r="I55" s="132">
        <f t="shared" si="78"/>
        <v>0</v>
      </c>
      <c r="J55" s="133">
        <f t="shared" si="79"/>
        <v>0</v>
      </c>
      <c r="K55" s="134">
        <f t="shared" si="77"/>
        <v>0</v>
      </c>
      <c r="L55" s="188">
        <f t="shared" si="68"/>
        <v>0</v>
      </c>
      <c r="M55" s="189">
        <f t="shared" si="68"/>
        <v>0</v>
      </c>
      <c r="N55" s="210">
        <f t="shared" si="68"/>
        <v>0</v>
      </c>
    </row>
    <row r="56" spans="1:14" ht="21.75" thickBot="1" x14ac:dyDescent="0.4">
      <c r="A56" s="429" t="s">
        <v>80</v>
      </c>
      <c r="B56" s="430"/>
      <c r="C56" s="24">
        <f t="shared" ref="C56:N56" si="81">C46+C49+C50+C53+C54+C55</f>
        <v>389768.93</v>
      </c>
      <c r="D56" s="24">
        <f t="shared" si="81"/>
        <v>74056.096699999995</v>
      </c>
      <c r="E56" s="24">
        <f t="shared" si="81"/>
        <v>463825.02669999999</v>
      </c>
      <c r="F56" s="91">
        <f t="shared" si="81"/>
        <v>23200</v>
      </c>
      <c r="G56" s="92">
        <f t="shared" si="81"/>
        <v>4408</v>
      </c>
      <c r="H56" s="93">
        <f t="shared" si="81"/>
        <v>27608</v>
      </c>
      <c r="I56" s="126">
        <f t="shared" si="81"/>
        <v>366568.93</v>
      </c>
      <c r="J56" s="127">
        <f t="shared" si="81"/>
        <v>76979.475299999991</v>
      </c>
      <c r="K56" s="128">
        <f t="shared" si="81"/>
        <v>443548.40529999998</v>
      </c>
      <c r="L56" s="176">
        <f t="shared" si="81"/>
        <v>389768.93</v>
      </c>
      <c r="M56" s="177">
        <f t="shared" si="81"/>
        <v>81387.475299999991</v>
      </c>
      <c r="N56" s="178">
        <f t="shared" si="81"/>
        <v>471156.40529999998</v>
      </c>
    </row>
    <row r="57" spans="1:14" ht="21" x14ac:dyDescent="0.25">
      <c r="A57" s="422" t="s">
        <v>81</v>
      </c>
      <c r="B57" s="423"/>
      <c r="C57" s="423"/>
      <c r="D57" s="423"/>
      <c r="E57" s="431"/>
      <c r="F57" s="79"/>
      <c r="G57" s="80"/>
      <c r="H57" s="81"/>
      <c r="I57" s="114"/>
      <c r="J57" s="115"/>
      <c r="K57" s="116"/>
      <c r="L57" s="164"/>
      <c r="M57" s="165"/>
      <c r="N57" s="166"/>
    </row>
    <row r="58" spans="1:14" s="2" customFormat="1" ht="21" x14ac:dyDescent="0.35">
      <c r="A58" s="283" t="s">
        <v>82</v>
      </c>
      <c r="B58" s="349" t="s">
        <v>83</v>
      </c>
      <c r="C58" s="285">
        <f>C59+C60</f>
        <v>25000</v>
      </c>
      <c r="D58" s="285">
        <f t="shared" ref="D58:E58" si="82">D59+D60</f>
        <v>4750</v>
      </c>
      <c r="E58" s="285">
        <f t="shared" si="82"/>
        <v>29750</v>
      </c>
      <c r="F58" s="287">
        <f>F59+F60</f>
        <v>717.62</v>
      </c>
      <c r="G58" s="288">
        <f t="shared" ref="G58:H58" si="83">G59+G60</f>
        <v>136.34780000000001</v>
      </c>
      <c r="H58" s="289">
        <f t="shared" si="83"/>
        <v>853.96780000000001</v>
      </c>
      <c r="I58" s="290">
        <f>I59+I60</f>
        <v>24282.38</v>
      </c>
      <c r="J58" s="291">
        <f t="shared" ref="J58:K58" si="84">J59+J60</f>
        <v>5099.2997999999998</v>
      </c>
      <c r="K58" s="292">
        <f t="shared" si="84"/>
        <v>29381.679800000002</v>
      </c>
      <c r="L58" s="293">
        <f>L59+L60</f>
        <v>25000</v>
      </c>
      <c r="M58" s="294">
        <f t="shared" ref="M58:N58" si="85">M59+M60</f>
        <v>5235.6476000000002</v>
      </c>
      <c r="N58" s="295">
        <f t="shared" si="85"/>
        <v>30235.6476</v>
      </c>
    </row>
    <row r="59" spans="1:14" ht="25.5" customHeight="1" x14ac:dyDescent="0.35">
      <c r="A59" s="26"/>
      <c r="B59" s="51" t="s">
        <v>84</v>
      </c>
      <c r="C59" s="28">
        <v>25000</v>
      </c>
      <c r="D59" s="29">
        <f t="shared" ref="D59:D68" si="86">C59*19%</f>
        <v>4750</v>
      </c>
      <c r="E59" s="30">
        <f t="shared" ref="E59:E60" si="87">C59+D59</f>
        <v>29750</v>
      </c>
      <c r="F59" s="97">
        <v>717.62</v>
      </c>
      <c r="G59" s="98">
        <f t="shared" ref="G59:G60" si="88">F59*19%</f>
        <v>136.34780000000001</v>
      </c>
      <c r="H59" s="99">
        <f t="shared" ref="H59:H60" si="89">F59+G59</f>
        <v>853.96780000000001</v>
      </c>
      <c r="I59" s="132">
        <f>C59-F59</f>
        <v>24282.38</v>
      </c>
      <c r="J59" s="133">
        <f>I59*21%</f>
        <v>5099.2997999999998</v>
      </c>
      <c r="K59" s="134">
        <f t="shared" ref="K59:K60" si="90">I59+J59</f>
        <v>29381.679800000002</v>
      </c>
      <c r="L59" s="190">
        <f>F59+I59</f>
        <v>25000</v>
      </c>
      <c r="M59" s="191">
        <f t="shared" ref="M59:N60" si="91">G59+J59</f>
        <v>5235.6476000000002</v>
      </c>
      <c r="N59" s="208">
        <f t="shared" si="91"/>
        <v>30235.6476</v>
      </c>
    </row>
    <row r="60" spans="1:14" ht="21.75" thickBot="1" x14ac:dyDescent="0.4">
      <c r="A60" s="11"/>
      <c r="B60" s="12" t="s">
        <v>85</v>
      </c>
      <c r="C60" s="28">
        <v>0</v>
      </c>
      <c r="D60" s="29">
        <f t="shared" si="86"/>
        <v>0</v>
      </c>
      <c r="E60" s="30">
        <f t="shared" si="87"/>
        <v>0</v>
      </c>
      <c r="F60" s="97">
        <v>0</v>
      </c>
      <c r="G60" s="98">
        <f t="shared" si="88"/>
        <v>0</v>
      </c>
      <c r="H60" s="99">
        <f t="shared" si="89"/>
        <v>0</v>
      </c>
      <c r="I60" s="132">
        <f>C60-F60</f>
        <v>0</v>
      </c>
      <c r="J60" s="133">
        <f>I60*21%</f>
        <v>0</v>
      </c>
      <c r="K60" s="134">
        <f t="shared" si="90"/>
        <v>0</v>
      </c>
      <c r="L60" s="190">
        <f>F60+I60</f>
        <v>0</v>
      </c>
      <c r="M60" s="191">
        <f t="shared" si="91"/>
        <v>0</v>
      </c>
      <c r="N60" s="208">
        <f t="shared" si="91"/>
        <v>0</v>
      </c>
    </row>
    <row r="61" spans="1:14" s="2" customFormat="1" ht="21.75" thickTop="1" x14ac:dyDescent="0.35">
      <c r="A61" s="318" t="s">
        <v>86</v>
      </c>
      <c r="B61" s="350" t="s">
        <v>87</v>
      </c>
      <c r="C61" s="320">
        <f>SUM(C62:C66)</f>
        <v>0</v>
      </c>
      <c r="D61" s="320">
        <f>SUM(D62:D66)</f>
        <v>0</v>
      </c>
      <c r="E61" s="320">
        <f>SUM(E62:E66)</f>
        <v>0</v>
      </c>
      <c r="F61" s="322">
        <f t="shared" ref="F61:N61" si="92">SUM(F62:F66)</f>
        <v>0</v>
      </c>
      <c r="G61" s="323">
        <f t="shared" si="92"/>
        <v>0</v>
      </c>
      <c r="H61" s="324">
        <f t="shared" si="92"/>
        <v>0</v>
      </c>
      <c r="I61" s="325">
        <f t="shared" si="92"/>
        <v>0</v>
      </c>
      <c r="J61" s="326">
        <f t="shared" si="92"/>
        <v>0</v>
      </c>
      <c r="K61" s="327">
        <f t="shared" si="92"/>
        <v>0</v>
      </c>
      <c r="L61" s="328">
        <f t="shared" si="92"/>
        <v>0</v>
      </c>
      <c r="M61" s="342">
        <f t="shared" si="92"/>
        <v>0</v>
      </c>
      <c r="N61" s="330">
        <f t="shared" si="92"/>
        <v>0</v>
      </c>
    </row>
    <row r="62" spans="1:14" ht="42" x14ac:dyDescent="0.35">
      <c r="A62" s="26"/>
      <c r="B62" s="31" t="s">
        <v>88</v>
      </c>
      <c r="C62" s="28">
        <v>0</v>
      </c>
      <c r="D62" s="52">
        <v>0</v>
      </c>
      <c r="E62" s="30">
        <f t="shared" ref="E62:E68" si="93">C62+D62</f>
        <v>0</v>
      </c>
      <c r="F62" s="97">
        <v>0</v>
      </c>
      <c r="G62" s="103">
        <v>0</v>
      </c>
      <c r="H62" s="99">
        <f t="shared" ref="H62:H68" si="94">F62+G62</f>
        <v>0</v>
      </c>
      <c r="I62" s="132">
        <v>0</v>
      </c>
      <c r="J62" s="136">
        <v>0</v>
      </c>
      <c r="K62" s="134">
        <f t="shared" ref="K62:K68" si="95">I62+J62</f>
        <v>0</v>
      </c>
      <c r="L62" s="182">
        <v>0</v>
      </c>
      <c r="M62" s="193">
        <v>0</v>
      </c>
      <c r="N62" s="184">
        <f t="shared" ref="N62:N66" si="96">L62+M62</f>
        <v>0</v>
      </c>
    </row>
    <row r="63" spans="1:14" ht="21" x14ac:dyDescent="0.35">
      <c r="A63" s="26"/>
      <c r="B63" s="31" t="s">
        <v>89</v>
      </c>
      <c r="C63" s="28">
        <v>0</v>
      </c>
      <c r="D63" s="52">
        <v>0</v>
      </c>
      <c r="E63" s="30">
        <f t="shared" si="93"/>
        <v>0</v>
      </c>
      <c r="F63" s="97">
        <v>0</v>
      </c>
      <c r="G63" s="103">
        <v>0</v>
      </c>
      <c r="H63" s="99">
        <f t="shared" si="94"/>
        <v>0</v>
      </c>
      <c r="I63" s="132">
        <v>0</v>
      </c>
      <c r="J63" s="136">
        <v>0</v>
      </c>
      <c r="K63" s="134">
        <f t="shared" si="95"/>
        <v>0</v>
      </c>
      <c r="L63" s="182">
        <v>0</v>
      </c>
      <c r="M63" s="193">
        <v>0</v>
      </c>
      <c r="N63" s="184">
        <f t="shared" si="96"/>
        <v>0</v>
      </c>
    </row>
    <row r="64" spans="1:14" ht="45.75" customHeight="1" x14ac:dyDescent="0.35">
      <c r="A64" s="26"/>
      <c r="B64" s="31" t="s">
        <v>90</v>
      </c>
      <c r="C64" s="28">
        <v>0</v>
      </c>
      <c r="D64" s="52">
        <v>0</v>
      </c>
      <c r="E64" s="30">
        <f t="shared" si="93"/>
        <v>0</v>
      </c>
      <c r="F64" s="97">
        <v>0</v>
      </c>
      <c r="G64" s="103">
        <v>0</v>
      </c>
      <c r="H64" s="99">
        <f t="shared" si="94"/>
        <v>0</v>
      </c>
      <c r="I64" s="132">
        <v>0</v>
      </c>
      <c r="J64" s="136">
        <v>0</v>
      </c>
      <c r="K64" s="134">
        <f t="shared" si="95"/>
        <v>0</v>
      </c>
      <c r="L64" s="182">
        <v>0</v>
      </c>
      <c r="M64" s="193">
        <v>0</v>
      </c>
      <c r="N64" s="184">
        <f t="shared" si="96"/>
        <v>0</v>
      </c>
    </row>
    <row r="65" spans="1:14" ht="21" x14ac:dyDescent="0.35">
      <c r="A65" s="26"/>
      <c r="B65" s="31" t="s">
        <v>91</v>
      </c>
      <c r="C65" s="28">
        <v>0</v>
      </c>
      <c r="D65" s="52">
        <v>0</v>
      </c>
      <c r="E65" s="30">
        <f t="shared" si="93"/>
        <v>0</v>
      </c>
      <c r="F65" s="97">
        <v>0</v>
      </c>
      <c r="G65" s="103">
        <v>0</v>
      </c>
      <c r="H65" s="99">
        <f t="shared" si="94"/>
        <v>0</v>
      </c>
      <c r="I65" s="132">
        <v>0</v>
      </c>
      <c r="J65" s="136">
        <v>0</v>
      </c>
      <c r="K65" s="134">
        <f t="shared" si="95"/>
        <v>0</v>
      </c>
      <c r="L65" s="182">
        <v>0</v>
      </c>
      <c r="M65" s="193">
        <v>0</v>
      </c>
      <c r="N65" s="184">
        <f t="shared" si="96"/>
        <v>0</v>
      </c>
    </row>
    <row r="66" spans="1:14" ht="42.75" thickBot="1" x14ac:dyDescent="0.4">
      <c r="A66" s="11"/>
      <c r="B66" s="53" t="s">
        <v>92</v>
      </c>
      <c r="C66" s="13">
        <v>0</v>
      </c>
      <c r="D66" s="54">
        <v>0</v>
      </c>
      <c r="E66" s="15">
        <f t="shared" si="93"/>
        <v>0</v>
      </c>
      <c r="F66" s="82">
        <v>0</v>
      </c>
      <c r="G66" s="104">
        <v>0</v>
      </c>
      <c r="H66" s="84">
        <f t="shared" si="94"/>
        <v>0</v>
      </c>
      <c r="I66" s="117">
        <v>0</v>
      </c>
      <c r="J66" s="137">
        <v>0</v>
      </c>
      <c r="K66" s="119">
        <f t="shared" si="95"/>
        <v>0</v>
      </c>
      <c r="L66" s="167">
        <v>0</v>
      </c>
      <c r="M66" s="194">
        <v>0</v>
      </c>
      <c r="N66" s="169">
        <f t="shared" si="96"/>
        <v>0</v>
      </c>
    </row>
    <row r="67" spans="1:14" ht="22.5" thickTop="1" thickBot="1" x14ac:dyDescent="0.4">
      <c r="A67" s="42" t="s">
        <v>93</v>
      </c>
      <c r="B67" s="43" t="s">
        <v>94</v>
      </c>
      <c r="C67" s="44">
        <v>21674.28</v>
      </c>
      <c r="D67" s="45">
        <f t="shared" si="86"/>
        <v>4118.1131999999998</v>
      </c>
      <c r="E67" s="46">
        <f t="shared" si="93"/>
        <v>25792.393199999999</v>
      </c>
      <c r="F67" s="85">
        <v>0</v>
      </c>
      <c r="G67" s="86">
        <f t="shared" ref="G67:G68" si="97">F67*19%</f>
        <v>0</v>
      </c>
      <c r="H67" s="87">
        <f t="shared" si="94"/>
        <v>0</v>
      </c>
      <c r="I67" s="120">
        <f>C67-F67</f>
        <v>21674.28</v>
      </c>
      <c r="J67" s="121">
        <f>I67*21%</f>
        <v>4551.5987999999998</v>
      </c>
      <c r="K67" s="122">
        <f t="shared" si="95"/>
        <v>26225.878799999999</v>
      </c>
      <c r="L67" s="204">
        <f>F67+I67</f>
        <v>21674.28</v>
      </c>
      <c r="M67" s="201">
        <f t="shared" ref="M67:N68" si="98">G67+J67</f>
        <v>4551.5987999999998</v>
      </c>
      <c r="N67" s="209">
        <f t="shared" si="98"/>
        <v>26225.878799999999</v>
      </c>
    </row>
    <row r="68" spans="1:14" ht="22.5" thickTop="1" thickBot="1" x14ac:dyDescent="0.4">
      <c r="A68" s="16" t="s">
        <v>95</v>
      </c>
      <c r="B68" s="21" t="s">
        <v>96</v>
      </c>
      <c r="C68" s="18">
        <v>3940</v>
      </c>
      <c r="D68" s="19">
        <f t="shared" si="86"/>
        <v>748.6</v>
      </c>
      <c r="E68" s="20">
        <f t="shared" si="93"/>
        <v>4688.6000000000004</v>
      </c>
      <c r="F68" s="85">
        <v>0</v>
      </c>
      <c r="G68" s="86">
        <f t="shared" si="97"/>
        <v>0</v>
      </c>
      <c r="H68" s="87">
        <f t="shared" si="94"/>
        <v>0</v>
      </c>
      <c r="I68" s="120">
        <f>C68-F68</f>
        <v>3940</v>
      </c>
      <c r="J68" s="121">
        <f>I68*21%</f>
        <v>827.4</v>
      </c>
      <c r="K68" s="122">
        <f t="shared" si="95"/>
        <v>4767.3999999999996</v>
      </c>
      <c r="L68" s="204">
        <f>F68+I68</f>
        <v>3940</v>
      </c>
      <c r="M68" s="201">
        <f t="shared" si="98"/>
        <v>827.4</v>
      </c>
      <c r="N68" s="209">
        <f t="shared" si="98"/>
        <v>4767.3999999999996</v>
      </c>
    </row>
    <row r="69" spans="1:14" ht="22.5" thickTop="1" thickBot="1" x14ac:dyDescent="0.4">
      <c r="A69" s="424" t="s">
        <v>97</v>
      </c>
      <c r="B69" s="425"/>
      <c r="C69" s="22">
        <f>C58+C61+C67+C68</f>
        <v>50614.28</v>
      </c>
      <c r="D69" s="22">
        <f t="shared" ref="D69:E69" si="99">D58+D61+D67+D68</f>
        <v>9616.7132000000001</v>
      </c>
      <c r="E69" s="22">
        <f t="shared" si="99"/>
        <v>60230.993199999997</v>
      </c>
      <c r="F69" s="88">
        <f>F58+F61+F67+F68</f>
        <v>717.62</v>
      </c>
      <c r="G69" s="89">
        <f t="shared" ref="G69:H69" si="100">G58+G61+G67+G68</f>
        <v>136.34780000000001</v>
      </c>
      <c r="H69" s="90">
        <f t="shared" si="100"/>
        <v>853.96780000000001</v>
      </c>
      <c r="I69" s="123">
        <f>I58+I61+I67+I68</f>
        <v>49896.66</v>
      </c>
      <c r="J69" s="124">
        <f t="shared" ref="J69:K69" si="101">J58+J61+J67+J68</f>
        <v>10478.2986</v>
      </c>
      <c r="K69" s="125">
        <f t="shared" si="101"/>
        <v>60374.958600000005</v>
      </c>
      <c r="L69" s="173">
        <f>L58+L61+L67+L68</f>
        <v>50614.28</v>
      </c>
      <c r="M69" s="174">
        <f t="shared" ref="M69:N69" si="102">M58+M61+M67+M68</f>
        <v>10614.6464</v>
      </c>
      <c r="N69" s="175">
        <f t="shared" si="102"/>
        <v>61228.926400000004</v>
      </c>
    </row>
    <row r="70" spans="1:14" ht="21" x14ac:dyDescent="0.25">
      <c r="A70" s="428" t="s">
        <v>98</v>
      </c>
      <c r="B70" s="423"/>
      <c r="C70" s="423"/>
      <c r="D70" s="423"/>
      <c r="E70" s="431"/>
      <c r="F70" s="79"/>
      <c r="G70" s="80"/>
      <c r="H70" s="81"/>
      <c r="I70" s="114"/>
      <c r="J70" s="115"/>
      <c r="K70" s="116"/>
      <c r="L70" s="164"/>
      <c r="M70" s="165"/>
      <c r="N70" s="166"/>
    </row>
    <row r="71" spans="1:14" ht="21" x14ac:dyDescent="0.35">
      <c r="A71" s="26" t="s">
        <v>99</v>
      </c>
      <c r="B71" s="55" t="s">
        <v>100</v>
      </c>
      <c r="C71" s="28">
        <v>0</v>
      </c>
      <c r="D71" s="29">
        <f>C71*19%</f>
        <v>0</v>
      </c>
      <c r="E71" s="30">
        <f>C71+D71</f>
        <v>0</v>
      </c>
      <c r="F71" s="97">
        <v>0</v>
      </c>
      <c r="G71" s="98">
        <f>F71*19%</f>
        <v>0</v>
      </c>
      <c r="H71" s="99">
        <f>F71+G71</f>
        <v>0</v>
      </c>
      <c r="I71" s="132">
        <v>0</v>
      </c>
      <c r="J71" s="133">
        <f>I71*19%</f>
        <v>0</v>
      </c>
      <c r="K71" s="134">
        <f>I71+J71</f>
        <v>0</v>
      </c>
      <c r="L71" s="182">
        <v>0</v>
      </c>
      <c r="M71" s="183">
        <f>L71*19%</f>
        <v>0</v>
      </c>
      <c r="N71" s="184">
        <f>L71+M71</f>
        <v>0</v>
      </c>
    </row>
    <row r="72" spans="1:14" ht="21" x14ac:dyDescent="0.35">
      <c r="A72" s="26" t="s">
        <v>101</v>
      </c>
      <c r="B72" s="27" t="s">
        <v>102</v>
      </c>
      <c r="C72" s="28">
        <v>0</v>
      </c>
      <c r="D72" s="29">
        <f t="shared" ref="D72" si="103">C72*19%</f>
        <v>0</v>
      </c>
      <c r="E72" s="30">
        <f t="shared" ref="E72" si="104">C72+D72</f>
        <v>0</v>
      </c>
      <c r="F72" s="97">
        <v>0</v>
      </c>
      <c r="G72" s="98">
        <f t="shared" ref="G72" si="105">F72*19%</f>
        <v>0</v>
      </c>
      <c r="H72" s="99">
        <f t="shared" ref="H72" si="106">F72+G72</f>
        <v>0</v>
      </c>
      <c r="I72" s="132">
        <v>0</v>
      </c>
      <c r="J72" s="133">
        <f t="shared" ref="J72" si="107">I72*19%</f>
        <v>0</v>
      </c>
      <c r="K72" s="134">
        <f t="shared" ref="K72" si="108">I72+J72</f>
        <v>0</v>
      </c>
      <c r="L72" s="182">
        <v>0</v>
      </c>
      <c r="M72" s="183">
        <f t="shared" ref="M72" si="109">L72*19%</f>
        <v>0</v>
      </c>
      <c r="N72" s="184">
        <f t="shared" ref="N72" si="110">L72+M72</f>
        <v>0</v>
      </c>
    </row>
    <row r="73" spans="1:14" ht="21.75" thickBot="1" x14ac:dyDescent="0.4">
      <c r="A73" s="429" t="s">
        <v>103</v>
      </c>
      <c r="B73" s="430"/>
      <c r="C73" s="24">
        <f>SUM(C71:C72)</f>
        <v>0</v>
      </c>
      <c r="D73" s="24">
        <f t="shared" ref="D73:E73" si="111">SUM(D71:D72)</f>
        <v>0</v>
      </c>
      <c r="E73" s="25">
        <f t="shared" si="111"/>
        <v>0</v>
      </c>
      <c r="F73" s="91">
        <f>SUM(F71:F72)</f>
        <v>0</v>
      </c>
      <c r="G73" s="92">
        <f t="shared" ref="G73:H73" si="112">SUM(G71:G72)</f>
        <v>0</v>
      </c>
      <c r="H73" s="93">
        <f t="shared" si="112"/>
        <v>0</v>
      </c>
      <c r="I73" s="126">
        <f>SUM(I71:I72)</f>
        <v>0</v>
      </c>
      <c r="J73" s="127">
        <f t="shared" ref="J73:K73" si="113">SUM(J71:J72)</f>
        <v>0</v>
      </c>
      <c r="K73" s="128">
        <f t="shared" si="113"/>
        <v>0</v>
      </c>
      <c r="L73" s="176">
        <f>SUM(L71:L72)</f>
        <v>0</v>
      </c>
      <c r="M73" s="177">
        <f t="shared" ref="M73:N73" si="114">SUM(M71:M72)</f>
        <v>0</v>
      </c>
      <c r="N73" s="178">
        <f t="shared" si="114"/>
        <v>0</v>
      </c>
    </row>
    <row r="74" spans="1:14" ht="21.75" thickBot="1" x14ac:dyDescent="0.4">
      <c r="A74" s="402" t="s">
        <v>104</v>
      </c>
      <c r="B74" s="403"/>
      <c r="C74" s="56">
        <f t="shared" ref="C74:N74" si="115">C17+C19+C44+C56+C69+C73</f>
        <v>494090.99</v>
      </c>
      <c r="D74" s="56">
        <f t="shared" si="115"/>
        <v>93877.288099999991</v>
      </c>
      <c r="E74" s="56">
        <f t="shared" si="115"/>
        <v>587968.2781</v>
      </c>
      <c r="F74" s="105">
        <f t="shared" si="115"/>
        <v>41250.450000000004</v>
      </c>
      <c r="G74" s="106">
        <f t="shared" si="115"/>
        <v>7837.5854999999992</v>
      </c>
      <c r="H74" s="107">
        <f t="shared" si="115"/>
        <v>49088.035499999998</v>
      </c>
      <c r="I74" s="138">
        <f t="shared" si="115"/>
        <v>452840.54000000004</v>
      </c>
      <c r="J74" s="139">
        <f t="shared" si="115"/>
        <v>95096.513399999982</v>
      </c>
      <c r="K74" s="140">
        <f t="shared" si="115"/>
        <v>547937.05339999998</v>
      </c>
      <c r="L74" s="195">
        <f t="shared" si="115"/>
        <v>494090.99</v>
      </c>
      <c r="M74" s="196">
        <f t="shared" si="115"/>
        <v>102334.09889999998</v>
      </c>
      <c r="N74" s="197">
        <f t="shared" si="115"/>
        <v>596425.08889999997</v>
      </c>
    </row>
    <row r="75" spans="1:14" ht="21.75" thickBot="1" x14ac:dyDescent="0.4">
      <c r="A75" s="402" t="s">
        <v>105</v>
      </c>
      <c r="B75" s="403"/>
      <c r="C75" s="56">
        <f t="shared" ref="C75:N75" si="116">C14+C15+C16+C19+C46+C49+C59</f>
        <v>206001.43</v>
      </c>
      <c r="D75" s="56">
        <f t="shared" si="116"/>
        <v>39140.271699999998</v>
      </c>
      <c r="E75" s="56">
        <f t="shared" si="116"/>
        <v>245141.70169999998</v>
      </c>
      <c r="F75" s="105">
        <f t="shared" si="116"/>
        <v>717.62</v>
      </c>
      <c r="G75" s="106">
        <f t="shared" si="116"/>
        <v>136.34780000000001</v>
      </c>
      <c r="H75" s="107">
        <f t="shared" si="116"/>
        <v>853.96780000000001</v>
      </c>
      <c r="I75" s="138">
        <f t="shared" si="116"/>
        <v>205283.81</v>
      </c>
      <c r="J75" s="139">
        <f t="shared" si="116"/>
        <v>43109.600099999996</v>
      </c>
      <c r="K75" s="140">
        <f t="shared" si="116"/>
        <v>248393.41010000001</v>
      </c>
      <c r="L75" s="195">
        <f t="shared" si="116"/>
        <v>206001.43</v>
      </c>
      <c r="M75" s="196">
        <f t="shared" si="116"/>
        <v>43245.947899999999</v>
      </c>
      <c r="N75" s="197">
        <f t="shared" si="116"/>
        <v>249247.37789999999</v>
      </c>
    </row>
    <row r="77" spans="1:14" ht="21" x14ac:dyDescent="0.35">
      <c r="B77" s="57" t="s">
        <v>106</v>
      </c>
      <c r="C77" s="398" t="s">
        <v>107</v>
      </c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8"/>
    </row>
    <row r="78" spans="1:14" ht="21" x14ac:dyDescent="0.35">
      <c r="A78" s="2"/>
      <c r="B78" s="58" t="s">
        <v>108</v>
      </c>
      <c r="C78" s="427" t="s">
        <v>109</v>
      </c>
      <c r="D78" s="427"/>
      <c r="E78" s="427"/>
      <c r="F78" s="427"/>
      <c r="G78" s="427"/>
      <c r="H78" s="427"/>
      <c r="I78" s="427"/>
      <c r="J78" s="427"/>
      <c r="K78" s="427"/>
      <c r="L78" s="427"/>
      <c r="M78" s="427"/>
      <c r="N78" s="427"/>
    </row>
    <row r="81" spans="1:14" ht="21" x14ac:dyDescent="0.35">
      <c r="B81" s="57" t="s">
        <v>110</v>
      </c>
      <c r="F81" s="157"/>
    </row>
    <row r="82" spans="1:14" ht="21" x14ac:dyDescent="0.35">
      <c r="A82" s="2"/>
      <c r="B82" s="58" t="s">
        <v>111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90" spans="1:14" ht="21" x14ac:dyDescent="0.35">
      <c r="F90" s="57"/>
      <c r="G90" s="57"/>
      <c r="H90" s="57"/>
      <c r="I90" s="57"/>
      <c r="J90" s="57"/>
      <c r="K90" s="57"/>
      <c r="L90" s="57"/>
      <c r="M90" s="57"/>
      <c r="N90" s="57"/>
    </row>
    <row r="91" spans="1:14" s="57" customFormat="1" ht="20.25" customHeight="1" x14ac:dyDescent="0.35">
      <c r="B91" s="426"/>
      <c r="C91" s="426"/>
      <c r="F91"/>
      <c r="G91"/>
      <c r="H91"/>
      <c r="I91"/>
      <c r="J91"/>
      <c r="K91"/>
      <c r="L91"/>
      <c r="M91"/>
      <c r="N91"/>
    </row>
  </sheetData>
  <mergeCells count="34">
    <mergeCell ref="B91:C91"/>
    <mergeCell ref="A70:E70"/>
    <mergeCell ref="A73:B73"/>
    <mergeCell ref="A74:B74"/>
    <mergeCell ref="A75:B75"/>
    <mergeCell ref="C77:E77"/>
    <mergeCell ref="C78:E78"/>
    <mergeCell ref="A69:B69"/>
    <mergeCell ref="A9:A10"/>
    <mergeCell ref="B9:B10"/>
    <mergeCell ref="A12:E12"/>
    <mergeCell ref="A17:B17"/>
    <mergeCell ref="A18:E18"/>
    <mergeCell ref="A19:B19"/>
    <mergeCell ref="A20:E20"/>
    <mergeCell ref="A44:B44"/>
    <mergeCell ref="A45:E45"/>
    <mergeCell ref="A56:B56"/>
    <mergeCell ref="A57:E57"/>
    <mergeCell ref="A8:E8"/>
    <mergeCell ref="A2:B2"/>
    <mergeCell ref="A3:B3"/>
    <mergeCell ref="A4:B4"/>
    <mergeCell ref="A6:E6"/>
    <mergeCell ref="A7:E7"/>
    <mergeCell ref="F78:H78"/>
    <mergeCell ref="I78:K78"/>
    <mergeCell ref="L78:N78"/>
    <mergeCell ref="F7:H8"/>
    <mergeCell ref="I7:K8"/>
    <mergeCell ref="L7:N8"/>
    <mergeCell ref="F77:H77"/>
    <mergeCell ref="I77:K77"/>
    <mergeCell ref="L77:N77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F7E1-8DC2-4FC8-B854-AC6001E6D320}">
  <dimension ref="A1:R91"/>
  <sheetViews>
    <sheetView view="pageBreakPreview" zoomScale="60" zoomScaleNormal="70" workbookViewId="0">
      <selection activeCell="A61" sqref="A61:XFD61"/>
    </sheetView>
  </sheetViews>
  <sheetFormatPr defaultRowHeight="15" x14ac:dyDescent="0.25"/>
  <cols>
    <col min="1" max="1" width="6.28515625" customWidth="1"/>
    <col min="2" max="2" width="94.140625" customWidth="1"/>
    <col min="3" max="3" width="26.28515625" customWidth="1"/>
    <col min="4" max="4" width="18.5703125" customWidth="1"/>
    <col min="5" max="5" width="21" customWidth="1"/>
    <col min="6" max="6" width="26.28515625" customWidth="1"/>
    <col min="7" max="7" width="18.5703125" customWidth="1"/>
    <col min="8" max="8" width="21" customWidth="1"/>
    <col min="9" max="9" width="26.28515625" customWidth="1"/>
    <col min="10" max="10" width="18.5703125" customWidth="1"/>
    <col min="11" max="11" width="21" customWidth="1"/>
    <col min="12" max="12" width="26.28515625" customWidth="1"/>
    <col min="13" max="13" width="18.5703125" customWidth="1"/>
    <col min="14" max="14" width="21" customWidth="1"/>
    <col min="16" max="16" width="20.28515625" customWidth="1"/>
    <col min="17" max="17" width="20.42578125" customWidth="1"/>
    <col min="18" max="18" width="27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399" t="s">
        <v>1</v>
      </c>
      <c r="B2" s="399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399" t="s">
        <v>2</v>
      </c>
      <c r="B3" s="399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399" t="s">
        <v>3</v>
      </c>
      <c r="B4" s="399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00" t="s">
        <v>113</v>
      </c>
      <c r="B6" s="401"/>
      <c r="C6" s="401"/>
      <c r="D6" s="401"/>
      <c r="E6" s="401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 x14ac:dyDescent="0.35">
      <c r="A7" s="400" t="s">
        <v>5</v>
      </c>
      <c r="B7" s="400"/>
      <c r="C7" s="400"/>
      <c r="D7" s="400"/>
      <c r="E7" s="400"/>
      <c r="F7" s="404" t="s">
        <v>124</v>
      </c>
      <c r="G7" s="405"/>
      <c r="H7" s="406"/>
      <c r="I7" s="432" t="s">
        <v>125</v>
      </c>
      <c r="J7" s="432"/>
      <c r="K7" s="432"/>
      <c r="L7" s="392" t="s">
        <v>126</v>
      </c>
      <c r="M7" s="393"/>
      <c r="N7" s="394"/>
    </row>
    <row r="8" spans="1:14" ht="21.75" thickBot="1" x14ac:dyDescent="0.3">
      <c r="A8" s="416" t="s">
        <v>6</v>
      </c>
      <c r="B8" s="417"/>
      <c r="C8" s="417"/>
      <c r="D8" s="417"/>
      <c r="E8" s="417"/>
      <c r="F8" s="407"/>
      <c r="G8" s="408"/>
      <c r="H8" s="409"/>
      <c r="I8" s="433"/>
      <c r="J8" s="433"/>
      <c r="K8" s="433"/>
      <c r="L8" s="395"/>
      <c r="M8" s="396"/>
      <c r="N8" s="397"/>
    </row>
    <row r="9" spans="1:14" ht="21" x14ac:dyDescent="0.25">
      <c r="A9" s="418" t="s">
        <v>7</v>
      </c>
      <c r="B9" s="420" t="s">
        <v>8</v>
      </c>
      <c r="C9" s="4" t="s">
        <v>9</v>
      </c>
      <c r="D9" s="5" t="s">
        <v>10</v>
      </c>
      <c r="E9" s="59" t="s">
        <v>11</v>
      </c>
      <c r="F9" s="218" t="s">
        <v>9</v>
      </c>
      <c r="G9" s="219" t="s">
        <v>10</v>
      </c>
      <c r="H9" s="220" t="s">
        <v>11</v>
      </c>
      <c r="I9" s="229" t="s">
        <v>9</v>
      </c>
      <c r="J9" s="230" t="s">
        <v>10</v>
      </c>
      <c r="K9" s="256" t="s">
        <v>11</v>
      </c>
      <c r="L9" s="268" t="s">
        <v>9</v>
      </c>
      <c r="M9" s="253" t="s">
        <v>10</v>
      </c>
      <c r="N9" s="254" t="s">
        <v>11</v>
      </c>
    </row>
    <row r="10" spans="1:14" ht="21.75" thickBot="1" x14ac:dyDescent="0.3">
      <c r="A10" s="419"/>
      <c r="B10" s="421"/>
      <c r="C10" s="7" t="s">
        <v>12</v>
      </c>
      <c r="D10" s="8" t="s">
        <v>12</v>
      </c>
      <c r="E10" s="60" t="s">
        <v>12</v>
      </c>
      <c r="F10" s="76" t="s">
        <v>12</v>
      </c>
      <c r="G10" s="77" t="s">
        <v>12</v>
      </c>
      <c r="H10" s="78" t="s">
        <v>12</v>
      </c>
      <c r="I10" s="231" t="s">
        <v>12</v>
      </c>
      <c r="J10" s="232" t="s">
        <v>12</v>
      </c>
      <c r="K10" s="257" t="s">
        <v>12</v>
      </c>
      <c r="L10" s="161" t="s">
        <v>12</v>
      </c>
      <c r="M10" s="162" t="s">
        <v>12</v>
      </c>
      <c r="N10" s="163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61" t="s">
        <v>17</v>
      </c>
      <c r="F11" s="273" t="s">
        <v>15</v>
      </c>
      <c r="G11" s="274" t="s">
        <v>16</v>
      </c>
      <c r="H11" s="275" t="s">
        <v>17</v>
      </c>
      <c r="I11" s="276" t="s">
        <v>15</v>
      </c>
      <c r="J11" s="277" t="s">
        <v>16</v>
      </c>
      <c r="K11" s="278" t="s">
        <v>17</v>
      </c>
      <c r="L11" s="279" t="s">
        <v>15</v>
      </c>
      <c r="M11" s="280" t="s">
        <v>16</v>
      </c>
      <c r="N11" s="281" t="s">
        <v>17</v>
      </c>
    </row>
    <row r="12" spans="1:14" ht="21" x14ac:dyDescent="0.25">
      <c r="A12" s="422" t="s">
        <v>18</v>
      </c>
      <c r="B12" s="423"/>
      <c r="C12" s="423"/>
      <c r="D12" s="423"/>
      <c r="E12" s="423"/>
      <c r="F12" s="79"/>
      <c r="G12" s="80"/>
      <c r="H12" s="81"/>
      <c r="I12" s="233"/>
      <c r="J12" s="233"/>
      <c r="K12" s="233"/>
      <c r="L12" s="164"/>
      <c r="M12" s="165"/>
      <c r="N12" s="166"/>
    </row>
    <row r="13" spans="1:14" ht="21.75" thickBot="1" x14ac:dyDescent="0.4">
      <c r="A13" s="11" t="s">
        <v>19</v>
      </c>
      <c r="B13" s="12" t="s">
        <v>20</v>
      </c>
      <c r="C13" s="13">
        <v>0</v>
      </c>
      <c r="D13" s="14">
        <f>C13*19%</f>
        <v>0</v>
      </c>
      <c r="E13" s="62">
        <f>C13+D13</f>
        <v>0</v>
      </c>
      <c r="F13" s="82">
        <v>0</v>
      </c>
      <c r="G13" s="83">
        <f t="shared" ref="G13:G16" si="0">F13*19%</f>
        <v>0</v>
      </c>
      <c r="H13" s="84">
        <f t="shared" ref="H13:H16" si="1">F13+G13</f>
        <v>0</v>
      </c>
      <c r="I13" s="234">
        <v>0</v>
      </c>
      <c r="J13" s="235">
        <f t="shared" ref="J13:J16" si="2">I13*19%</f>
        <v>0</v>
      </c>
      <c r="K13" s="258">
        <f t="shared" ref="K13:K16" si="3">I13+J13</f>
        <v>0</v>
      </c>
      <c r="L13" s="167">
        <v>0</v>
      </c>
      <c r="M13" s="168">
        <f t="shared" ref="M13:M16" si="4">L13*19%</f>
        <v>0</v>
      </c>
      <c r="N13" s="169">
        <f t="shared" ref="N13:N16" si="5">L13+M13</f>
        <v>0</v>
      </c>
    </row>
    <row r="14" spans="1:14" ht="22.5" thickTop="1" thickBot="1" x14ac:dyDescent="0.4">
      <c r="A14" s="16" t="s">
        <v>21</v>
      </c>
      <c r="B14" s="17" t="s">
        <v>22</v>
      </c>
      <c r="C14" s="18">
        <v>0</v>
      </c>
      <c r="D14" s="19">
        <f t="shared" ref="D14:D16" si="6">C14*19%</f>
        <v>0</v>
      </c>
      <c r="E14" s="63">
        <f t="shared" ref="E14:E16" si="7">C14+D14</f>
        <v>0</v>
      </c>
      <c r="F14" s="85">
        <v>0</v>
      </c>
      <c r="G14" s="86">
        <f t="shared" si="0"/>
        <v>0</v>
      </c>
      <c r="H14" s="87">
        <f t="shared" si="1"/>
        <v>0</v>
      </c>
      <c r="I14" s="236">
        <v>0</v>
      </c>
      <c r="J14" s="237">
        <f t="shared" si="2"/>
        <v>0</v>
      </c>
      <c r="K14" s="259">
        <f t="shared" si="3"/>
        <v>0</v>
      </c>
      <c r="L14" s="170">
        <v>0</v>
      </c>
      <c r="M14" s="171">
        <f t="shared" si="4"/>
        <v>0</v>
      </c>
      <c r="N14" s="172">
        <f t="shared" si="5"/>
        <v>0</v>
      </c>
    </row>
    <row r="15" spans="1:14" ht="43.5" thickTop="1" thickBot="1" x14ac:dyDescent="0.4">
      <c r="A15" s="16" t="s">
        <v>23</v>
      </c>
      <c r="B15" s="21" t="s">
        <v>24</v>
      </c>
      <c r="C15" s="18">
        <v>0</v>
      </c>
      <c r="D15" s="19">
        <f t="shared" si="6"/>
        <v>0</v>
      </c>
      <c r="E15" s="63">
        <f t="shared" si="7"/>
        <v>0</v>
      </c>
      <c r="F15" s="85">
        <v>0</v>
      </c>
      <c r="G15" s="86">
        <f t="shared" si="0"/>
        <v>0</v>
      </c>
      <c r="H15" s="87">
        <f t="shared" si="1"/>
        <v>0</v>
      </c>
      <c r="I15" s="236">
        <v>0</v>
      </c>
      <c r="J15" s="237">
        <f t="shared" si="2"/>
        <v>0</v>
      </c>
      <c r="K15" s="259">
        <f t="shared" si="3"/>
        <v>0</v>
      </c>
      <c r="L15" s="170">
        <v>0</v>
      </c>
      <c r="M15" s="171">
        <f t="shared" si="4"/>
        <v>0</v>
      </c>
      <c r="N15" s="172">
        <f t="shared" si="5"/>
        <v>0</v>
      </c>
    </row>
    <row r="16" spans="1:14" ht="22.5" thickTop="1" thickBot="1" x14ac:dyDescent="0.4">
      <c r="A16" s="16" t="s">
        <v>25</v>
      </c>
      <c r="B16" s="17" t="s">
        <v>26</v>
      </c>
      <c r="C16" s="18">
        <v>0</v>
      </c>
      <c r="D16" s="19">
        <f t="shared" si="6"/>
        <v>0</v>
      </c>
      <c r="E16" s="63">
        <f t="shared" si="7"/>
        <v>0</v>
      </c>
      <c r="F16" s="85">
        <v>0</v>
      </c>
      <c r="G16" s="86">
        <f t="shared" si="0"/>
        <v>0</v>
      </c>
      <c r="H16" s="87">
        <f t="shared" si="1"/>
        <v>0</v>
      </c>
      <c r="I16" s="236">
        <v>0</v>
      </c>
      <c r="J16" s="237">
        <f t="shared" si="2"/>
        <v>0</v>
      </c>
      <c r="K16" s="259">
        <f t="shared" si="3"/>
        <v>0</v>
      </c>
      <c r="L16" s="170">
        <v>0</v>
      </c>
      <c r="M16" s="171">
        <f t="shared" si="4"/>
        <v>0</v>
      </c>
      <c r="N16" s="172">
        <f t="shared" si="5"/>
        <v>0</v>
      </c>
    </row>
    <row r="17" spans="1:14" ht="22.5" thickTop="1" thickBot="1" x14ac:dyDescent="0.4">
      <c r="A17" s="424" t="s">
        <v>27</v>
      </c>
      <c r="B17" s="425"/>
      <c r="C17" s="22">
        <f>SUM(C13:C16)</f>
        <v>0</v>
      </c>
      <c r="D17" s="22">
        <f t="shared" ref="D17:F17" si="8">SUM(D13:D16)</f>
        <v>0</v>
      </c>
      <c r="E17" s="64">
        <f t="shared" si="8"/>
        <v>0</v>
      </c>
      <c r="F17" s="88">
        <f t="shared" si="8"/>
        <v>0</v>
      </c>
      <c r="G17" s="89">
        <f t="shared" ref="G17:N17" si="9">SUM(G13:G16)</f>
        <v>0</v>
      </c>
      <c r="H17" s="90">
        <f t="shared" si="9"/>
        <v>0</v>
      </c>
      <c r="I17" s="238">
        <f t="shared" si="9"/>
        <v>0</v>
      </c>
      <c r="J17" s="239">
        <f t="shared" si="9"/>
        <v>0</v>
      </c>
      <c r="K17" s="260">
        <f t="shared" si="9"/>
        <v>0</v>
      </c>
      <c r="L17" s="173">
        <f t="shared" si="9"/>
        <v>0</v>
      </c>
      <c r="M17" s="174">
        <f t="shared" si="9"/>
        <v>0</v>
      </c>
      <c r="N17" s="175">
        <f t="shared" si="9"/>
        <v>0</v>
      </c>
    </row>
    <row r="18" spans="1:14" ht="21" x14ac:dyDescent="0.25">
      <c r="A18" s="428" t="s">
        <v>28</v>
      </c>
      <c r="B18" s="423"/>
      <c r="C18" s="423"/>
      <c r="D18" s="423"/>
      <c r="E18" s="423"/>
      <c r="F18" s="79"/>
      <c r="G18" s="80"/>
      <c r="H18" s="81"/>
      <c r="I18" s="233"/>
      <c r="J18" s="233"/>
      <c r="K18" s="233"/>
      <c r="L18" s="164"/>
      <c r="M18" s="165"/>
      <c r="N18" s="166"/>
    </row>
    <row r="19" spans="1:14" ht="21.75" thickBot="1" x14ac:dyDescent="0.4">
      <c r="A19" s="429" t="s">
        <v>29</v>
      </c>
      <c r="B19" s="430"/>
      <c r="C19" s="24">
        <v>0</v>
      </c>
      <c r="D19" s="24">
        <v>0</v>
      </c>
      <c r="E19" s="65">
        <v>0</v>
      </c>
      <c r="F19" s="91">
        <v>0</v>
      </c>
      <c r="G19" s="92">
        <v>0</v>
      </c>
      <c r="H19" s="93">
        <v>0</v>
      </c>
      <c r="I19" s="240">
        <v>0</v>
      </c>
      <c r="J19" s="241">
        <v>0</v>
      </c>
      <c r="K19" s="261">
        <v>0</v>
      </c>
      <c r="L19" s="176">
        <v>0</v>
      </c>
      <c r="M19" s="177">
        <v>0</v>
      </c>
      <c r="N19" s="178">
        <v>0</v>
      </c>
    </row>
    <row r="20" spans="1:14" ht="21" x14ac:dyDescent="0.25">
      <c r="A20" s="428" t="s">
        <v>30</v>
      </c>
      <c r="B20" s="423"/>
      <c r="C20" s="423"/>
      <c r="D20" s="423"/>
      <c r="E20" s="423"/>
      <c r="F20" s="79"/>
      <c r="G20" s="80"/>
      <c r="H20" s="81"/>
      <c r="I20" s="233"/>
      <c r="J20" s="233"/>
      <c r="K20" s="233"/>
      <c r="L20" s="164"/>
      <c r="M20" s="165"/>
      <c r="N20" s="166"/>
    </row>
    <row r="21" spans="1:14" s="2" customFormat="1" ht="21" x14ac:dyDescent="0.35">
      <c r="A21" s="283" t="s">
        <v>31</v>
      </c>
      <c r="B21" s="284" t="s">
        <v>32</v>
      </c>
      <c r="C21" s="285">
        <f>SUM(C22:C24)</f>
        <v>0</v>
      </c>
      <c r="D21" s="285">
        <f t="shared" ref="D21:F21" si="10">SUM(D22:D24)</f>
        <v>0</v>
      </c>
      <c r="E21" s="286">
        <f t="shared" si="10"/>
        <v>0</v>
      </c>
      <c r="F21" s="287">
        <f t="shared" si="10"/>
        <v>0</v>
      </c>
      <c r="G21" s="288">
        <f t="shared" ref="G21:N21" si="11">SUM(G22:G24)</f>
        <v>0</v>
      </c>
      <c r="H21" s="289">
        <f t="shared" si="11"/>
        <v>0</v>
      </c>
      <c r="I21" s="242">
        <f t="shared" si="11"/>
        <v>0</v>
      </c>
      <c r="J21" s="243">
        <f t="shared" si="11"/>
        <v>0</v>
      </c>
      <c r="K21" s="262">
        <f t="shared" si="11"/>
        <v>0</v>
      </c>
      <c r="L21" s="293">
        <f t="shared" si="11"/>
        <v>0</v>
      </c>
      <c r="M21" s="294">
        <f t="shared" si="11"/>
        <v>0</v>
      </c>
      <c r="N21" s="295">
        <f t="shared" si="11"/>
        <v>0</v>
      </c>
    </row>
    <row r="22" spans="1:14" ht="21" x14ac:dyDescent="0.35">
      <c r="A22" s="26"/>
      <c r="B22" s="27" t="s">
        <v>33</v>
      </c>
      <c r="C22" s="28">
        <v>0</v>
      </c>
      <c r="D22" s="29">
        <f t="shared" ref="D22:D30" si="12">C22*19%</f>
        <v>0</v>
      </c>
      <c r="E22" s="66">
        <f t="shared" ref="E22:E30" si="13">C22+D22</f>
        <v>0</v>
      </c>
      <c r="F22" s="97">
        <v>0</v>
      </c>
      <c r="G22" s="98">
        <f t="shared" ref="G22:G25" si="14">F22*19%</f>
        <v>0</v>
      </c>
      <c r="H22" s="99">
        <f t="shared" ref="H22:H25" si="15">F22+G22</f>
        <v>0</v>
      </c>
      <c r="I22" s="244">
        <v>0</v>
      </c>
      <c r="J22" s="228">
        <f t="shared" ref="J22:J25" si="16">I22*19%</f>
        <v>0</v>
      </c>
      <c r="K22" s="263">
        <f t="shared" ref="K22:K25" si="17">I22+J22</f>
        <v>0</v>
      </c>
      <c r="L22" s="182">
        <v>0</v>
      </c>
      <c r="M22" s="183">
        <f t="shared" ref="M22:M25" si="18">L22*19%</f>
        <v>0</v>
      </c>
      <c r="N22" s="184">
        <f t="shared" ref="N22:N25" si="19">L22+M22</f>
        <v>0</v>
      </c>
    </row>
    <row r="23" spans="1:14" ht="21" x14ac:dyDescent="0.35">
      <c r="A23" s="26"/>
      <c r="B23" s="27" t="s">
        <v>34</v>
      </c>
      <c r="C23" s="28">
        <v>0</v>
      </c>
      <c r="D23" s="29">
        <f t="shared" si="12"/>
        <v>0</v>
      </c>
      <c r="E23" s="66">
        <f t="shared" si="13"/>
        <v>0</v>
      </c>
      <c r="F23" s="97">
        <v>0</v>
      </c>
      <c r="G23" s="98">
        <f t="shared" si="14"/>
        <v>0</v>
      </c>
      <c r="H23" s="99">
        <f t="shared" si="15"/>
        <v>0</v>
      </c>
      <c r="I23" s="244">
        <v>0</v>
      </c>
      <c r="J23" s="228">
        <f t="shared" si="16"/>
        <v>0</v>
      </c>
      <c r="K23" s="263">
        <f t="shared" si="17"/>
        <v>0</v>
      </c>
      <c r="L23" s="182">
        <v>0</v>
      </c>
      <c r="M23" s="183">
        <f t="shared" si="18"/>
        <v>0</v>
      </c>
      <c r="N23" s="184">
        <f t="shared" si="19"/>
        <v>0</v>
      </c>
    </row>
    <row r="24" spans="1:14" ht="21.75" thickBot="1" x14ac:dyDescent="0.4">
      <c r="A24" s="11"/>
      <c r="B24" s="12" t="s">
        <v>35</v>
      </c>
      <c r="C24" s="13">
        <v>0</v>
      </c>
      <c r="D24" s="14">
        <f t="shared" si="12"/>
        <v>0</v>
      </c>
      <c r="E24" s="62">
        <f t="shared" si="13"/>
        <v>0</v>
      </c>
      <c r="F24" s="82">
        <v>0</v>
      </c>
      <c r="G24" s="83">
        <f t="shared" si="14"/>
        <v>0</v>
      </c>
      <c r="H24" s="84">
        <f t="shared" si="15"/>
        <v>0</v>
      </c>
      <c r="I24" s="234">
        <v>0</v>
      </c>
      <c r="J24" s="235">
        <f t="shared" si="16"/>
        <v>0</v>
      </c>
      <c r="K24" s="258">
        <f t="shared" si="17"/>
        <v>0</v>
      </c>
      <c r="L24" s="167">
        <v>0</v>
      </c>
      <c r="M24" s="168">
        <f t="shared" si="18"/>
        <v>0</v>
      </c>
      <c r="N24" s="169">
        <f t="shared" si="19"/>
        <v>0</v>
      </c>
    </row>
    <row r="25" spans="1:14" s="2" customFormat="1" ht="43.5" thickTop="1" thickBot="1" x14ac:dyDescent="0.4">
      <c r="A25" s="296" t="s">
        <v>36</v>
      </c>
      <c r="B25" s="297" t="s">
        <v>37</v>
      </c>
      <c r="C25" s="298">
        <v>0</v>
      </c>
      <c r="D25" s="299">
        <f t="shared" si="12"/>
        <v>0</v>
      </c>
      <c r="E25" s="300">
        <f t="shared" si="13"/>
        <v>0</v>
      </c>
      <c r="F25" s="301">
        <v>0</v>
      </c>
      <c r="G25" s="302">
        <f t="shared" si="14"/>
        <v>0</v>
      </c>
      <c r="H25" s="303">
        <f t="shared" si="15"/>
        <v>0</v>
      </c>
      <c r="I25" s="366">
        <v>0</v>
      </c>
      <c r="J25" s="367">
        <f t="shared" si="16"/>
        <v>0</v>
      </c>
      <c r="K25" s="368">
        <f t="shared" si="17"/>
        <v>0</v>
      </c>
      <c r="L25" s="307">
        <v>0</v>
      </c>
      <c r="M25" s="308">
        <f t="shared" si="18"/>
        <v>0</v>
      </c>
      <c r="N25" s="309">
        <f t="shared" si="19"/>
        <v>0</v>
      </c>
    </row>
    <row r="26" spans="1:14" s="2" customFormat="1" ht="22.5" thickTop="1" thickBot="1" x14ac:dyDescent="0.4">
      <c r="A26" s="296" t="s">
        <v>38</v>
      </c>
      <c r="B26" s="310" t="s">
        <v>39</v>
      </c>
      <c r="C26" s="311">
        <f>' 74 ELIGIBIL'!C26+'74-NEELIGIBIL'!C26</f>
        <v>1928.43</v>
      </c>
      <c r="D26" s="311">
        <f>' 74 ELIGIBIL'!D26+'74-NEELIGIBIL'!D26</f>
        <v>366.40170000000001</v>
      </c>
      <c r="E26" s="369">
        <f>' 74 ELIGIBIL'!E26+'74-NEELIGIBIL'!E26</f>
        <v>2294.8317000000002</v>
      </c>
      <c r="F26" s="312">
        <f>' 74 ELIGIBIL'!F26+'74-NEELIGIBIL'!F26</f>
        <v>1928.43</v>
      </c>
      <c r="G26" s="370">
        <f>' 74 ELIGIBIL'!G26+'74-NEELIGIBIL'!G26</f>
        <v>366.40170000000001</v>
      </c>
      <c r="H26" s="371">
        <f>' 74 ELIGIBIL'!H26+'74-NEELIGIBIL'!H26</f>
        <v>2294.8317000000002</v>
      </c>
      <c r="I26" s="372">
        <f>' 74 ELIGIBIL'!I26+'74-NEELIGIBIL'!I26</f>
        <v>0</v>
      </c>
      <c r="J26" s="373">
        <f>' 74 ELIGIBIL'!J26+'74-NEELIGIBIL'!J26</f>
        <v>0</v>
      </c>
      <c r="K26" s="374">
        <f>' 74 ELIGIBIL'!K26+'74-NEELIGIBIL'!K26</f>
        <v>0</v>
      </c>
      <c r="L26" s="375">
        <f>' 74 ELIGIBIL'!L26+'74-NEELIGIBIL'!L26</f>
        <v>1928.43</v>
      </c>
      <c r="M26" s="376">
        <f>' 74 ELIGIBIL'!M26+'74-NEELIGIBIL'!M26</f>
        <v>366.40170000000001</v>
      </c>
      <c r="N26" s="377">
        <f>' 74 ELIGIBIL'!N26+'74-NEELIGIBIL'!N26</f>
        <v>2294.8317000000002</v>
      </c>
    </row>
    <row r="27" spans="1:14" s="2" customFormat="1" ht="45" customHeight="1" thickTop="1" thickBot="1" x14ac:dyDescent="0.4">
      <c r="A27" s="296" t="s">
        <v>40</v>
      </c>
      <c r="B27" s="297" t="s">
        <v>41</v>
      </c>
      <c r="C27" s="311">
        <f>' 74 ELIGIBIL'!C27+'74-NEELIGIBIL'!C27</f>
        <v>1928.37</v>
      </c>
      <c r="D27" s="311">
        <f>' 74 ELIGIBIL'!D27+'74-NEELIGIBIL'!D27</f>
        <v>366.39029999999997</v>
      </c>
      <c r="E27" s="369">
        <f>' 74 ELIGIBIL'!E27+'74-NEELIGIBIL'!E27</f>
        <v>2294.7602999999999</v>
      </c>
      <c r="F27" s="312">
        <f>' 74 ELIGIBIL'!F27+'74-NEELIGIBIL'!F27</f>
        <v>1928.37</v>
      </c>
      <c r="G27" s="370">
        <f>' 74 ELIGIBIL'!G27+'74-NEELIGIBIL'!G27</f>
        <v>366.39029999999997</v>
      </c>
      <c r="H27" s="371">
        <f>' 74 ELIGIBIL'!H27+'74-NEELIGIBIL'!H27</f>
        <v>2294.7602999999999</v>
      </c>
      <c r="I27" s="372">
        <f>' 74 ELIGIBIL'!I27+'74-NEELIGIBIL'!I27</f>
        <v>0</v>
      </c>
      <c r="J27" s="373">
        <f>' 74 ELIGIBIL'!J27+'74-NEELIGIBIL'!J27</f>
        <v>0</v>
      </c>
      <c r="K27" s="374">
        <f>' 74 ELIGIBIL'!K27+'74-NEELIGIBIL'!K27</f>
        <v>0</v>
      </c>
      <c r="L27" s="375">
        <f>' 74 ELIGIBIL'!L27+'74-NEELIGIBIL'!L27</f>
        <v>1928.37</v>
      </c>
      <c r="M27" s="376">
        <f>' 74 ELIGIBIL'!M27+'74-NEELIGIBIL'!M27</f>
        <v>366.39029999999997</v>
      </c>
      <c r="N27" s="377">
        <f>' 74 ELIGIBIL'!N27+'74-NEELIGIBIL'!N27</f>
        <v>2294.7602999999999</v>
      </c>
    </row>
    <row r="28" spans="1:14" s="2" customFormat="1" ht="21.75" thickTop="1" x14ac:dyDescent="0.35">
      <c r="A28" s="318" t="s">
        <v>42</v>
      </c>
      <c r="B28" s="319" t="s">
        <v>43</v>
      </c>
      <c r="C28" s="320">
        <f>SUM(C29:C34)</f>
        <v>57105.869999999995</v>
      </c>
      <c r="D28" s="320">
        <f t="shared" ref="D28:F28" si="20">SUM(D29:D34)</f>
        <v>10850.115299999999</v>
      </c>
      <c r="E28" s="321">
        <f t="shared" si="20"/>
        <v>67955.9853</v>
      </c>
      <c r="F28" s="322">
        <f t="shared" si="20"/>
        <v>55780.92</v>
      </c>
      <c r="G28" s="323">
        <f t="shared" ref="G28:N28" si="21">SUM(G29:G34)</f>
        <v>10598.3748</v>
      </c>
      <c r="H28" s="324">
        <f t="shared" si="21"/>
        <v>66379.294800000003</v>
      </c>
      <c r="I28" s="245">
        <f t="shared" si="21"/>
        <v>1324.95</v>
      </c>
      <c r="J28" s="246">
        <f t="shared" si="21"/>
        <v>278.23950000000002</v>
      </c>
      <c r="K28" s="264">
        <f t="shared" si="21"/>
        <v>1603.1895</v>
      </c>
      <c r="L28" s="328">
        <f t="shared" si="21"/>
        <v>57105.869999999995</v>
      </c>
      <c r="M28" s="342">
        <f t="shared" si="21"/>
        <v>10876.614300000001</v>
      </c>
      <c r="N28" s="330">
        <f t="shared" si="21"/>
        <v>67982.484299999996</v>
      </c>
    </row>
    <row r="29" spans="1:14" ht="21" x14ac:dyDescent="0.35">
      <c r="A29" s="26"/>
      <c r="B29" s="31" t="s">
        <v>44</v>
      </c>
      <c r="C29" s="28">
        <f>' 74 ELIGIBIL'!C29+'74-NEELIGIBIL'!C29</f>
        <v>0</v>
      </c>
      <c r="D29" s="29">
        <f t="shared" si="12"/>
        <v>0</v>
      </c>
      <c r="E29" s="66">
        <f t="shared" si="13"/>
        <v>0</v>
      </c>
      <c r="F29" s="97">
        <f>' 74 ELIGIBIL'!F29+'74-NEELIGIBIL'!F29</f>
        <v>0</v>
      </c>
      <c r="G29" s="98">
        <f t="shared" ref="G29:G30" si="22">F29*19%</f>
        <v>0</v>
      </c>
      <c r="H29" s="99">
        <f t="shared" ref="H29:H30" si="23">F29+G29</f>
        <v>0</v>
      </c>
      <c r="I29" s="244">
        <f>' 74 ELIGIBIL'!I29+'74-NEELIGIBIL'!I29</f>
        <v>0</v>
      </c>
      <c r="J29" s="228">
        <f t="shared" ref="J29:J30" si="24">I29*19%</f>
        <v>0</v>
      </c>
      <c r="K29" s="263">
        <f t="shared" ref="K29:K30" si="25">I29+J29</f>
        <v>0</v>
      </c>
      <c r="L29" s="182">
        <f>' 74 ELIGIBIL'!L29+'74-NEELIGIBIL'!L29</f>
        <v>0</v>
      </c>
      <c r="M29" s="183">
        <f t="shared" ref="M29:M30" si="26">L29*19%</f>
        <v>0</v>
      </c>
      <c r="N29" s="184">
        <f t="shared" ref="N29:N30" si="27">L29+M29</f>
        <v>0</v>
      </c>
    </row>
    <row r="30" spans="1:14" ht="21" x14ac:dyDescent="0.35">
      <c r="A30" s="26"/>
      <c r="B30" s="31" t="s">
        <v>45</v>
      </c>
      <c r="C30" s="28">
        <f>' 74 ELIGIBIL'!C30+'74-NEELIGIBIL'!C30</f>
        <v>0</v>
      </c>
      <c r="D30" s="29">
        <f t="shared" si="12"/>
        <v>0</v>
      </c>
      <c r="E30" s="66">
        <f t="shared" si="13"/>
        <v>0</v>
      </c>
      <c r="F30" s="97">
        <f>' 74 ELIGIBIL'!F30+'74-NEELIGIBIL'!F30</f>
        <v>0</v>
      </c>
      <c r="G30" s="98">
        <f t="shared" si="22"/>
        <v>0</v>
      </c>
      <c r="H30" s="99">
        <f t="shared" si="23"/>
        <v>0</v>
      </c>
      <c r="I30" s="244">
        <f>' 74 ELIGIBIL'!I30+'74-NEELIGIBIL'!I30</f>
        <v>0</v>
      </c>
      <c r="J30" s="228">
        <f t="shared" si="24"/>
        <v>0</v>
      </c>
      <c r="K30" s="263">
        <f t="shared" si="25"/>
        <v>0</v>
      </c>
      <c r="L30" s="182">
        <f>' 74 ELIGIBIL'!L30+'74-NEELIGIBIL'!L30</f>
        <v>0</v>
      </c>
      <c r="M30" s="183">
        <f t="shared" si="26"/>
        <v>0</v>
      </c>
      <c r="N30" s="184">
        <f t="shared" si="27"/>
        <v>0</v>
      </c>
    </row>
    <row r="31" spans="1:14" ht="42" x14ac:dyDescent="0.35">
      <c r="A31" s="26"/>
      <c r="B31" s="31" t="s">
        <v>114</v>
      </c>
      <c r="C31" s="28">
        <f>' 74 ELIGIBIL'!C31+'74-NEELIGIBIL'!C31</f>
        <v>20890.71</v>
      </c>
      <c r="D31" s="28">
        <f>' 74 ELIGIBIL'!D31+'74-NEELIGIBIL'!D31</f>
        <v>3969.2348999999999</v>
      </c>
      <c r="E31" s="214">
        <f>' 74 ELIGIBIL'!E31+'74-NEELIGIBIL'!E31</f>
        <v>24859.944899999999</v>
      </c>
      <c r="F31" s="97">
        <f>' 74 ELIGIBIL'!F31+'74-NEELIGIBIL'!F31</f>
        <v>20890.71</v>
      </c>
      <c r="G31" s="155">
        <f>' 74 ELIGIBIL'!G31+'74-NEELIGIBIL'!G31</f>
        <v>3969.2348999999999</v>
      </c>
      <c r="H31" s="221">
        <f>' 74 ELIGIBIL'!H31+'74-NEELIGIBIL'!H31</f>
        <v>24859.944899999999</v>
      </c>
      <c r="I31" s="244">
        <f>' 74 ELIGIBIL'!I31+'74-NEELIGIBIL'!I31</f>
        <v>0</v>
      </c>
      <c r="J31" s="247">
        <f>' 74 ELIGIBIL'!J31+'74-NEELIGIBIL'!J31</f>
        <v>0</v>
      </c>
      <c r="K31" s="265">
        <f>' 74 ELIGIBIL'!K31+'74-NEELIGIBIL'!K31</f>
        <v>0</v>
      </c>
      <c r="L31" s="182">
        <f>' 74 ELIGIBIL'!L31+'74-NEELIGIBIL'!L31</f>
        <v>20890.71</v>
      </c>
      <c r="M31" s="191">
        <f>' 74 ELIGIBIL'!M31+'74-NEELIGIBIL'!M31</f>
        <v>3969.2348999999999</v>
      </c>
      <c r="N31" s="269">
        <f>' 74 ELIGIBIL'!N31+'74-NEELIGIBIL'!N31</f>
        <v>24859.944899999999</v>
      </c>
    </row>
    <row r="32" spans="1:14" ht="42" x14ac:dyDescent="0.35">
      <c r="A32" s="26"/>
      <c r="B32" s="31" t="s">
        <v>47</v>
      </c>
      <c r="C32" s="28">
        <f>' 74 ELIGIBIL'!C32+'74-NEELIGIBIL'!C32</f>
        <v>20890.71</v>
      </c>
      <c r="D32" s="28">
        <f>' 74 ELIGIBIL'!D32+'74-NEELIGIBIL'!D32</f>
        <v>3969.2348999999999</v>
      </c>
      <c r="E32" s="214">
        <f>' 74 ELIGIBIL'!E32+'74-NEELIGIBIL'!E32</f>
        <v>24859.944899999999</v>
      </c>
      <c r="F32" s="97">
        <f>' 74 ELIGIBIL'!F32+'74-NEELIGIBIL'!F32</f>
        <v>20890.71</v>
      </c>
      <c r="G32" s="155">
        <f>' 74 ELIGIBIL'!G32+'74-NEELIGIBIL'!G32</f>
        <v>3969.2348999999999</v>
      </c>
      <c r="H32" s="221">
        <f>' 74 ELIGIBIL'!H32+'74-NEELIGIBIL'!H32</f>
        <v>24859.944899999999</v>
      </c>
      <c r="I32" s="244">
        <f>' 74 ELIGIBIL'!I32+'74-NEELIGIBIL'!I32</f>
        <v>0</v>
      </c>
      <c r="J32" s="247">
        <f>' 74 ELIGIBIL'!J32+'74-NEELIGIBIL'!J32</f>
        <v>0</v>
      </c>
      <c r="K32" s="265">
        <f>' 74 ELIGIBIL'!K32+'74-NEELIGIBIL'!K32</f>
        <v>0</v>
      </c>
      <c r="L32" s="182">
        <f>' 74 ELIGIBIL'!L32+'74-NEELIGIBIL'!L32</f>
        <v>20890.71</v>
      </c>
      <c r="M32" s="191">
        <f>' 74 ELIGIBIL'!M32+'74-NEELIGIBIL'!M32</f>
        <v>3969.2348999999999</v>
      </c>
      <c r="N32" s="269">
        <f>' 74 ELIGIBIL'!N32+'74-NEELIGIBIL'!N32</f>
        <v>24859.944899999999</v>
      </c>
    </row>
    <row r="33" spans="1:14" ht="42" x14ac:dyDescent="0.35">
      <c r="A33" s="32"/>
      <c r="B33" s="33" t="s">
        <v>48</v>
      </c>
      <c r="C33" s="28">
        <f>' 74 ELIGIBIL'!C33+'74-NEELIGIBIL'!C33</f>
        <v>1324.95</v>
      </c>
      <c r="D33" s="28">
        <f>' 74 ELIGIBIL'!D33+'74-NEELIGIBIL'!D33</f>
        <v>251.74050000000003</v>
      </c>
      <c r="E33" s="214">
        <f>' 74 ELIGIBIL'!E33+'74-NEELIGIBIL'!E33</f>
        <v>1576.6905000000002</v>
      </c>
      <c r="F33" s="97">
        <f>' 74 ELIGIBIL'!F33+'74-NEELIGIBIL'!F33</f>
        <v>0</v>
      </c>
      <c r="G33" s="155">
        <f>' 74 ELIGIBIL'!G33+'74-NEELIGIBIL'!G33</f>
        <v>0</v>
      </c>
      <c r="H33" s="221">
        <f>' 74 ELIGIBIL'!H33+'74-NEELIGIBIL'!H33</f>
        <v>0</v>
      </c>
      <c r="I33" s="244">
        <f>' 74 ELIGIBIL'!I33+'74-NEELIGIBIL'!I33</f>
        <v>1324.95</v>
      </c>
      <c r="J33" s="247">
        <f>' 74 ELIGIBIL'!J33+'74-NEELIGIBIL'!J33</f>
        <v>278.23950000000002</v>
      </c>
      <c r="K33" s="265">
        <f>' 74 ELIGIBIL'!K33+'74-NEELIGIBIL'!K33</f>
        <v>1603.1895</v>
      </c>
      <c r="L33" s="182">
        <f>' 74 ELIGIBIL'!L33+'74-NEELIGIBIL'!L33</f>
        <v>1324.95</v>
      </c>
      <c r="M33" s="191">
        <f>' 74 ELIGIBIL'!M33+'74-NEELIGIBIL'!M33</f>
        <v>278.23950000000002</v>
      </c>
      <c r="N33" s="269">
        <f>' 74 ELIGIBIL'!N33+'74-NEELIGIBIL'!N33</f>
        <v>1603.1895</v>
      </c>
    </row>
    <row r="34" spans="1:14" ht="21.75" thickBot="1" x14ac:dyDescent="0.4">
      <c r="A34" s="37"/>
      <c r="B34" s="38" t="s">
        <v>49</v>
      </c>
      <c r="C34" s="28">
        <f>' 74 ELIGIBIL'!C34+'74-NEELIGIBIL'!C34</f>
        <v>13999.5</v>
      </c>
      <c r="D34" s="28">
        <f>' 74 ELIGIBIL'!D34+'74-NEELIGIBIL'!D34</f>
        <v>2659.9050000000002</v>
      </c>
      <c r="E34" s="214">
        <f>' 74 ELIGIBIL'!E34+'74-NEELIGIBIL'!E34</f>
        <v>16659.404999999999</v>
      </c>
      <c r="F34" s="97">
        <f>' 74 ELIGIBIL'!F34+'74-NEELIGIBIL'!F34</f>
        <v>13999.5</v>
      </c>
      <c r="G34" s="155">
        <f>' 74 ELIGIBIL'!G34+'74-NEELIGIBIL'!G34</f>
        <v>2659.9050000000002</v>
      </c>
      <c r="H34" s="221">
        <f>' 74 ELIGIBIL'!H34+'74-NEELIGIBIL'!H34</f>
        <v>16659.404999999999</v>
      </c>
      <c r="I34" s="244">
        <f>' 74 ELIGIBIL'!I34+'74-NEELIGIBIL'!I34</f>
        <v>0</v>
      </c>
      <c r="J34" s="247">
        <f>' 74 ELIGIBIL'!J34+'74-NEELIGIBIL'!J34</f>
        <v>0</v>
      </c>
      <c r="K34" s="265">
        <f>' 74 ELIGIBIL'!K34+'74-NEELIGIBIL'!K34</f>
        <v>0</v>
      </c>
      <c r="L34" s="182">
        <f>' 74 ELIGIBIL'!L34+'74-NEELIGIBIL'!L34</f>
        <v>13999.5</v>
      </c>
      <c r="M34" s="191">
        <f>' 74 ELIGIBIL'!M34+'74-NEELIGIBIL'!M34</f>
        <v>2659.9050000000002</v>
      </c>
      <c r="N34" s="269">
        <f>' 74 ELIGIBIL'!N34+'74-NEELIGIBIL'!N34</f>
        <v>16659.404999999999</v>
      </c>
    </row>
    <row r="35" spans="1:14" s="2" customFormat="1" ht="22.5" thickTop="1" thickBot="1" x14ac:dyDescent="0.4">
      <c r="A35" s="331" t="s">
        <v>50</v>
      </c>
      <c r="B35" s="332" t="s">
        <v>51</v>
      </c>
      <c r="C35" s="378">
        <f>' 74 ELIGIBIL'!C35+'74-NEELIGIBIL'!C35</f>
        <v>3333.33</v>
      </c>
      <c r="D35" s="378">
        <f>' 74 ELIGIBIL'!D35+'74-NEELIGIBIL'!D35</f>
        <v>633.33270000000005</v>
      </c>
      <c r="E35" s="379">
        <f>' 74 ELIGIBIL'!E35+'74-NEELIGIBIL'!E35</f>
        <v>3966.6626999999999</v>
      </c>
      <c r="F35" s="380">
        <f>' 74 ELIGIBIL'!F35+'74-NEELIGIBIL'!F35</f>
        <v>3333.33</v>
      </c>
      <c r="G35" s="381">
        <f>' 74 ELIGIBIL'!G35+'74-NEELIGIBIL'!G35</f>
        <v>633.33270000000005</v>
      </c>
      <c r="H35" s="382">
        <f>' 74 ELIGIBIL'!H35+'74-NEELIGIBIL'!H35</f>
        <v>3966.6626999999999</v>
      </c>
      <c r="I35" s="383">
        <f>' 74 ELIGIBIL'!I35+'74-NEELIGIBIL'!I35</f>
        <v>0</v>
      </c>
      <c r="J35" s="384">
        <f>' 74 ELIGIBIL'!J35+'74-NEELIGIBIL'!J35</f>
        <v>0</v>
      </c>
      <c r="K35" s="385">
        <f>' 74 ELIGIBIL'!K35+'74-NEELIGIBIL'!K35</f>
        <v>0</v>
      </c>
      <c r="L35" s="386">
        <f>' 74 ELIGIBIL'!L35+'74-NEELIGIBIL'!L35</f>
        <v>3333.33</v>
      </c>
      <c r="M35" s="387">
        <f>' 74 ELIGIBIL'!M35+'74-NEELIGIBIL'!M35</f>
        <v>633.33270000000005</v>
      </c>
      <c r="N35" s="388">
        <f>' 74 ELIGIBIL'!N35+'74-NEELIGIBIL'!N35</f>
        <v>3966.6626999999999</v>
      </c>
    </row>
    <row r="36" spans="1:14" s="2" customFormat="1" ht="21.75" thickTop="1" x14ac:dyDescent="0.35">
      <c r="A36" s="338" t="s">
        <v>52</v>
      </c>
      <c r="B36" s="339" t="s">
        <v>53</v>
      </c>
      <c r="C36" s="340">
        <f>SUM(C37:C38)</f>
        <v>30000</v>
      </c>
      <c r="D36" s="340">
        <f t="shared" ref="D36:F36" si="28">SUM(D37:D38)</f>
        <v>5700</v>
      </c>
      <c r="E36" s="341">
        <f t="shared" si="28"/>
        <v>35700</v>
      </c>
      <c r="F36" s="322">
        <f t="shared" si="28"/>
        <v>0</v>
      </c>
      <c r="G36" s="323">
        <f t="shared" ref="G36:N36" si="29">SUM(G37:G38)</f>
        <v>0</v>
      </c>
      <c r="H36" s="324">
        <f t="shared" si="29"/>
        <v>0</v>
      </c>
      <c r="I36" s="245">
        <f t="shared" si="29"/>
        <v>30000</v>
      </c>
      <c r="J36" s="246">
        <f t="shared" si="29"/>
        <v>6300</v>
      </c>
      <c r="K36" s="264">
        <f t="shared" si="29"/>
        <v>36300</v>
      </c>
      <c r="L36" s="328">
        <f t="shared" si="29"/>
        <v>30000</v>
      </c>
      <c r="M36" s="342">
        <f t="shared" si="29"/>
        <v>5700</v>
      </c>
      <c r="N36" s="330">
        <f t="shared" si="29"/>
        <v>35700</v>
      </c>
    </row>
    <row r="37" spans="1:14" ht="21" x14ac:dyDescent="0.35">
      <c r="A37" s="32"/>
      <c r="B37" s="33" t="s">
        <v>54</v>
      </c>
      <c r="C37" s="34">
        <f>' 74 ELIGIBIL'!C37+'74-NEELIGIBIL'!C37</f>
        <v>30000</v>
      </c>
      <c r="D37" s="34">
        <f>' 74 ELIGIBIL'!D37+'74-NEELIGIBIL'!D37</f>
        <v>5700</v>
      </c>
      <c r="E37" s="215">
        <f>' 74 ELIGIBIL'!E37+'74-NEELIGIBIL'!E37</f>
        <v>35700</v>
      </c>
      <c r="F37" s="97">
        <f>' 74 ELIGIBIL'!F37+'74-NEELIGIBIL'!F37</f>
        <v>0</v>
      </c>
      <c r="G37" s="155">
        <f>' 74 ELIGIBIL'!G37+'74-NEELIGIBIL'!G37</f>
        <v>0</v>
      </c>
      <c r="H37" s="221">
        <f>' 74 ELIGIBIL'!H37+'74-NEELIGIBIL'!H37</f>
        <v>0</v>
      </c>
      <c r="I37" s="244">
        <f>' 74 ELIGIBIL'!I37+'74-NEELIGIBIL'!I37</f>
        <v>30000</v>
      </c>
      <c r="J37" s="247">
        <f>' 74 ELIGIBIL'!J37+'74-NEELIGIBIL'!J37</f>
        <v>6300</v>
      </c>
      <c r="K37" s="265">
        <f>' 74 ELIGIBIL'!K37+'74-NEELIGIBIL'!K37</f>
        <v>36300</v>
      </c>
      <c r="L37" s="182">
        <f>' 74 ELIGIBIL'!L37+'74-NEELIGIBIL'!L37</f>
        <v>30000</v>
      </c>
      <c r="M37" s="191">
        <f>' 74 ELIGIBIL'!M37+'74-NEELIGIBIL'!M37</f>
        <v>5700</v>
      </c>
      <c r="N37" s="269">
        <f>' 74 ELIGIBIL'!N37+'74-NEELIGIBIL'!N37</f>
        <v>35700</v>
      </c>
    </row>
    <row r="38" spans="1:14" ht="21.75" thickBot="1" x14ac:dyDescent="0.4">
      <c r="A38" s="37"/>
      <c r="B38" s="38" t="s">
        <v>55</v>
      </c>
      <c r="C38" s="34">
        <f>' 74 ELIGIBIL'!C38+'74-NEELIGIBIL'!C38</f>
        <v>0</v>
      </c>
      <c r="D38" s="34">
        <f>' 74 ELIGIBIL'!D38+'74-NEELIGIBIL'!D38</f>
        <v>0</v>
      </c>
      <c r="E38" s="215">
        <f>' 74 ELIGIBIL'!E38+'74-NEELIGIBIL'!E38</f>
        <v>0</v>
      </c>
      <c r="F38" s="97">
        <f>' 74 ELIGIBIL'!F38+'74-NEELIGIBIL'!F38</f>
        <v>0</v>
      </c>
      <c r="G38" s="155">
        <f>' 74 ELIGIBIL'!G38+'74-NEELIGIBIL'!G38</f>
        <v>0</v>
      </c>
      <c r="H38" s="221">
        <f>' 74 ELIGIBIL'!H38+'74-NEELIGIBIL'!H38</f>
        <v>0</v>
      </c>
      <c r="I38" s="244">
        <f>' 74 ELIGIBIL'!I38+'74-NEELIGIBIL'!I38</f>
        <v>0</v>
      </c>
      <c r="J38" s="247">
        <f>' 74 ELIGIBIL'!J38+'74-NEELIGIBIL'!J38</f>
        <v>0</v>
      </c>
      <c r="K38" s="265">
        <f>' 74 ELIGIBIL'!K38+'74-NEELIGIBIL'!K38</f>
        <v>0</v>
      </c>
      <c r="L38" s="182">
        <f>' 74 ELIGIBIL'!L38+'74-NEELIGIBIL'!L38</f>
        <v>0</v>
      </c>
      <c r="M38" s="191">
        <f>' 74 ELIGIBIL'!M38+'74-NEELIGIBIL'!M38</f>
        <v>0</v>
      </c>
      <c r="N38" s="269">
        <f>' 74 ELIGIBIL'!N38+'74-NEELIGIBIL'!N38</f>
        <v>0</v>
      </c>
    </row>
    <row r="39" spans="1:14" s="2" customFormat="1" ht="21.75" thickTop="1" x14ac:dyDescent="0.35">
      <c r="A39" s="338" t="s">
        <v>56</v>
      </c>
      <c r="B39" s="339" t="s">
        <v>57</v>
      </c>
      <c r="C39" s="340">
        <f>C40+C43</f>
        <v>5050</v>
      </c>
      <c r="D39" s="340">
        <f t="shared" ref="D39:F39" si="30">D40+D43</f>
        <v>959.5</v>
      </c>
      <c r="E39" s="341">
        <f t="shared" si="30"/>
        <v>6009.5</v>
      </c>
      <c r="F39" s="322">
        <f t="shared" si="30"/>
        <v>0</v>
      </c>
      <c r="G39" s="323">
        <f t="shared" ref="G39:N39" si="31">G40+G43</f>
        <v>0</v>
      </c>
      <c r="H39" s="324">
        <f t="shared" si="31"/>
        <v>0</v>
      </c>
      <c r="I39" s="245">
        <f t="shared" si="31"/>
        <v>5050</v>
      </c>
      <c r="J39" s="246">
        <f t="shared" si="31"/>
        <v>1060.5</v>
      </c>
      <c r="K39" s="264">
        <f t="shared" si="31"/>
        <v>6110.5</v>
      </c>
      <c r="L39" s="328">
        <f t="shared" si="31"/>
        <v>5050</v>
      </c>
      <c r="M39" s="342">
        <f t="shared" si="31"/>
        <v>1060.5</v>
      </c>
      <c r="N39" s="330">
        <f t="shared" si="31"/>
        <v>6110.5</v>
      </c>
    </row>
    <row r="40" spans="1:14" ht="21" x14ac:dyDescent="0.35">
      <c r="A40" s="32"/>
      <c r="B40" s="47" t="s">
        <v>58</v>
      </c>
      <c r="C40" s="154">
        <f>C41+C42</f>
        <v>1150</v>
      </c>
      <c r="D40" s="154">
        <f t="shared" ref="D40:F40" si="32">D41+D42</f>
        <v>218.5</v>
      </c>
      <c r="E40" s="216">
        <f t="shared" si="32"/>
        <v>1368.5</v>
      </c>
      <c r="F40" s="222">
        <f t="shared" si="32"/>
        <v>0</v>
      </c>
      <c r="G40" s="223">
        <f t="shared" ref="G40:N40" si="33">G41+G42</f>
        <v>0</v>
      </c>
      <c r="H40" s="224">
        <f t="shared" si="33"/>
        <v>0</v>
      </c>
      <c r="I40" s="227">
        <f t="shared" si="33"/>
        <v>1150</v>
      </c>
      <c r="J40" s="228">
        <f t="shared" si="33"/>
        <v>241.5</v>
      </c>
      <c r="K40" s="263">
        <f t="shared" si="33"/>
        <v>1391.5</v>
      </c>
      <c r="L40" s="270">
        <f t="shared" si="33"/>
        <v>1150</v>
      </c>
      <c r="M40" s="255">
        <f t="shared" si="33"/>
        <v>241.5</v>
      </c>
      <c r="N40" s="271">
        <f t="shared" si="33"/>
        <v>1391.5</v>
      </c>
    </row>
    <row r="41" spans="1:14" ht="24" customHeight="1" x14ac:dyDescent="0.35">
      <c r="A41" s="32"/>
      <c r="B41" s="47" t="s">
        <v>59</v>
      </c>
      <c r="C41" s="34">
        <f>' 74 ELIGIBIL'!C41+'74-NEELIGIBIL'!C41</f>
        <v>1150</v>
      </c>
      <c r="D41" s="34">
        <f>' 74 ELIGIBIL'!D41+'74-NEELIGIBIL'!D41</f>
        <v>218.5</v>
      </c>
      <c r="E41" s="215">
        <f>' 74 ELIGIBIL'!E41+'74-NEELIGIBIL'!E41</f>
        <v>1368.5</v>
      </c>
      <c r="F41" s="97">
        <f>' 74 ELIGIBIL'!F41+'74-NEELIGIBIL'!F41</f>
        <v>0</v>
      </c>
      <c r="G41" s="155">
        <f>' 74 ELIGIBIL'!G41+'74-NEELIGIBIL'!G41</f>
        <v>0</v>
      </c>
      <c r="H41" s="221">
        <f>' 74 ELIGIBIL'!H41+'74-NEELIGIBIL'!H41</f>
        <v>0</v>
      </c>
      <c r="I41" s="244">
        <f>' 74 ELIGIBIL'!I41+'74-NEELIGIBIL'!I41</f>
        <v>1150</v>
      </c>
      <c r="J41" s="247">
        <f>' 74 ELIGIBIL'!J41+'74-NEELIGIBIL'!J41</f>
        <v>241.5</v>
      </c>
      <c r="K41" s="265">
        <f>' 74 ELIGIBIL'!K41+'74-NEELIGIBIL'!K41</f>
        <v>1391.5</v>
      </c>
      <c r="L41" s="182">
        <f>' 74 ELIGIBIL'!L41+'74-NEELIGIBIL'!L41</f>
        <v>1150</v>
      </c>
      <c r="M41" s="191">
        <f>' 74 ELIGIBIL'!M41+'74-NEELIGIBIL'!M41</f>
        <v>241.5</v>
      </c>
      <c r="N41" s="269">
        <f>' 74 ELIGIBIL'!N41+'74-NEELIGIBIL'!N41</f>
        <v>1391.5</v>
      </c>
    </row>
    <row r="42" spans="1:14" ht="38.25" customHeight="1" x14ac:dyDescent="0.35">
      <c r="A42" s="32"/>
      <c r="B42" s="33" t="s">
        <v>60</v>
      </c>
      <c r="C42" s="34">
        <f>' 74 ELIGIBIL'!C42+'74-NEELIGIBIL'!C42</f>
        <v>0</v>
      </c>
      <c r="D42" s="34">
        <f>' 74 ELIGIBIL'!D42+'74-NEELIGIBIL'!D42</f>
        <v>0</v>
      </c>
      <c r="E42" s="215">
        <f>' 74 ELIGIBIL'!E42+'74-NEELIGIBIL'!E42</f>
        <v>0</v>
      </c>
      <c r="F42" s="97">
        <f>' 74 ELIGIBIL'!F42+'74-NEELIGIBIL'!F42</f>
        <v>0</v>
      </c>
      <c r="G42" s="155">
        <f>' 74 ELIGIBIL'!G42+'74-NEELIGIBIL'!G42</f>
        <v>0</v>
      </c>
      <c r="H42" s="221">
        <f>' 74 ELIGIBIL'!H42+'74-NEELIGIBIL'!H42</f>
        <v>0</v>
      </c>
      <c r="I42" s="244">
        <f>' 74 ELIGIBIL'!I42+'74-NEELIGIBIL'!I42</f>
        <v>0</v>
      </c>
      <c r="J42" s="247">
        <f>' 74 ELIGIBIL'!J42+'74-NEELIGIBIL'!J42</f>
        <v>0</v>
      </c>
      <c r="K42" s="265">
        <f>' 74 ELIGIBIL'!K42+'74-NEELIGIBIL'!K42</f>
        <v>0</v>
      </c>
      <c r="L42" s="182">
        <f>' 74 ELIGIBIL'!L42+'74-NEELIGIBIL'!L42</f>
        <v>0</v>
      </c>
      <c r="M42" s="191">
        <f>' 74 ELIGIBIL'!M42+'74-NEELIGIBIL'!M42</f>
        <v>0</v>
      </c>
      <c r="N42" s="269">
        <f>' 74 ELIGIBIL'!N42+'74-NEELIGIBIL'!N42</f>
        <v>0</v>
      </c>
    </row>
    <row r="43" spans="1:14" ht="21.75" thickBot="1" x14ac:dyDescent="0.4">
      <c r="A43" s="37"/>
      <c r="B43" s="38" t="s">
        <v>61</v>
      </c>
      <c r="C43" s="34">
        <f>' 74 ELIGIBIL'!C43+'74-NEELIGIBIL'!C43</f>
        <v>3900</v>
      </c>
      <c r="D43" s="34">
        <f>' 74 ELIGIBIL'!D43+'74-NEELIGIBIL'!D43</f>
        <v>741</v>
      </c>
      <c r="E43" s="215">
        <f>' 74 ELIGIBIL'!E43+'74-NEELIGIBIL'!E43</f>
        <v>4641</v>
      </c>
      <c r="F43" s="97">
        <f>' 74 ELIGIBIL'!F43+'74-NEELIGIBIL'!F43</f>
        <v>0</v>
      </c>
      <c r="G43" s="155">
        <f>' 74 ELIGIBIL'!G43+'74-NEELIGIBIL'!G43</f>
        <v>0</v>
      </c>
      <c r="H43" s="221">
        <f>' 74 ELIGIBIL'!H43+'74-NEELIGIBIL'!H43</f>
        <v>0</v>
      </c>
      <c r="I43" s="244">
        <f>' 74 ELIGIBIL'!I43+'74-NEELIGIBIL'!I43</f>
        <v>3900</v>
      </c>
      <c r="J43" s="247">
        <f>' 74 ELIGIBIL'!J43+'74-NEELIGIBIL'!J43</f>
        <v>819</v>
      </c>
      <c r="K43" s="265">
        <f>' 74 ELIGIBIL'!K43+'74-NEELIGIBIL'!K43</f>
        <v>4719</v>
      </c>
      <c r="L43" s="182">
        <f>' 74 ELIGIBIL'!L43+'74-NEELIGIBIL'!L43</f>
        <v>3900</v>
      </c>
      <c r="M43" s="191">
        <f>' 74 ELIGIBIL'!M43+'74-NEELIGIBIL'!M43</f>
        <v>819</v>
      </c>
      <c r="N43" s="269">
        <f>' 74 ELIGIBIL'!N43+'74-NEELIGIBIL'!N43</f>
        <v>4719</v>
      </c>
    </row>
    <row r="44" spans="1:14" ht="22.5" thickTop="1" thickBot="1" x14ac:dyDescent="0.4">
      <c r="A44" s="424" t="s">
        <v>62</v>
      </c>
      <c r="B44" s="425"/>
      <c r="C44" s="22">
        <f>C21+C25+C26+C27+C28+C35+C36+C39</f>
        <v>99346</v>
      </c>
      <c r="D44" s="22">
        <f>D21+D25+D26+D27+D28+D35+D36+D39</f>
        <v>18875.739999999998</v>
      </c>
      <c r="E44" s="64">
        <f>E21+E25+E26+E27+E28+E35+E36+E39</f>
        <v>118221.74</v>
      </c>
      <c r="F44" s="88">
        <f t="shared" ref="F44:N44" si="34">F21+F25+F26+F27+F28+F35+F36+F39</f>
        <v>62971.05</v>
      </c>
      <c r="G44" s="89">
        <f t="shared" si="34"/>
        <v>11964.4995</v>
      </c>
      <c r="H44" s="90">
        <f t="shared" si="34"/>
        <v>74935.549500000008</v>
      </c>
      <c r="I44" s="238">
        <f t="shared" si="34"/>
        <v>36374.949999999997</v>
      </c>
      <c r="J44" s="239">
        <f t="shared" si="34"/>
        <v>7638.7394999999997</v>
      </c>
      <c r="K44" s="260">
        <f t="shared" si="34"/>
        <v>44013.6895</v>
      </c>
      <c r="L44" s="173">
        <f t="shared" si="34"/>
        <v>99346</v>
      </c>
      <c r="M44" s="174">
        <f t="shared" si="34"/>
        <v>19003.239000000001</v>
      </c>
      <c r="N44" s="175">
        <f t="shared" si="34"/>
        <v>118349.239</v>
      </c>
    </row>
    <row r="45" spans="1:14" ht="21" x14ac:dyDescent="0.25">
      <c r="A45" s="422" t="s">
        <v>63</v>
      </c>
      <c r="B45" s="423"/>
      <c r="C45" s="423"/>
      <c r="D45" s="423"/>
      <c r="E45" s="423"/>
      <c r="F45" s="79"/>
      <c r="G45" s="80"/>
      <c r="H45" s="81"/>
      <c r="I45" s="233"/>
      <c r="J45" s="233"/>
      <c r="K45" s="233"/>
      <c r="L45" s="164"/>
      <c r="M45" s="165"/>
      <c r="N45" s="166"/>
    </row>
    <row r="46" spans="1:14" ht="21" x14ac:dyDescent="0.35">
      <c r="A46" s="26" t="s">
        <v>64</v>
      </c>
      <c r="B46" s="49" t="s">
        <v>65</v>
      </c>
      <c r="C46" s="343">
        <f>C47+C48</f>
        <v>528509.57000000007</v>
      </c>
      <c r="D46" s="343">
        <f t="shared" ref="D46:F46" si="35">D47+D48</f>
        <v>100416.8183</v>
      </c>
      <c r="E46" s="344">
        <f t="shared" si="35"/>
        <v>628926.38829999999</v>
      </c>
      <c r="F46" s="345">
        <f t="shared" si="35"/>
        <v>143523.63999999998</v>
      </c>
      <c r="G46" s="153">
        <f t="shared" ref="G46:N46" si="36">G47+G48</f>
        <v>27269.491599999998</v>
      </c>
      <c r="H46" s="346">
        <f t="shared" si="36"/>
        <v>170793.13160000002</v>
      </c>
      <c r="I46" s="244">
        <f t="shared" si="36"/>
        <v>384985.92999999993</v>
      </c>
      <c r="J46" s="247">
        <f t="shared" si="36"/>
        <v>80847.045299999998</v>
      </c>
      <c r="K46" s="265">
        <f t="shared" si="36"/>
        <v>465832.97529999999</v>
      </c>
      <c r="L46" s="389">
        <f t="shared" si="36"/>
        <v>528509.56999999995</v>
      </c>
      <c r="M46" s="189">
        <f t="shared" si="36"/>
        <v>108116.53690000001</v>
      </c>
      <c r="N46" s="390">
        <f t="shared" si="36"/>
        <v>636626.10690000001</v>
      </c>
    </row>
    <row r="47" spans="1:14" ht="0.75" customHeight="1" x14ac:dyDescent="0.35">
      <c r="A47" s="26"/>
      <c r="B47" s="27" t="s">
        <v>66</v>
      </c>
      <c r="C47" s="343">
        <f>' 74 ELIGIBIL'!C47+'74-NEELIGIBIL'!C47</f>
        <v>347508.14000000007</v>
      </c>
      <c r="D47" s="343">
        <f>' 74 ELIGIBIL'!D47+'74-NEELIGIBIL'!D47</f>
        <v>66026.546600000001</v>
      </c>
      <c r="E47" s="344">
        <f>' 74 ELIGIBIL'!E47+'74-NEELIGIBIL'!E47</f>
        <v>413534.68659999996</v>
      </c>
      <c r="F47" s="345">
        <f>' 74 ELIGIBIL'!F47+'74-NEELIGIBIL'!F47</f>
        <v>143523.63999999998</v>
      </c>
      <c r="G47" s="153">
        <f>' 74 ELIGIBIL'!G47+'74-NEELIGIBIL'!G47</f>
        <v>27269.491599999998</v>
      </c>
      <c r="H47" s="346">
        <f>' 74 ELIGIBIL'!H47+'74-NEELIGIBIL'!H47</f>
        <v>170793.13160000002</v>
      </c>
      <c r="I47" s="244">
        <f>' 74 ELIGIBIL'!I47+'74-NEELIGIBIL'!I47</f>
        <v>203984.49999999997</v>
      </c>
      <c r="J47" s="247">
        <f>' 74 ELIGIBIL'!J47+'74-NEELIGIBIL'!J47</f>
        <v>42836.745000000003</v>
      </c>
      <c r="K47" s="265">
        <f>' 74 ELIGIBIL'!K47+'74-NEELIGIBIL'!K47</f>
        <v>246821.245</v>
      </c>
      <c r="L47" s="389">
        <f>' 74 ELIGIBIL'!L47+'74-NEELIGIBIL'!L47</f>
        <v>347508.13999999996</v>
      </c>
      <c r="M47" s="189">
        <f>' 74 ELIGIBIL'!M47+'74-NEELIGIBIL'!M47</f>
        <v>70106.236600000004</v>
      </c>
      <c r="N47" s="390">
        <f>' 74 ELIGIBIL'!N47+'74-NEELIGIBIL'!N47</f>
        <v>417614.37660000002</v>
      </c>
    </row>
    <row r="48" spans="1:14" ht="21" hidden="1" x14ac:dyDescent="0.35">
      <c r="A48" s="26"/>
      <c r="B48" s="27" t="s">
        <v>67</v>
      </c>
      <c r="C48" s="343">
        <f>' 74 ELIGIBIL'!C57+'74-NEELIGIBIL'!C48</f>
        <v>181001.43</v>
      </c>
      <c r="D48" s="343">
        <f>' 74 ELIGIBIL'!D57+'74-NEELIGIBIL'!D48</f>
        <v>34390.271699999998</v>
      </c>
      <c r="E48" s="344">
        <f>' 74 ELIGIBIL'!E57+'74-NEELIGIBIL'!E48</f>
        <v>215391.70169999998</v>
      </c>
      <c r="F48" s="345">
        <f>' 74 ELIGIBIL'!F57+'74-NEELIGIBIL'!F48</f>
        <v>0</v>
      </c>
      <c r="G48" s="153">
        <f>' 74 ELIGIBIL'!G57+'74-NEELIGIBIL'!G48</f>
        <v>0</v>
      </c>
      <c r="H48" s="346">
        <f>' 74 ELIGIBIL'!H57+'74-NEELIGIBIL'!H48</f>
        <v>0</v>
      </c>
      <c r="I48" s="244">
        <f>' 74 ELIGIBIL'!I57+'74-NEELIGIBIL'!I48</f>
        <v>181001.43</v>
      </c>
      <c r="J48" s="247">
        <f>' 74 ELIGIBIL'!J57+'74-NEELIGIBIL'!J48</f>
        <v>38010.300299999995</v>
      </c>
      <c r="K48" s="265">
        <f>' 74 ELIGIBIL'!K57+'74-NEELIGIBIL'!K48</f>
        <v>219011.7303</v>
      </c>
      <c r="L48" s="389">
        <f>' 74 ELIGIBIL'!L57+'74-NEELIGIBIL'!L48</f>
        <v>181001.43</v>
      </c>
      <c r="M48" s="189">
        <f>' 74 ELIGIBIL'!M57+'74-NEELIGIBIL'!M48</f>
        <v>38010.300299999995</v>
      </c>
      <c r="N48" s="390">
        <f>' 74 ELIGIBIL'!N57+'74-NEELIGIBIL'!N48</f>
        <v>219011.7303</v>
      </c>
    </row>
    <row r="49" spans="1:18" ht="21" x14ac:dyDescent="0.35">
      <c r="A49" s="26" t="s">
        <v>68</v>
      </c>
      <c r="B49" s="27" t="s">
        <v>69</v>
      </c>
      <c r="C49" s="343">
        <v>0</v>
      </c>
      <c r="D49" s="361">
        <f t="shared" ref="D49" si="37">C49*19%</f>
        <v>0</v>
      </c>
      <c r="E49" s="391">
        <f t="shared" ref="E49" si="38">C49+D49</f>
        <v>0</v>
      </c>
      <c r="F49" s="345">
        <v>0</v>
      </c>
      <c r="G49" s="223">
        <f t="shared" ref="G49" si="39">F49*19%</f>
        <v>0</v>
      </c>
      <c r="H49" s="224">
        <f t="shared" ref="H49" si="40">F49+G49</f>
        <v>0</v>
      </c>
      <c r="I49" s="244">
        <v>0</v>
      </c>
      <c r="J49" s="228">
        <f t="shared" ref="J49" si="41">I49*19%</f>
        <v>0</v>
      </c>
      <c r="K49" s="263">
        <f t="shared" ref="K49" si="42">I49+J49</f>
        <v>0</v>
      </c>
      <c r="L49" s="389">
        <v>0</v>
      </c>
      <c r="M49" s="255">
        <f t="shared" ref="M49" si="43">L49*19%</f>
        <v>0</v>
      </c>
      <c r="N49" s="271">
        <f t="shared" ref="N49" si="44">L49+M49</f>
        <v>0</v>
      </c>
    </row>
    <row r="50" spans="1:18" ht="21" x14ac:dyDescent="0.35">
      <c r="A50" s="26" t="s">
        <v>70</v>
      </c>
      <c r="B50" s="27" t="s">
        <v>71</v>
      </c>
      <c r="C50" s="343">
        <f>C51+C52</f>
        <v>331835</v>
      </c>
      <c r="D50" s="343">
        <f t="shared" ref="D50:F50" si="45">D51+D52</f>
        <v>63048.65</v>
      </c>
      <c r="E50" s="344">
        <f t="shared" si="45"/>
        <v>394883.65</v>
      </c>
      <c r="F50" s="345">
        <f t="shared" si="45"/>
        <v>23200</v>
      </c>
      <c r="G50" s="153">
        <f t="shared" ref="G50:N50" si="46">G51+G52</f>
        <v>4408</v>
      </c>
      <c r="H50" s="346">
        <f t="shared" si="46"/>
        <v>27608</v>
      </c>
      <c r="I50" s="244">
        <f t="shared" si="46"/>
        <v>308635</v>
      </c>
      <c r="J50" s="247">
        <f t="shared" si="46"/>
        <v>64813.35</v>
      </c>
      <c r="K50" s="265">
        <f t="shared" si="46"/>
        <v>373448.35</v>
      </c>
      <c r="L50" s="389">
        <f t="shared" si="46"/>
        <v>331835</v>
      </c>
      <c r="M50" s="189">
        <f t="shared" si="46"/>
        <v>69221.350000000006</v>
      </c>
      <c r="N50" s="390">
        <f t="shared" si="46"/>
        <v>401056.35</v>
      </c>
    </row>
    <row r="51" spans="1:18" ht="0.75" customHeight="1" x14ac:dyDescent="0.35">
      <c r="A51" s="26"/>
      <c r="B51" s="27" t="s">
        <v>72</v>
      </c>
      <c r="C51" s="343">
        <f>' 74 ELIGIBIL'!C60+'74-NEELIGIBIL'!C51</f>
        <v>85700</v>
      </c>
      <c r="D51" s="343">
        <f>' 74 ELIGIBIL'!D60+'74-NEELIGIBIL'!D51</f>
        <v>16283</v>
      </c>
      <c r="E51" s="344">
        <f>' 74 ELIGIBIL'!E60+'74-NEELIGIBIL'!E51</f>
        <v>101983</v>
      </c>
      <c r="F51" s="345">
        <f>' 74 ELIGIBIL'!F60+'74-NEELIGIBIL'!F51</f>
        <v>23200</v>
      </c>
      <c r="G51" s="153">
        <f>' 74 ELIGIBIL'!G60+'74-NEELIGIBIL'!G51</f>
        <v>4408</v>
      </c>
      <c r="H51" s="346">
        <f>' 74 ELIGIBIL'!H60+'74-NEELIGIBIL'!H51</f>
        <v>27608</v>
      </c>
      <c r="I51" s="244">
        <f>' 74 ELIGIBIL'!I60+'74-NEELIGIBIL'!I51</f>
        <v>62500</v>
      </c>
      <c r="J51" s="247">
        <f>' 74 ELIGIBIL'!J60+'74-NEELIGIBIL'!J51</f>
        <v>13125</v>
      </c>
      <c r="K51" s="265">
        <f>' 74 ELIGIBIL'!K60+'74-NEELIGIBIL'!K51</f>
        <v>75625</v>
      </c>
      <c r="L51" s="389">
        <f>' 74 ELIGIBIL'!L60+'74-NEELIGIBIL'!L51</f>
        <v>85700</v>
      </c>
      <c r="M51" s="189">
        <f>' 74 ELIGIBIL'!M60+'74-NEELIGIBIL'!M51</f>
        <v>17533</v>
      </c>
      <c r="N51" s="390">
        <f>' 74 ELIGIBIL'!N60+'74-NEELIGIBIL'!N51</f>
        <v>103233</v>
      </c>
    </row>
    <row r="52" spans="1:18" ht="21" hidden="1" x14ac:dyDescent="0.35">
      <c r="A52" s="26"/>
      <c r="B52" s="27" t="s">
        <v>73</v>
      </c>
      <c r="C52" s="343">
        <f>' 74 ELIGIBIL'!C61+'74-NEELIGIBIL'!C52</f>
        <v>246135</v>
      </c>
      <c r="D52" s="343">
        <f>' 74 ELIGIBIL'!D61+'74-NEELIGIBIL'!D52</f>
        <v>46765.65</v>
      </c>
      <c r="E52" s="344">
        <f>' 74 ELIGIBIL'!E61+'74-NEELIGIBIL'!E52</f>
        <v>292900.65000000002</v>
      </c>
      <c r="F52" s="345">
        <f>' 74 ELIGIBIL'!F61+'74-NEELIGIBIL'!F52</f>
        <v>0</v>
      </c>
      <c r="G52" s="153">
        <f>' 74 ELIGIBIL'!G61+'74-NEELIGIBIL'!G52</f>
        <v>0</v>
      </c>
      <c r="H52" s="346">
        <f>' 74 ELIGIBIL'!H61+'74-NEELIGIBIL'!H52</f>
        <v>0</v>
      </c>
      <c r="I52" s="244">
        <f>' 74 ELIGIBIL'!I61+'74-NEELIGIBIL'!I52</f>
        <v>246135</v>
      </c>
      <c r="J52" s="247">
        <f>' 74 ELIGIBIL'!J61+'74-NEELIGIBIL'!J52</f>
        <v>51688.35</v>
      </c>
      <c r="K52" s="265">
        <f>' 74 ELIGIBIL'!K61+'74-NEELIGIBIL'!K52</f>
        <v>297823.34999999998</v>
      </c>
      <c r="L52" s="389">
        <f>' 74 ELIGIBIL'!L61+'74-NEELIGIBIL'!L52</f>
        <v>246135</v>
      </c>
      <c r="M52" s="189">
        <f>' 74 ELIGIBIL'!M61+'74-NEELIGIBIL'!M52</f>
        <v>51688.35</v>
      </c>
      <c r="N52" s="390">
        <f>' 74 ELIGIBIL'!N61+'74-NEELIGIBIL'!N52</f>
        <v>297823.34999999998</v>
      </c>
    </row>
    <row r="53" spans="1:18" ht="42" x14ac:dyDescent="0.35">
      <c r="A53" s="26" t="s">
        <v>74</v>
      </c>
      <c r="B53" s="31" t="s">
        <v>75</v>
      </c>
      <c r="C53" s="343">
        <f>' 74 ELIGIBIL'!C62+'74-NEELIGIBIL'!C53</f>
        <v>0</v>
      </c>
      <c r="D53" s="343">
        <f>' 74 ELIGIBIL'!D62+'74-NEELIGIBIL'!D53</f>
        <v>0</v>
      </c>
      <c r="E53" s="344">
        <f>' 74 ELIGIBIL'!E62+'74-NEELIGIBIL'!E53</f>
        <v>0</v>
      </c>
      <c r="F53" s="345">
        <f>' 74 ELIGIBIL'!F62+'74-NEELIGIBIL'!F53</f>
        <v>0</v>
      </c>
      <c r="G53" s="153">
        <f>' 74 ELIGIBIL'!G62+'74-NEELIGIBIL'!G53</f>
        <v>0</v>
      </c>
      <c r="H53" s="346">
        <f>' 74 ELIGIBIL'!H62+'74-NEELIGIBIL'!H53</f>
        <v>0</v>
      </c>
      <c r="I53" s="244">
        <f>' 74 ELIGIBIL'!I62+'74-NEELIGIBIL'!I53</f>
        <v>0</v>
      </c>
      <c r="J53" s="247">
        <f>' 74 ELIGIBIL'!J62+'74-NEELIGIBIL'!J53</f>
        <v>0</v>
      </c>
      <c r="K53" s="265">
        <f>' 74 ELIGIBIL'!K62+'74-NEELIGIBIL'!K53</f>
        <v>0</v>
      </c>
      <c r="L53" s="389">
        <f>' 74 ELIGIBIL'!L62+'74-NEELIGIBIL'!L53</f>
        <v>0</v>
      </c>
      <c r="M53" s="189">
        <f>' 74 ELIGIBIL'!M62+'74-NEELIGIBIL'!M53</f>
        <v>0</v>
      </c>
      <c r="N53" s="390">
        <f>' 74 ELIGIBIL'!N62+'74-NEELIGIBIL'!N53</f>
        <v>0</v>
      </c>
    </row>
    <row r="54" spans="1:18" ht="21" x14ac:dyDescent="0.35">
      <c r="A54" s="26" t="s">
        <v>76</v>
      </c>
      <c r="B54" s="31" t="s">
        <v>77</v>
      </c>
      <c r="C54" s="343">
        <f>' 74 ELIGIBIL'!C63+'74-NEELIGIBIL'!C54</f>
        <v>0</v>
      </c>
      <c r="D54" s="343">
        <f>' 74 ELIGIBIL'!D63+'74-NEELIGIBIL'!D54</f>
        <v>0</v>
      </c>
      <c r="E54" s="344">
        <f>' 74 ELIGIBIL'!E63+'74-NEELIGIBIL'!E54</f>
        <v>0</v>
      </c>
      <c r="F54" s="345">
        <f>' 74 ELIGIBIL'!F63+'74-NEELIGIBIL'!F54</f>
        <v>0</v>
      </c>
      <c r="G54" s="153">
        <f>' 74 ELIGIBIL'!G63+'74-NEELIGIBIL'!G54</f>
        <v>0</v>
      </c>
      <c r="H54" s="346">
        <f>' 74 ELIGIBIL'!H63+'74-NEELIGIBIL'!H54</f>
        <v>0</v>
      </c>
      <c r="I54" s="244">
        <f>' 74 ELIGIBIL'!I63+'74-NEELIGIBIL'!I54</f>
        <v>0</v>
      </c>
      <c r="J54" s="247">
        <f>' 74 ELIGIBIL'!J63+'74-NEELIGIBIL'!J54</f>
        <v>0</v>
      </c>
      <c r="K54" s="265">
        <f>' 74 ELIGIBIL'!K63+'74-NEELIGIBIL'!K54</f>
        <v>0</v>
      </c>
      <c r="L54" s="389">
        <f>' 74 ELIGIBIL'!L63+'74-NEELIGIBIL'!L54</f>
        <v>0</v>
      </c>
      <c r="M54" s="189">
        <f>' 74 ELIGIBIL'!M63+'74-NEELIGIBIL'!M54</f>
        <v>0</v>
      </c>
      <c r="N54" s="390">
        <f>' 74 ELIGIBIL'!N63+'74-NEELIGIBIL'!N54</f>
        <v>0</v>
      </c>
    </row>
    <row r="55" spans="1:18" ht="21" x14ac:dyDescent="0.35">
      <c r="A55" s="26" t="s">
        <v>78</v>
      </c>
      <c r="B55" s="31" t="s">
        <v>79</v>
      </c>
      <c r="C55" s="343">
        <f>' 74 ELIGIBIL'!C64+'74-NEELIGIBIL'!C55</f>
        <v>0</v>
      </c>
      <c r="D55" s="343">
        <f>' 74 ELIGIBIL'!D64+'74-NEELIGIBIL'!D55</f>
        <v>0</v>
      </c>
      <c r="E55" s="344">
        <f>' 74 ELIGIBIL'!E64+'74-NEELIGIBIL'!E55</f>
        <v>0</v>
      </c>
      <c r="F55" s="345">
        <f>' 74 ELIGIBIL'!F64+'74-NEELIGIBIL'!F55</f>
        <v>0</v>
      </c>
      <c r="G55" s="153">
        <f>' 74 ELIGIBIL'!G64+'74-NEELIGIBIL'!G55</f>
        <v>0</v>
      </c>
      <c r="H55" s="346">
        <f>' 74 ELIGIBIL'!H64+'74-NEELIGIBIL'!H55</f>
        <v>0</v>
      </c>
      <c r="I55" s="244">
        <f>' 74 ELIGIBIL'!I64+'74-NEELIGIBIL'!I55</f>
        <v>0</v>
      </c>
      <c r="J55" s="247">
        <f>' 74 ELIGIBIL'!J64+'74-NEELIGIBIL'!J55</f>
        <v>0</v>
      </c>
      <c r="K55" s="265">
        <f>' 74 ELIGIBIL'!K64+'74-NEELIGIBIL'!K55</f>
        <v>0</v>
      </c>
      <c r="L55" s="389">
        <f>' 74 ELIGIBIL'!L64+'74-NEELIGIBIL'!L55</f>
        <v>0</v>
      </c>
      <c r="M55" s="189">
        <f>' 74 ELIGIBIL'!M64+'74-NEELIGIBIL'!M55</f>
        <v>0</v>
      </c>
      <c r="N55" s="390">
        <f>' 74 ELIGIBIL'!N64+'74-NEELIGIBIL'!N55</f>
        <v>0</v>
      </c>
    </row>
    <row r="56" spans="1:18" ht="21.75" thickBot="1" x14ac:dyDescent="0.4">
      <c r="A56" s="429" t="s">
        <v>80</v>
      </c>
      <c r="B56" s="430"/>
      <c r="C56" s="24">
        <f>C46+C49+C50+C53+C54+C55</f>
        <v>860344.57000000007</v>
      </c>
      <c r="D56" s="24">
        <f t="shared" ref="D56:F56" si="47">D46+D49+D50+D53+D54+D55</f>
        <v>163465.46830000001</v>
      </c>
      <c r="E56" s="65">
        <f t="shared" si="47"/>
        <v>1023810.0383</v>
      </c>
      <c r="F56" s="91">
        <f t="shared" si="47"/>
        <v>166723.63999999998</v>
      </c>
      <c r="G56" s="92">
        <f t="shared" ref="G56:N56" si="48">G46+G49+G50+G53+G54+G55</f>
        <v>31677.491599999998</v>
      </c>
      <c r="H56" s="93">
        <f t="shared" si="48"/>
        <v>198401.13160000002</v>
      </c>
      <c r="I56" s="240">
        <f t="shared" si="48"/>
        <v>693620.92999999993</v>
      </c>
      <c r="J56" s="241">
        <f t="shared" si="48"/>
        <v>145660.3953</v>
      </c>
      <c r="K56" s="261">
        <f t="shared" si="48"/>
        <v>839281.32529999991</v>
      </c>
      <c r="L56" s="176">
        <f t="shared" si="48"/>
        <v>860344.57</v>
      </c>
      <c r="M56" s="177">
        <f t="shared" si="48"/>
        <v>177337.88690000001</v>
      </c>
      <c r="N56" s="178">
        <f t="shared" si="48"/>
        <v>1037682.4569</v>
      </c>
      <c r="P56" s="282"/>
      <c r="Q56" s="282"/>
      <c r="R56" s="282"/>
    </row>
    <row r="57" spans="1:18" ht="21" x14ac:dyDescent="0.25">
      <c r="A57" s="422" t="s">
        <v>81</v>
      </c>
      <c r="B57" s="423"/>
      <c r="C57" s="423"/>
      <c r="D57" s="423"/>
      <c r="E57" s="423"/>
      <c r="F57" s="79"/>
      <c r="G57" s="80"/>
      <c r="H57" s="81"/>
      <c r="I57" s="233"/>
      <c r="J57" s="233"/>
      <c r="K57" s="233"/>
      <c r="L57" s="164"/>
      <c r="M57" s="165"/>
      <c r="N57" s="166"/>
    </row>
    <row r="58" spans="1:18" s="2" customFormat="1" ht="21" x14ac:dyDescent="0.35">
      <c r="A58" s="283" t="s">
        <v>82</v>
      </c>
      <c r="B58" s="349" t="s">
        <v>83</v>
      </c>
      <c r="C58" s="285">
        <f>C59+C60</f>
        <v>25000</v>
      </c>
      <c r="D58" s="285">
        <f t="shared" ref="D58:F58" si="49">D59+D60</f>
        <v>4750</v>
      </c>
      <c r="E58" s="286">
        <f t="shared" si="49"/>
        <v>29750</v>
      </c>
      <c r="F58" s="287">
        <f t="shared" si="49"/>
        <v>717.62</v>
      </c>
      <c r="G58" s="288">
        <f t="shared" ref="G58:N58" si="50">G59+G60</f>
        <v>136.34780000000001</v>
      </c>
      <c r="H58" s="289">
        <f t="shared" si="50"/>
        <v>853.96780000000001</v>
      </c>
      <c r="I58" s="242">
        <f t="shared" si="50"/>
        <v>24282.38</v>
      </c>
      <c r="J58" s="243">
        <f t="shared" si="50"/>
        <v>5099.2997999999998</v>
      </c>
      <c r="K58" s="262">
        <f t="shared" si="50"/>
        <v>29381.679800000002</v>
      </c>
      <c r="L58" s="293">
        <f t="shared" si="50"/>
        <v>25000</v>
      </c>
      <c r="M58" s="294">
        <f t="shared" si="50"/>
        <v>5235.6476000000002</v>
      </c>
      <c r="N58" s="295">
        <f t="shared" si="50"/>
        <v>30235.6476</v>
      </c>
    </row>
    <row r="59" spans="1:18" ht="25.5" customHeight="1" x14ac:dyDescent="0.35">
      <c r="A59" s="26"/>
      <c r="B59" s="51" t="s">
        <v>84</v>
      </c>
      <c r="C59" s="28">
        <f>' 74 ELIGIBIL'!C68+'74-NEELIGIBIL'!C59</f>
        <v>25000</v>
      </c>
      <c r="D59" s="28">
        <f>' 74 ELIGIBIL'!D68+'74-NEELIGIBIL'!D59</f>
        <v>4750</v>
      </c>
      <c r="E59" s="214">
        <f>' 74 ELIGIBIL'!E68+'74-NEELIGIBIL'!E59</f>
        <v>29750</v>
      </c>
      <c r="F59" s="97">
        <f>' 74 ELIGIBIL'!F68+'74-NEELIGIBIL'!F59</f>
        <v>717.62</v>
      </c>
      <c r="G59" s="155">
        <f>' 74 ELIGIBIL'!G68+'74-NEELIGIBIL'!G59</f>
        <v>136.34780000000001</v>
      </c>
      <c r="H59" s="221">
        <f>' 74 ELIGIBIL'!H68+'74-NEELIGIBIL'!H59</f>
        <v>853.96780000000001</v>
      </c>
      <c r="I59" s="244">
        <f>' 74 ELIGIBIL'!I68+'74-NEELIGIBIL'!I59</f>
        <v>24282.38</v>
      </c>
      <c r="J59" s="247">
        <f>' 74 ELIGIBIL'!J68+'74-NEELIGIBIL'!J59</f>
        <v>5099.2997999999998</v>
      </c>
      <c r="K59" s="265">
        <f>' 74 ELIGIBIL'!K68+'74-NEELIGIBIL'!K59</f>
        <v>29381.679800000002</v>
      </c>
      <c r="L59" s="182">
        <f>' 74 ELIGIBIL'!L68+'74-NEELIGIBIL'!L59</f>
        <v>25000</v>
      </c>
      <c r="M59" s="191">
        <f>' 74 ELIGIBIL'!M68+'74-NEELIGIBIL'!M59</f>
        <v>5235.6476000000002</v>
      </c>
      <c r="N59" s="269">
        <f>' 74 ELIGIBIL'!N68+'74-NEELIGIBIL'!N59</f>
        <v>30235.6476</v>
      </c>
    </row>
    <row r="60" spans="1:18" ht="21.75" thickBot="1" x14ac:dyDescent="0.4">
      <c r="A60" s="11"/>
      <c r="B60" s="12" t="s">
        <v>85</v>
      </c>
      <c r="C60" s="28">
        <f>' 74 ELIGIBIL'!C69+'74-NEELIGIBIL'!C60</f>
        <v>0</v>
      </c>
      <c r="D60" s="28">
        <f>' 74 ELIGIBIL'!D69+'74-NEELIGIBIL'!D60</f>
        <v>0</v>
      </c>
      <c r="E60" s="214">
        <f>' 74 ELIGIBIL'!E69+'74-NEELIGIBIL'!E60</f>
        <v>0</v>
      </c>
      <c r="F60" s="97">
        <f>' 74 ELIGIBIL'!F69+'74-NEELIGIBIL'!F60</f>
        <v>0</v>
      </c>
      <c r="G60" s="155">
        <f>' 74 ELIGIBIL'!G69+'74-NEELIGIBIL'!G60</f>
        <v>0</v>
      </c>
      <c r="H60" s="221">
        <f>' 74 ELIGIBIL'!H69+'74-NEELIGIBIL'!H60</f>
        <v>0</v>
      </c>
      <c r="I60" s="244">
        <f>' 74 ELIGIBIL'!I69+'74-NEELIGIBIL'!I60</f>
        <v>0</v>
      </c>
      <c r="J60" s="247">
        <f>' 74 ELIGIBIL'!J69+'74-NEELIGIBIL'!J60</f>
        <v>0</v>
      </c>
      <c r="K60" s="265">
        <f>' 74 ELIGIBIL'!K69+'74-NEELIGIBIL'!K60</f>
        <v>0</v>
      </c>
      <c r="L60" s="182">
        <f>' 74 ELIGIBIL'!L69+'74-NEELIGIBIL'!L60</f>
        <v>0</v>
      </c>
      <c r="M60" s="191">
        <f>' 74 ELIGIBIL'!M69+'74-NEELIGIBIL'!M60</f>
        <v>0</v>
      </c>
      <c r="N60" s="269">
        <f>' 74 ELIGIBIL'!N69+'74-NEELIGIBIL'!N60</f>
        <v>0</v>
      </c>
    </row>
    <row r="61" spans="1:18" s="2" customFormat="1" ht="21.75" thickTop="1" x14ac:dyDescent="0.35">
      <c r="A61" s="318" t="s">
        <v>86</v>
      </c>
      <c r="B61" s="350" t="s">
        <v>87</v>
      </c>
      <c r="C61" s="320">
        <f>SUM(C62:C66)</f>
        <v>0</v>
      </c>
      <c r="D61" s="320">
        <f>SUM(D62:D66)</f>
        <v>0</v>
      </c>
      <c r="E61" s="321">
        <f>SUM(E62:E66)</f>
        <v>0</v>
      </c>
      <c r="F61" s="322">
        <f t="shared" ref="F61:N61" si="51">SUM(F62:F66)</f>
        <v>0</v>
      </c>
      <c r="G61" s="323">
        <f t="shared" si="51"/>
        <v>0</v>
      </c>
      <c r="H61" s="324">
        <f t="shared" si="51"/>
        <v>0</v>
      </c>
      <c r="I61" s="245">
        <f t="shared" si="51"/>
        <v>0</v>
      </c>
      <c r="J61" s="246">
        <f t="shared" si="51"/>
        <v>0</v>
      </c>
      <c r="K61" s="264">
        <f t="shared" si="51"/>
        <v>0</v>
      </c>
      <c r="L61" s="328">
        <f t="shared" si="51"/>
        <v>0</v>
      </c>
      <c r="M61" s="342">
        <f t="shared" si="51"/>
        <v>0</v>
      </c>
      <c r="N61" s="330">
        <f t="shared" si="51"/>
        <v>0</v>
      </c>
    </row>
    <row r="62" spans="1:18" ht="42" x14ac:dyDescent="0.35">
      <c r="A62" s="26"/>
      <c r="B62" s="31" t="s">
        <v>88</v>
      </c>
      <c r="C62" s="28">
        <v>0</v>
      </c>
      <c r="D62" s="52">
        <v>0</v>
      </c>
      <c r="E62" s="66">
        <f t="shared" ref="E62:E66" si="52">C62+D62</f>
        <v>0</v>
      </c>
      <c r="F62" s="97">
        <v>0</v>
      </c>
      <c r="G62" s="103">
        <v>0</v>
      </c>
      <c r="H62" s="99">
        <f t="shared" ref="H62:H66" si="53">F62+G62</f>
        <v>0</v>
      </c>
      <c r="I62" s="244">
        <v>0</v>
      </c>
      <c r="J62" s="248">
        <v>0</v>
      </c>
      <c r="K62" s="263">
        <f t="shared" ref="K62:K66" si="54">I62+J62</f>
        <v>0</v>
      </c>
      <c r="L62" s="182">
        <v>0</v>
      </c>
      <c r="M62" s="193">
        <v>0</v>
      </c>
      <c r="N62" s="184">
        <f t="shared" ref="N62:N66" si="55">L62+M62</f>
        <v>0</v>
      </c>
    </row>
    <row r="63" spans="1:18" ht="21" x14ac:dyDescent="0.35">
      <c r="A63" s="26"/>
      <c r="B63" s="31" t="s">
        <v>89</v>
      </c>
      <c r="C63" s="28">
        <v>0</v>
      </c>
      <c r="D63" s="52">
        <v>0</v>
      </c>
      <c r="E63" s="66">
        <f t="shared" si="52"/>
        <v>0</v>
      </c>
      <c r="F63" s="97">
        <v>0</v>
      </c>
      <c r="G63" s="103">
        <v>0</v>
      </c>
      <c r="H63" s="99">
        <f t="shared" si="53"/>
        <v>0</v>
      </c>
      <c r="I63" s="244">
        <v>0</v>
      </c>
      <c r="J63" s="248">
        <v>0</v>
      </c>
      <c r="K63" s="263">
        <f t="shared" si="54"/>
        <v>0</v>
      </c>
      <c r="L63" s="182">
        <v>0</v>
      </c>
      <c r="M63" s="193">
        <v>0</v>
      </c>
      <c r="N63" s="184">
        <f t="shared" si="55"/>
        <v>0</v>
      </c>
    </row>
    <row r="64" spans="1:18" ht="42" x14ac:dyDescent="0.35">
      <c r="A64" s="26"/>
      <c r="B64" s="31" t="s">
        <v>90</v>
      </c>
      <c r="C64" s="28">
        <v>0</v>
      </c>
      <c r="D64" s="52">
        <v>0</v>
      </c>
      <c r="E64" s="66">
        <f t="shared" si="52"/>
        <v>0</v>
      </c>
      <c r="F64" s="97">
        <v>0</v>
      </c>
      <c r="G64" s="103">
        <v>0</v>
      </c>
      <c r="H64" s="99">
        <f t="shared" si="53"/>
        <v>0</v>
      </c>
      <c r="I64" s="244">
        <v>0</v>
      </c>
      <c r="J64" s="248">
        <v>0</v>
      </c>
      <c r="K64" s="263">
        <f t="shared" si="54"/>
        <v>0</v>
      </c>
      <c r="L64" s="182">
        <v>0</v>
      </c>
      <c r="M64" s="193">
        <v>0</v>
      </c>
      <c r="N64" s="184">
        <f t="shared" si="55"/>
        <v>0</v>
      </c>
    </row>
    <row r="65" spans="1:14" ht="21" x14ac:dyDescent="0.35">
      <c r="A65" s="26"/>
      <c r="B65" s="31" t="s">
        <v>91</v>
      </c>
      <c r="C65" s="28">
        <v>0</v>
      </c>
      <c r="D65" s="52">
        <v>0</v>
      </c>
      <c r="E65" s="66">
        <f t="shared" si="52"/>
        <v>0</v>
      </c>
      <c r="F65" s="97">
        <v>0</v>
      </c>
      <c r="G65" s="103">
        <v>0</v>
      </c>
      <c r="H65" s="99">
        <f t="shared" si="53"/>
        <v>0</v>
      </c>
      <c r="I65" s="244">
        <v>0</v>
      </c>
      <c r="J65" s="248">
        <v>0</v>
      </c>
      <c r="K65" s="263">
        <f t="shared" si="54"/>
        <v>0</v>
      </c>
      <c r="L65" s="182">
        <v>0</v>
      </c>
      <c r="M65" s="193">
        <v>0</v>
      </c>
      <c r="N65" s="184">
        <f t="shared" si="55"/>
        <v>0</v>
      </c>
    </row>
    <row r="66" spans="1:14" ht="42.75" thickBot="1" x14ac:dyDescent="0.4">
      <c r="A66" s="11"/>
      <c r="B66" s="53" t="s">
        <v>92</v>
      </c>
      <c r="C66" s="13">
        <v>0</v>
      </c>
      <c r="D66" s="54">
        <v>0</v>
      </c>
      <c r="E66" s="62">
        <f t="shared" si="52"/>
        <v>0</v>
      </c>
      <c r="F66" s="82">
        <v>0</v>
      </c>
      <c r="G66" s="104">
        <v>0</v>
      </c>
      <c r="H66" s="84">
        <f t="shared" si="53"/>
        <v>0</v>
      </c>
      <c r="I66" s="234">
        <v>0</v>
      </c>
      <c r="J66" s="249">
        <v>0</v>
      </c>
      <c r="K66" s="258">
        <f t="shared" si="54"/>
        <v>0</v>
      </c>
      <c r="L66" s="167">
        <v>0</v>
      </c>
      <c r="M66" s="194">
        <v>0</v>
      </c>
      <c r="N66" s="169">
        <f t="shared" si="55"/>
        <v>0</v>
      </c>
    </row>
    <row r="67" spans="1:14" ht="22.5" thickTop="1" thickBot="1" x14ac:dyDescent="0.4">
      <c r="A67" s="42" t="s">
        <v>93</v>
      </c>
      <c r="B67" s="43" t="s">
        <v>94</v>
      </c>
      <c r="C67" s="44">
        <f>' 74 ELIGIBIL'!C76+'74-NEELIGIBIL'!C67</f>
        <v>21674.28</v>
      </c>
      <c r="D67" s="44">
        <f>' 74 ELIGIBIL'!D76+'74-NEELIGIBIL'!D67</f>
        <v>4118.1131999999998</v>
      </c>
      <c r="E67" s="217">
        <f>' 74 ELIGIBIL'!E76+'74-NEELIGIBIL'!E67</f>
        <v>25792.393199999999</v>
      </c>
      <c r="F67" s="85">
        <f>' 74 ELIGIBIL'!F76+'74-NEELIGIBIL'!F67</f>
        <v>0</v>
      </c>
      <c r="G67" s="225">
        <f>' 74 ELIGIBIL'!G76+'74-NEELIGIBIL'!G67</f>
        <v>0</v>
      </c>
      <c r="H67" s="226">
        <f>' 74 ELIGIBIL'!H76+'74-NEELIGIBIL'!H67</f>
        <v>0</v>
      </c>
      <c r="I67" s="236">
        <f>' 74 ELIGIBIL'!I76+'74-NEELIGIBIL'!I67</f>
        <v>21674.28</v>
      </c>
      <c r="J67" s="250">
        <f>' 74 ELIGIBIL'!J76+'74-NEELIGIBIL'!J67</f>
        <v>4551.5987999999998</v>
      </c>
      <c r="K67" s="266">
        <f>' 74 ELIGIBIL'!K76+'74-NEELIGIBIL'!K67</f>
        <v>26225.878799999999</v>
      </c>
      <c r="L67" s="170">
        <f>' 74 ELIGIBIL'!L76+'74-NEELIGIBIL'!L67</f>
        <v>21674.28</v>
      </c>
      <c r="M67" s="201">
        <f>' 74 ELIGIBIL'!M76+'74-NEELIGIBIL'!M67</f>
        <v>4551.5987999999998</v>
      </c>
      <c r="N67" s="272">
        <f>' 74 ELIGIBIL'!N76+'74-NEELIGIBIL'!N67</f>
        <v>26225.878799999999</v>
      </c>
    </row>
    <row r="68" spans="1:14" ht="22.5" thickTop="1" thickBot="1" x14ac:dyDescent="0.4">
      <c r="A68" s="16" t="s">
        <v>95</v>
      </c>
      <c r="B68" s="21" t="s">
        <v>96</v>
      </c>
      <c r="C68" s="44">
        <f>' 74 ELIGIBIL'!C77+'74-NEELIGIBIL'!C68</f>
        <v>3940</v>
      </c>
      <c r="D68" s="44">
        <f>' 74 ELIGIBIL'!D77+'74-NEELIGIBIL'!D68</f>
        <v>748.6</v>
      </c>
      <c r="E68" s="217">
        <f>' 74 ELIGIBIL'!E77+'74-NEELIGIBIL'!E68</f>
        <v>4688.6000000000004</v>
      </c>
      <c r="F68" s="85">
        <f>' 74 ELIGIBIL'!F77+'74-NEELIGIBIL'!F68</f>
        <v>0</v>
      </c>
      <c r="G68" s="225">
        <f>' 74 ELIGIBIL'!G77+'74-NEELIGIBIL'!G68</f>
        <v>0</v>
      </c>
      <c r="H68" s="226">
        <f>' 74 ELIGIBIL'!H77+'74-NEELIGIBIL'!H68</f>
        <v>0</v>
      </c>
      <c r="I68" s="236">
        <f>' 74 ELIGIBIL'!I77+'74-NEELIGIBIL'!I68</f>
        <v>3940</v>
      </c>
      <c r="J68" s="250">
        <f>' 74 ELIGIBIL'!J77+'74-NEELIGIBIL'!J68</f>
        <v>827.4</v>
      </c>
      <c r="K68" s="266">
        <f>' 74 ELIGIBIL'!K77+'74-NEELIGIBIL'!K68</f>
        <v>4767.3999999999996</v>
      </c>
      <c r="L68" s="170">
        <f>' 74 ELIGIBIL'!L77+'74-NEELIGIBIL'!L68</f>
        <v>3940</v>
      </c>
      <c r="M68" s="201">
        <f>' 74 ELIGIBIL'!M77+'74-NEELIGIBIL'!M68</f>
        <v>827.4</v>
      </c>
      <c r="N68" s="272">
        <f>' 74 ELIGIBIL'!N77+'74-NEELIGIBIL'!N68</f>
        <v>4767.3999999999996</v>
      </c>
    </row>
    <row r="69" spans="1:14" ht="22.5" thickTop="1" thickBot="1" x14ac:dyDescent="0.4">
      <c r="A69" s="424" t="s">
        <v>97</v>
      </c>
      <c r="B69" s="425"/>
      <c r="C69" s="22">
        <f>C58+C61+C67+C68</f>
        <v>50614.28</v>
      </c>
      <c r="D69" s="22">
        <f t="shared" ref="D69:F69" si="56">D58+D61+D67+D68</f>
        <v>9616.7132000000001</v>
      </c>
      <c r="E69" s="64">
        <f t="shared" si="56"/>
        <v>60230.993199999997</v>
      </c>
      <c r="F69" s="88">
        <f t="shared" si="56"/>
        <v>717.62</v>
      </c>
      <c r="G69" s="89">
        <f t="shared" ref="G69:N69" si="57">G58+G61+G67+G68</f>
        <v>136.34780000000001</v>
      </c>
      <c r="H69" s="90">
        <f t="shared" si="57"/>
        <v>853.96780000000001</v>
      </c>
      <c r="I69" s="238">
        <f t="shared" si="57"/>
        <v>49896.66</v>
      </c>
      <c r="J69" s="239">
        <f t="shared" si="57"/>
        <v>10478.2986</v>
      </c>
      <c r="K69" s="260">
        <f t="shared" si="57"/>
        <v>60374.958600000005</v>
      </c>
      <c r="L69" s="173">
        <f t="shared" si="57"/>
        <v>50614.28</v>
      </c>
      <c r="M69" s="174">
        <f t="shared" si="57"/>
        <v>10614.6464</v>
      </c>
      <c r="N69" s="175">
        <f t="shared" si="57"/>
        <v>61228.926400000004</v>
      </c>
    </row>
    <row r="70" spans="1:14" ht="21" x14ac:dyDescent="0.25">
      <c r="A70" s="428" t="s">
        <v>98</v>
      </c>
      <c r="B70" s="423"/>
      <c r="C70" s="423"/>
      <c r="D70" s="423"/>
      <c r="E70" s="423"/>
      <c r="F70" s="79"/>
      <c r="G70" s="80"/>
      <c r="H70" s="81"/>
      <c r="I70" s="233"/>
      <c r="J70" s="233"/>
      <c r="K70" s="233"/>
      <c r="L70" s="164"/>
      <c r="M70" s="165"/>
      <c r="N70" s="166"/>
    </row>
    <row r="71" spans="1:14" ht="21" x14ac:dyDescent="0.35">
      <c r="A71" s="26" t="s">
        <v>99</v>
      </c>
      <c r="B71" s="55" t="s">
        <v>100</v>
      </c>
      <c r="C71" s="28">
        <v>0</v>
      </c>
      <c r="D71" s="29">
        <f>C71*19%</f>
        <v>0</v>
      </c>
      <c r="E71" s="66">
        <f>C71+D71</f>
        <v>0</v>
      </c>
      <c r="F71" s="97">
        <v>0</v>
      </c>
      <c r="G71" s="98">
        <f t="shared" ref="G71:G72" si="58">F71*19%</f>
        <v>0</v>
      </c>
      <c r="H71" s="99">
        <f t="shared" ref="H71:H72" si="59">F71+G71</f>
        <v>0</v>
      </c>
      <c r="I71" s="244">
        <v>0</v>
      </c>
      <c r="J71" s="228">
        <f t="shared" ref="J71:J72" si="60">I71*19%</f>
        <v>0</v>
      </c>
      <c r="K71" s="263">
        <f t="shared" ref="K71:K72" si="61">I71+J71</f>
        <v>0</v>
      </c>
      <c r="L71" s="182">
        <v>0</v>
      </c>
      <c r="M71" s="183">
        <f t="shared" ref="M71:M72" si="62">L71*19%</f>
        <v>0</v>
      </c>
      <c r="N71" s="184">
        <f t="shared" ref="N71:N72" si="63">L71+M71</f>
        <v>0</v>
      </c>
    </row>
    <row r="72" spans="1:14" ht="21" x14ac:dyDescent="0.35">
      <c r="A72" s="26" t="s">
        <v>101</v>
      </c>
      <c r="B72" s="27" t="s">
        <v>102</v>
      </c>
      <c r="C72" s="28">
        <v>0</v>
      </c>
      <c r="D72" s="29">
        <f t="shared" ref="D72" si="64">C72*19%</f>
        <v>0</v>
      </c>
      <c r="E72" s="66">
        <f t="shared" ref="E72" si="65">C72+D72</f>
        <v>0</v>
      </c>
      <c r="F72" s="97">
        <v>0</v>
      </c>
      <c r="G72" s="98">
        <f t="shared" si="58"/>
        <v>0</v>
      </c>
      <c r="H72" s="99">
        <f t="shared" si="59"/>
        <v>0</v>
      </c>
      <c r="I72" s="244">
        <v>0</v>
      </c>
      <c r="J72" s="228">
        <f t="shared" si="60"/>
        <v>0</v>
      </c>
      <c r="K72" s="263">
        <f t="shared" si="61"/>
        <v>0</v>
      </c>
      <c r="L72" s="182">
        <v>0</v>
      </c>
      <c r="M72" s="183">
        <f t="shared" si="62"/>
        <v>0</v>
      </c>
      <c r="N72" s="184">
        <f t="shared" si="63"/>
        <v>0</v>
      </c>
    </row>
    <row r="73" spans="1:14" ht="21.75" thickBot="1" x14ac:dyDescent="0.4">
      <c r="A73" s="429" t="s">
        <v>103</v>
      </c>
      <c r="B73" s="430"/>
      <c r="C73" s="24">
        <f>SUM(C71:C72)</f>
        <v>0</v>
      </c>
      <c r="D73" s="24">
        <f t="shared" ref="D73:F73" si="66">SUM(D71:D72)</f>
        <v>0</v>
      </c>
      <c r="E73" s="65">
        <f t="shared" si="66"/>
        <v>0</v>
      </c>
      <c r="F73" s="91">
        <f t="shared" si="66"/>
        <v>0</v>
      </c>
      <c r="G73" s="92">
        <f t="shared" ref="G73:N73" si="67">SUM(G71:G72)</f>
        <v>0</v>
      </c>
      <c r="H73" s="93">
        <f t="shared" si="67"/>
        <v>0</v>
      </c>
      <c r="I73" s="240">
        <f t="shared" si="67"/>
        <v>0</v>
      </c>
      <c r="J73" s="241">
        <f t="shared" si="67"/>
        <v>0</v>
      </c>
      <c r="K73" s="261">
        <f t="shared" si="67"/>
        <v>0</v>
      </c>
      <c r="L73" s="176">
        <f t="shared" si="67"/>
        <v>0</v>
      </c>
      <c r="M73" s="177">
        <f t="shared" si="67"/>
        <v>0</v>
      </c>
      <c r="N73" s="178">
        <f t="shared" si="67"/>
        <v>0</v>
      </c>
    </row>
    <row r="74" spans="1:14" ht="21.75" thickBot="1" x14ac:dyDescent="0.4">
      <c r="A74" s="402" t="s">
        <v>104</v>
      </c>
      <c r="B74" s="403"/>
      <c r="C74" s="56">
        <f>C17+C19+C44+C56+C69+C73</f>
        <v>1010304.8500000001</v>
      </c>
      <c r="D74" s="56">
        <f>D17+D19+D44+D56+D69+D73</f>
        <v>191957.9215</v>
      </c>
      <c r="E74" s="72">
        <f>E17+E19+E44+E56+E69+E73</f>
        <v>1202262.7715</v>
      </c>
      <c r="F74" s="105">
        <f t="shared" ref="F74:N74" si="68">F17+F19+F44+F56+F69+F73</f>
        <v>230412.31</v>
      </c>
      <c r="G74" s="106">
        <f t="shared" si="68"/>
        <v>43778.338900000002</v>
      </c>
      <c r="H74" s="107">
        <f t="shared" si="68"/>
        <v>274190.64890000003</v>
      </c>
      <c r="I74" s="251">
        <f t="shared" si="68"/>
        <v>779892.53999999992</v>
      </c>
      <c r="J74" s="252">
        <f t="shared" si="68"/>
        <v>163777.43340000001</v>
      </c>
      <c r="K74" s="267">
        <f t="shared" si="68"/>
        <v>943669.9733999999</v>
      </c>
      <c r="L74" s="195">
        <f t="shared" si="68"/>
        <v>1010304.85</v>
      </c>
      <c r="M74" s="196">
        <f t="shared" si="68"/>
        <v>206955.77230000001</v>
      </c>
      <c r="N74" s="197">
        <f t="shared" si="68"/>
        <v>1217260.6222999999</v>
      </c>
    </row>
    <row r="75" spans="1:14" ht="21.75" thickBot="1" x14ac:dyDescent="0.4">
      <c r="A75" s="402" t="s">
        <v>105</v>
      </c>
      <c r="B75" s="403"/>
      <c r="C75" s="56">
        <f>C14+C15+C16+C19+C46+C49+C59</f>
        <v>553509.57000000007</v>
      </c>
      <c r="D75" s="56">
        <f>D14+D15+D16+D19+D46+D49+D59</f>
        <v>105166.8183</v>
      </c>
      <c r="E75" s="72">
        <f>E14+E15+E16+E19+E46+E49+E59</f>
        <v>658676.38829999999</v>
      </c>
      <c r="F75" s="105">
        <f t="shared" ref="F75:N75" si="69">F14+F15+F16+F19+F46+F49+F59</f>
        <v>144241.25999999998</v>
      </c>
      <c r="G75" s="106">
        <f t="shared" si="69"/>
        <v>27405.839399999997</v>
      </c>
      <c r="H75" s="107">
        <f t="shared" si="69"/>
        <v>171647.09940000004</v>
      </c>
      <c r="I75" s="251">
        <f t="shared" si="69"/>
        <v>409268.30999999994</v>
      </c>
      <c r="J75" s="252">
        <f t="shared" si="69"/>
        <v>85946.345099999991</v>
      </c>
      <c r="K75" s="267">
        <f t="shared" si="69"/>
        <v>495214.65509999997</v>
      </c>
      <c r="L75" s="195">
        <f t="shared" si="69"/>
        <v>553509.56999999995</v>
      </c>
      <c r="M75" s="196">
        <f t="shared" si="69"/>
        <v>113352.1845</v>
      </c>
      <c r="N75" s="197">
        <f t="shared" si="69"/>
        <v>666861.75450000004</v>
      </c>
    </row>
    <row r="77" spans="1:14" ht="21" x14ac:dyDescent="0.35">
      <c r="B77" s="57" t="s">
        <v>106</v>
      </c>
      <c r="C77" s="398" t="s">
        <v>107</v>
      </c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8"/>
    </row>
    <row r="78" spans="1:14" ht="21" x14ac:dyDescent="0.35">
      <c r="A78" s="2"/>
      <c r="B78" s="58" t="s">
        <v>108</v>
      </c>
      <c r="C78" s="427" t="s">
        <v>109</v>
      </c>
      <c r="D78" s="427"/>
      <c r="E78" s="427"/>
      <c r="F78" s="427"/>
      <c r="G78" s="427"/>
      <c r="H78" s="427"/>
      <c r="I78" s="427"/>
      <c r="J78" s="427"/>
      <c r="K78" s="427"/>
      <c r="L78" s="282"/>
      <c r="M78" s="58"/>
      <c r="N78" s="282"/>
    </row>
    <row r="81" spans="1:14" ht="21" x14ac:dyDescent="0.35">
      <c r="B81" s="57" t="s">
        <v>110</v>
      </c>
      <c r="E81" s="156"/>
      <c r="F81" s="157"/>
    </row>
    <row r="82" spans="1:14" ht="21" x14ac:dyDescent="0.35">
      <c r="A82" s="2"/>
      <c r="B82" s="58" t="s">
        <v>111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90" spans="1:14" ht="21" x14ac:dyDescent="0.25">
      <c r="B90" s="426"/>
      <c r="C90" s="426"/>
    </row>
    <row r="91" spans="1:14" s="57" customFormat="1" ht="23.25" customHeight="1" x14ac:dyDescent="0.35"/>
  </sheetData>
  <mergeCells count="33">
    <mergeCell ref="B90:C90"/>
    <mergeCell ref="A70:E70"/>
    <mergeCell ref="A73:B73"/>
    <mergeCell ref="A74:B74"/>
    <mergeCell ref="A75:B75"/>
    <mergeCell ref="C77:E77"/>
    <mergeCell ref="C78:E78"/>
    <mergeCell ref="A69:B69"/>
    <mergeCell ref="A9:A10"/>
    <mergeCell ref="B9:B10"/>
    <mergeCell ref="A12:E12"/>
    <mergeCell ref="A17:B17"/>
    <mergeCell ref="A18:E18"/>
    <mergeCell ref="A19:B19"/>
    <mergeCell ref="A20:E20"/>
    <mergeCell ref="A44:B44"/>
    <mergeCell ref="A45:E45"/>
    <mergeCell ref="A56:B56"/>
    <mergeCell ref="A57:E57"/>
    <mergeCell ref="A8:E8"/>
    <mergeCell ref="A2:B2"/>
    <mergeCell ref="A3:B3"/>
    <mergeCell ref="A4:B4"/>
    <mergeCell ref="A6:E6"/>
    <mergeCell ref="A7:E7"/>
    <mergeCell ref="F78:H78"/>
    <mergeCell ref="I78:K78"/>
    <mergeCell ref="F7:H8"/>
    <mergeCell ref="I7:K8"/>
    <mergeCell ref="L7:N8"/>
    <mergeCell ref="F77:H77"/>
    <mergeCell ref="I77:K77"/>
    <mergeCell ref="L77:N77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74 ELIGIBIL</vt:lpstr>
      <vt:lpstr>74-NEELIGIBIL</vt:lpstr>
      <vt:lpstr>DEVIZ GENERAL</vt:lpstr>
      <vt:lpstr>' 74 ELIGIBIL'!Print_Area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2025-10-09T10:50:23Z</dcterms:modified>
</cp:coreProperties>
</file>