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Z:\PUBLICI 2024\3. CLIENTI\Comuna SARMASAG\5. PNRR - C5 BLOCURI\devize\Devize _rest de executat TVA 21%\"/>
    </mc:Choice>
  </mc:AlternateContent>
  <xr:revisionPtr revIDLastSave="0" documentId="13_ncr:1_{DBA3D9AF-46EE-4FD5-B386-E5FD3584C1A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ELIGIBIL" sheetId="1" r:id="rId1"/>
    <sheet name="NEELIGIBIL" sheetId="4" r:id="rId2"/>
    <sheet name="DG - TOTALIZATOR" sheetId="5" r:id="rId3"/>
  </sheets>
  <externalReferences>
    <externalReference r:id="rId4"/>
  </externalReferences>
  <definedNames>
    <definedName name="_xlnm.Print_Area" localSheetId="2">'DG - TOTALIZATOR'!$A$1:$N$85</definedName>
    <definedName name="_xlnm.Print_Area" localSheetId="1">NEELIGIBIL!$A$1:$N$87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1" i="4" l="1"/>
  <c r="J41" i="4" s="1"/>
  <c r="K41" i="4" s="1"/>
  <c r="I37" i="4"/>
  <c r="I37" i="5" s="1"/>
  <c r="I35" i="4"/>
  <c r="I35" i="5" s="1"/>
  <c r="I34" i="4"/>
  <c r="J34" i="4" s="1"/>
  <c r="I33" i="4"/>
  <c r="I33" i="5" s="1"/>
  <c r="J93" i="1"/>
  <c r="J95" i="1" s="1"/>
  <c r="I27" i="1"/>
  <c r="I44" i="1" s="1"/>
  <c r="I26" i="1"/>
  <c r="D69" i="4"/>
  <c r="E69" i="4"/>
  <c r="F69" i="4"/>
  <c r="G69" i="4"/>
  <c r="H69" i="4"/>
  <c r="I69" i="4"/>
  <c r="J69" i="4"/>
  <c r="K69" i="4"/>
  <c r="L69" i="4"/>
  <c r="M69" i="4"/>
  <c r="N69" i="4"/>
  <c r="D44" i="4"/>
  <c r="E44" i="4"/>
  <c r="F44" i="4"/>
  <c r="G44" i="4"/>
  <c r="H44" i="4"/>
  <c r="D95" i="1"/>
  <c r="E95" i="1"/>
  <c r="F95" i="1"/>
  <c r="G95" i="1"/>
  <c r="H95" i="1"/>
  <c r="I95" i="1"/>
  <c r="L95" i="1"/>
  <c r="D44" i="1"/>
  <c r="E44" i="1"/>
  <c r="F44" i="1"/>
  <c r="G44" i="1"/>
  <c r="H44" i="1"/>
  <c r="D72" i="5"/>
  <c r="E72" i="5"/>
  <c r="F72" i="5"/>
  <c r="G72" i="5"/>
  <c r="H72" i="5"/>
  <c r="I72" i="5"/>
  <c r="J72" i="5"/>
  <c r="K72" i="5"/>
  <c r="L72" i="5"/>
  <c r="M72" i="5"/>
  <c r="N72" i="5"/>
  <c r="C72" i="5"/>
  <c r="D71" i="5"/>
  <c r="E71" i="5"/>
  <c r="F71" i="5"/>
  <c r="G71" i="5"/>
  <c r="H71" i="5"/>
  <c r="I71" i="5"/>
  <c r="J71" i="5"/>
  <c r="K71" i="5"/>
  <c r="L71" i="5"/>
  <c r="M71" i="5"/>
  <c r="N71" i="5"/>
  <c r="C71" i="5"/>
  <c r="D68" i="5"/>
  <c r="E68" i="5"/>
  <c r="F68" i="5"/>
  <c r="G68" i="5"/>
  <c r="H68" i="5"/>
  <c r="I68" i="5"/>
  <c r="J68" i="5"/>
  <c r="K68" i="5"/>
  <c r="L68" i="5"/>
  <c r="M68" i="5"/>
  <c r="N68" i="5"/>
  <c r="C68" i="5"/>
  <c r="D67" i="5"/>
  <c r="E67" i="5"/>
  <c r="F67" i="5"/>
  <c r="G67" i="5"/>
  <c r="H67" i="5"/>
  <c r="I67" i="5"/>
  <c r="K67" i="5"/>
  <c r="L67" i="5"/>
  <c r="C67" i="5"/>
  <c r="D66" i="5"/>
  <c r="E66" i="5"/>
  <c r="F66" i="5"/>
  <c r="G66" i="5"/>
  <c r="H66" i="5"/>
  <c r="I66" i="5"/>
  <c r="J66" i="5"/>
  <c r="K66" i="5"/>
  <c r="L66" i="5"/>
  <c r="M66" i="5"/>
  <c r="N66" i="5"/>
  <c r="C66" i="5"/>
  <c r="D65" i="5"/>
  <c r="E65" i="5"/>
  <c r="F65" i="5"/>
  <c r="G65" i="5"/>
  <c r="H65" i="5"/>
  <c r="I65" i="5"/>
  <c r="J65" i="5"/>
  <c r="K65" i="5"/>
  <c r="L65" i="5"/>
  <c r="M65" i="5"/>
  <c r="N65" i="5"/>
  <c r="C65" i="5"/>
  <c r="D64" i="5"/>
  <c r="E64" i="5"/>
  <c r="F64" i="5"/>
  <c r="G64" i="5"/>
  <c r="H64" i="5"/>
  <c r="I64" i="5"/>
  <c r="J64" i="5"/>
  <c r="K64" i="5"/>
  <c r="L64" i="5"/>
  <c r="M64" i="5"/>
  <c r="N64" i="5"/>
  <c r="C64" i="5"/>
  <c r="D63" i="5"/>
  <c r="E63" i="5"/>
  <c r="F63" i="5"/>
  <c r="G63" i="5"/>
  <c r="H63" i="5"/>
  <c r="I63" i="5"/>
  <c r="J63" i="5"/>
  <c r="K63" i="5"/>
  <c r="L63" i="5"/>
  <c r="M63" i="5"/>
  <c r="N63" i="5"/>
  <c r="C63" i="5"/>
  <c r="D62" i="5"/>
  <c r="E62" i="5"/>
  <c r="F62" i="5"/>
  <c r="G62" i="5"/>
  <c r="H62" i="5"/>
  <c r="I62" i="5"/>
  <c r="J62" i="5"/>
  <c r="K62" i="5"/>
  <c r="L62" i="5"/>
  <c r="M62" i="5"/>
  <c r="N62" i="5"/>
  <c r="C62" i="5"/>
  <c r="D61" i="5"/>
  <c r="E61" i="5"/>
  <c r="F61" i="5"/>
  <c r="G61" i="5"/>
  <c r="H61" i="5"/>
  <c r="I61" i="5"/>
  <c r="J61" i="5"/>
  <c r="K61" i="5"/>
  <c r="L61" i="5"/>
  <c r="M61" i="5"/>
  <c r="N61" i="5"/>
  <c r="C61" i="5"/>
  <c r="D60" i="5"/>
  <c r="E60" i="5"/>
  <c r="F60" i="5"/>
  <c r="G60" i="5"/>
  <c r="H60" i="5"/>
  <c r="I60" i="5"/>
  <c r="J60" i="5"/>
  <c r="K60" i="5"/>
  <c r="L60" i="5"/>
  <c r="M60" i="5"/>
  <c r="N60" i="5"/>
  <c r="C60" i="5"/>
  <c r="D59" i="5"/>
  <c r="E59" i="5"/>
  <c r="F59" i="5"/>
  <c r="G59" i="5"/>
  <c r="H59" i="5"/>
  <c r="I59" i="5"/>
  <c r="J59" i="5"/>
  <c r="K59" i="5"/>
  <c r="L59" i="5"/>
  <c r="M59" i="5"/>
  <c r="N59" i="5"/>
  <c r="C59" i="5"/>
  <c r="D58" i="5"/>
  <c r="E58" i="5"/>
  <c r="F58" i="5"/>
  <c r="G58" i="5"/>
  <c r="H58" i="5"/>
  <c r="I58" i="5"/>
  <c r="J58" i="5"/>
  <c r="K58" i="5"/>
  <c r="L58" i="5"/>
  <c r="M58" i="5"/>
  <c r="N58" i="5"/>
  <c r="C58" i="5"/>
  <c r="D55" i="5"/>
  <c r="E55" i="5"/>
  <c r="F55" i="5"/>
  <c r="G55" i="5"/>
  <c r="H55" i="5"/>
  <c r="I55" i="5"/>
  <c r="J55" i="5"/>
  <c r="K55" i="5"/>
  <c r="L55" i="5"/>
  <c r="M55" i="5"/>
  <c r="N55" i="5"/>
  <c r="C55" i="5"/>
  <c r="D54" i="5"/>
  <c r="E54" i="5"/>
  <c r="F54" i="5"/>
  <c r="G54" i="5"/>
  <c r="H54" i="5"/>
  <c r="I54" i="5"/>
  <c r="J54" i="5"/>
  <c r="K54" i="5"/>
  <c r="L54" i="5"/>
  <c r="M54" i="5"/>
  <c r="N54" i="5"/>
  <c r="C54" i="5"/>
  <c r="D53" i="5"/>
  <c r="E53" i="5"/>
  <c r="F53" i="5"/>
  <c r="G53" i="5"/>
  <c r="H53" i="5"/>
  <c r="I53" i="5"/>
  <c r="J53" i="5"/>
  <c r="K53" i="5"/>
  <c r="L53" i="5"/>
  <c r="M53" i="5"/>
  <c r="N53" i="5"/>
  <c r="C53" i="5"/>
  <c r="F52" i="5"/>
  <c r="C52" i="5"/>
  <c r="D51" i="5"/>
  <c r="E51" i="5"/>
  <c r="F51" i="5"/>
  <c r="G51" i="5"/>
  <c r="H51" i="5"/>
  <c r="I51" i="5"/>
  <c r="J51" i="5"/>
  <c r="K51" i="5"/>
  <c r="L51" i="5"/>
  <c r="M51" i="5"/>
  <c r="N51" i="5"/>
  <c r="C51" i="5"/>
  <c r="D49" i="5"/>
  <c r="E49" i="5"/>
  <c r="F49" i="5"/>
  <c r="G49" i="5"/>
  <c r="I49" i="5"/>
  <c r="J49" i="5"/>
  <c r="K49" i="5"/>
  <c r="L49" i="5"/>
  <c r="M49" i="5"/>
  <c r="C49" i="5"/>
  <c r="F48" i="5"/>
  <c r="C48" i="5"/>
  <c r="D43" i="5"/>
  <c r="E43" i="5"/>
  <c r="F43" i="5"/>
  <c r="G43" i="5"/>
  <c r="H43" i="5"/>
  <c r="I43" i="5"/>
  <c r="J43" i="5"/>
  <c r="K43" i="5"/>
  <c r="L43" i="5"/>
  <c r="M43" i="5"/>
  <c r="N43" i="5"/>
  <c r="C43" i="5"/>
  <c r="D40" i="5"/>
  <c r="E40" i="5"/>
  <c r="F40" i="5"/>
  <c r="G40" i="5"/>
  <c r="H40" i="5"/>
  <c r="C40" i="5"/>
  <c r="D39" i="5"/>
  <c r="E39" i="5"/>
  <c r="F39" i="5"/>
  <c r="G39" i="5"/>
  <c r="H39" i="5"/>
  <c r="C39" i="5"/>
  <c r="D38" i="5"/>
  <c r="E38" i="5"/>
  <c r="F38" i="5"/>
  <c r="G38" i="5"/>
  <c r="H38" i="5"/>
  <c r="I38" i="5"/>
  <c r="J38" i="5"/>
  <c r="K38" i="5"/>
  <c r="L38" i="5"/>
  <c r="M38" i="5"/>
  <c r="N38" i="5"/>
  <c r="C38" i="5"/>
  <c r="D37" i="5"/>
  <c r="E37" i="5"/>
  <c r="F37" i="5"/>
  <c r="G37" i="5"/>
  <c r="H37" i="5"/>
  <c r="C37" i="5"/>
  <c r="D36" i="5"/>
  <c r="E36" i="5"/>
  <c r="F36" i="5"/>
  <c r="G36" i="5"/>
  <c r="H36" i="5"/>
  <c r="C36" i="5"/>
  <c r="D35" i="5"/>
  <c r="E35" i="5"/>
  <c r="F35" i="5"/>
  <c r="G35" i="5"/>
  <c r="H35" i="5"/>
  <c r="C35" i="5"/>
  <c r="D34" i="5"/>
  <c r="E34" i="5"/>
  <c r="F34" i="5"/>
  <c r="G34" i="5"/>
  <c r="H34" i="5"/>
  <c r="I34" i="5"/>
  <c r="C34" i="5"/>
  <c r="D33" i="5"/>
  <c r="E33" i="5"/>
  <c r="F33" i="5"/>
  <c r="G33" i="5"/>
  <c r="H33" i="5"/>
  <c r="C33" i="5"/>
  <c r="D32" i="5"/>
  <c r="E32" i="5"/>
  <c r="F32" i="5"/>
  <c r="G32" i="5"/>
  <c r="H32" i="5"/>
  <c r="I32" i="5"/>
  <c r="J32" i="5"/>
  <c r="K32" i="5"/>
  <c r="L32" i="5"/>
  <c r="M32" i="5"/>
  <c r="N32" i="5"/>
  <c r="C32" i="5"/>
  <c r="D31" i="5"/>
  <c r="E31" i="5"/>
  <c r="F31" i="5"/>
  <c r="G31" i="5"/>
  <c r="H31" i="5"/>
  <c r="I31" i="5"/>
  <c r="J31" i="5"/>
  <c r="K31" i="5"/>
  <c r="L31" i="5"/>
  <c r="M31" i="5"/>
  <c r="N31" i="5"/>
  <c r="C31" i="5"/>
  <c r="D30" i="5"/>
  <c r="E30" i="5"/>
  <c r="F30" i="5"/>
  <c r="G30" i="5"/>
  <c r="H30" i="5"/>
  <c r="I30" i="5"/>
  <c r="J30" i="5"/>
  <c r="K30" i="5"/>
  <c r="L30" i="5"/>
  <c r="M30" i="5"/>
  <c r="N30" i="5"/>
  <c r="C30" i="5"/>
  <c r="D29" i="5"/>
  <c r="E29" i="5"/>
  <c r="F29" i="5"/>
  <c r="G29" i="5"/>
  <c r="H29" i="5"/>
  <c r="I29" i="5"/>
  <c r="J29" i="5"/>
  <c r="K29" i="5"/>
  <c r="L29" i="5"/>
  <c r="M29" i="5"/>
  <c r="N29" i="5"/>
  <c r="C29" i="5"/>
  <c r="D28" i="5"/>
  <c r="E28" i="5"/>
  <c r="F28" i="5"/>
  <c r="G28" i="5"/>
  <c r="H28" i="5"/>
  <c r="C28" i="5"/>
  <c r="D27" i="5"/>
  <c r="E27" i="5"/>
  <c r="F27" i="5"/>
  <c r="G27" i="5"/>
  <c r="H27" i="5"/>
  <c r="I27" i="5"/>
  <c r="C27" i="5"/>
  <c r="D26" i="5"/>
  <c r="E26" i="5"/>
  <c r="F26" i="5"/>
  <c r="G26" i="5"/>
  <c r="H26" i="5"/>
  <c r="I26" i="5"/>
  <c r="C26" i="5"/>
  <c r="D25" i="5"/>
  <c r="E25" i="5"/>
  <c r="F25" i="5"/>
  <c r="G25" i="5"/>
  <c r="H25" i="5"/>
  <c r="I25" i="5"/>
  <c r="J25" i="5"/>
  <c r="K25" i="5"/>
  <c r="L25" i="5"/>
  <c r="M25" i="5"/>
  <c r="N25" i="5"/>
  <c r="C25" i="5"/>
  <c r="D24" i="5"/>
  <c r="E24" i="5"/>
  <c r="F24" i="5"/>
  <c r="G24" i="5"/>
  <c r="H24" i="5"/>
  <c r="I24" i="5"/>
  <c r="J24" i="5"/>
  <c r="K24" i="5"/>
  <c r="L24" i="5"/>
  <c r="M24" i="5"/>
  <c r="N24" i="5"/>
  <c r="C24" i="5"/>
  <c r="D23" i="5"/>
  <c r="E23" i="5"/>
  <c r="F23" i="5"/>
  <c r="G23" i="5"/>
  <c r="H23" i="5"/>
  <c r="I23" i="5"/>
  <c r="J23" i="5"/>
  <c r="K23" i="5"/>
  <c r="L23" i="5"/>
  <c r="M23" i="5"/>
  <c r="N23" i="5"/>
  <c r="C23" i="5"/>
  <c r="D22" i="5"/>
  <c r="E22" i="5"/>
  <c r="F22" i="5"/>
  <c r="G22" i="5"/>
  <c r="H22" i="5"/>
  <c r="I22" i="5"/>
  <c r="J22" i="5"/>
  <c r="K22" i="5"/>
  <c r="L22" i="5"/>
  <c r="M22" i="5"/>
  <c r="N22" i="5"/>
  <c r="C22" i="5"/>
  <c r="D21" i="5"/>
  <c r="E21" i="5"/>
  <c r="F21" i="5"/>
  <c r="G21" i="5"/>
  <c r="H21" i="5"/>
  <c r="I21" i="5"/>
  <c r="J21" i="5"/>
  <c r="K21" i="5"/>
  <c r="L21" i="5"/>
  <c r="M21" i="5"/>
  <c r="N21" i="5"/>
  <c r="C21" i="5"/>
  <c r="F76" i="1"/>
  <c r="I48" i="4"/>
  <c r="I48" i="5" s="1"/>
  <c r="C40" i="4"/>
  <c r="F57" i="1"/>
  <c r="L72" i="4"/>
  <c r="M72" i="4"/>
  <c r="N72" i="4"/>
  <c r="L73" i="4"/>
  <c r="M73" i="4"/>
  <c r="N73" i="4"/>
  <c r="M71" i="4"/>
  <c r="N71" i="4"/>
  <c r="L71" i="4"/>
  <c r="L59" i="4"/>
  <c r="M59" i="4"/>
  <c r="N59" i="4"/>
  <c r="L60" i="4"/>
  <c r="M60" i="4"/>
  <c r="N60" i="4"/>
  <c r="L61" i="4"/>
  <c r="M61" i="4"/>
  <c r="N61" i="4"/>
  <c r="L62" i="4"/>
  <c r="M62" i="4"/>
  <c r="N62" i="4"/>
  <c r="L63" i="4"/>
  <c r="M63" i="4"/>
  <c r="N63" i="4"/>
  <c r="L64" i="4"/>
  <c r="M64" i="4"/>
  <c r="N64" i="4"/>
  <c r="L65" i="4"/>
  <c r="M65" i="4"/>
  <c r="N65" i="4"/>
  <c r="L66" i="4"/>
  <c r="M66" i="4"/>
  <c r="N66" i="4"/>
  <c r="L67" i="4"/>
  <c r="L68" i="4"/>
  <c r="M58" i="4"/>
  <c r="N58" i="4"/>
  <c r="L58" i="4"/>
  <c r="L47" i="4"/>
  <c r="M47" i="4"/>
  <c r="N47" i="4"/>
  <c r="L49" i="4"/>
  <c r="M49" i="4"/>
  <c r="L51" i="4"/>
  <c r="M51" i="4"/>
  <c r="N51" i="4"/>
  <c r="L52" i="4"/>
  <c r="L53" i="4"/>
  <c r="M53" i="4"/>
  <c r="N53" i="4"/>
  <c r="L54" i="4"/>
  <c r="M54" i="4"/>
  <c r="N54" i="4"/>
  <c r="L55" i="4"/>
  <c r="M55" i="4"/>
  <c r="N55" i="4"/>
  <c r="L22" i="4"/>
  <c r="M22" i="4"/>
  <c r="N22" i="4"/>
  <c r="L23" i="4"/>
  <c r="M23" i="4"/>
  <c r="N23" i="4"/>
  <c r="L24" i="4"/>
  <c r="M24" i="4"/>
  <c r="N24" i="4"/>
  <c r="L25" i="4"/>
  <c r="M25" i="4"/>
  <c r="N25" i="4"/>
  <c r="L26" i="4"/>
  <c r="M26" i="4"/>
  <c r="N26" i="4"/>
  <c r="L27" i="4"/>
  <c r="M27" i="4"/>
  <c r="N27" i="4"/>
  <c r="L29" i="4"/>
  <c r="M29" i="4"/>
  <c r="N29" i="4"/>
  <c r="L30" i="4"/>
  <c r="M30" i="4"/>
  <c r="N30" i="4"/>
  <c r="L31" i="4"/>
  <c r="M31" i="4"/>
  <c r="N31" i="4"/>
  <c r="L32" i="4"/>
  <c r="M32" i="4"/>
  <c r="N32" i="4"/>
  <c r="L34" i="4"/>
  <c r="L34" i="5" s="1"/>
  <c r="L37" i="4"/>
  <c r="L37" i="5" s="1"/>
  <c r="L38" i="4"/>
  <c r="M38" i="4"/>
  <c r="N38" i="4"/>
  <c r="L41" i="4"/>
  <c r="L42" i="4"/>
  <c r="L43" i="4"/>
  <c r="M21" i="4"/>
  <c r="N21" i="4"/>
  <c r="L21" i="4"/>
  <c r="M19" i="4"/>
  <c r="N19" i="4"/>
  <c r="L19" i="4"/>
  <c r="L14" i="4"/>
  <c r="M14" i="4"/>
  <c r="N14" i="4"/>
  <c r="L15" i="4"/>
  <c r="M15" i="4"/>
  <c r="N15" i="4"/>
  <c r="L16" i="4"/>
  <c r="M16" i="4"/>
  <c r="N16" i="4"/>
  <c r="L17" i="4"/>
  <c r="M17" i="4"/>
  <c r="N17" i="4"/>
  <c r="M13" i="4"/>
  <c r="N13" i="4"/>
  <c r="L13" i="4"/>
  <c r="K59" i="4"/>
  <c r="K60" i="4"/>
  <c r="K61" i="4"/>
  <c r="K62" i="4"/>
  <c r="K63" i="4"/>
  <c r="K64" i="4"/>
  <c r="K65" i="4"/>
  <c r="K66" i="4"/>
  <c r="K67" i="4"/>
  <c r="K68" i="4"/>
  <c r="K58" i="4"/>
  <c r="K47" i="4"/>
  <c r="K49" i="4"/>
  <c r="K51" i="4"/>
  <c r="K53" i="4"/>
  <c r="K54" i="4"/>
  <c r="K55" i="4"/>
  <c r="J47" i="4"/>
  <c r="J49" i="4"/>
  <c r="J51" i="4"/>
  <c r="J52" i="4"/>
  <c r="K52" i="4" s="1"/>
  <c r="J53" i="4"/>
  <c r="J54" i="4"/>
  <c r="J55" i="4"/>
  <c r="K22" i="4"/>
  <c r="K23" i="4"/>
  <c r="K24" i="4"/>
  <c r="K25" i="4"/>
  <c r="K26" i="4"/>
  <c r="K27" i="4"/>
  <c r="K29" i="4"/>
  <c r="K30" i="4"/>
  <c r="K31" i="4"/>
  <c r="K32" i="4"/>
  <c r="K38" i="4"/>
  <c r="K43" i="4"/>
  <c r="K21" i="4"/>
  <c r="J22" i="4"/>
  <c r="J23" i="4"/>
  <c r="J24" i="4"/>
  <c r="J25" i="4"/>
  <c r="J26" i="4"/>
  <c r="J27" i="4"/>
  <c r="J29" i="4"/>
  <c r="J30" i="4"/>
  <c r="J31" i="4"/>
  <c r="J32" i="4"/>
  <c r="J35" i="4"/>
  <c r="M35" i="4" s="1"/>
  <c r="M35" i="5" s="1"/>
  <c r="J37" i="4"/>
  <c r="K37" i="4" s="1"/>
  <c r="K37" i="5" s="1"/>
  <c r="J38" i="4"/>
  <c r="J42" i="4"/>
  <c r="K42" i="4" s="1"/>
  <c r="J43" i="4"/>
  <c r="J21" i="4"/>
  <c r="K14" i="4"/>
  <c r="K15" i="4"/>
  <c r="K16" i="4"/>
  <c r="K17" i="4"/>
  <c r="K13" i="4"/>
  <c r="J14" i="4"/>
  <c r="J15" i="4"/>
  <c r="J16" i="4"/>
  <c r="J17" i="4"/>
  <c r="J13" i="4"/>
  <c r="L98" i="1"/>
  <c r="M98" i="1"/>
  <c r="N98" i="1"/>
  <c r="L99" i="1"/>
  <c r="M99" i="1"/>
  <c r="N99" i="1"/>
  <c r="M97" i="1"/>
  <c r="N97" i="1"/>
  <c r="L97" i="1"/>
  <c r="L86" i="1"/>
  <c r="M86" i="1"/>
  <c r="N86" i="1"/>
  <c r="L87" i="1"/>
  <c r="M87" i="1"/>
  <c r="N87" i="1"/>
  <c r="L88" i="1"/>
  <c r="M88" i="1"/>
  <c r="N88" i="1"/>
  <c r="L89" i="1"/>
  <c r="M89" i="1"/>
  <c r="N89" i="1"/>
  <c r="L90" i="1"/>
  <c r="M90" i="1"/>
  <c r="N90" i="1"/>
  <c r="L91" i="1"/>
  <c r="M91" i="1"/>
  <c r="N91" i="1"/>
  <c r="L92" i="1"/>
  <c r="M92" i="1"/>
  <c r="N92" i="1"/>
  <c r="L93" i="1"/>
  <c r="M93" i="1"/>
  <c r="M95" i="1" s="1"/>
  <c r="N93" i="1"/>
  <c r="N95" i="1" s="1"/>
  <c r="L94" i="1"/>
  <c r="M94" i="1"/>
  <c r="N94" i="1"/>
  <c r="L75" i="1"/>
  <c r="M75" i="1"/>
  <c r="N75" i="1"/>
  <c r="L79" i="1"/>
  <c r="M79" i="1"/>
  <c r="N79" i="1"/>
  <c r="L80" i="1"/>
  <c r="M80" i="1"/>
  <c r="N80" i="1"/>
  <c r="L81" i="1"/>
  <c r="M81" i="1"/>
  <c r="N81" i="1"/>
  <c r="L22" i="1"/>
  <c r="M22" i="1"/>
  <c r="N22" i="1"/>
  <c r="L23" i="1"/>
  <c r="M23" i="1"/>
  <c r="N23" i="1"/>
  <c r="L24" i="1"/>
  <c r="M24" i="1"/>
  <c r="N24" i="1"/>
  <c r="L25" i="1"/>
  <c r="M25" i="1"/>
  <c r="N25" i="1"/>
  <c r="L26" i="1"/>
  <c r="L27" i="1"/>
  <c r="L27" i="5" s="1"/>
  <c r="L28" i="1"/>
  <c r="M28" i="1"/>
  <c r="N28" i="1"/>
  <c r="L29" i="1"/>
  <c r="M29" i="1"/>
  <c r="N29" i="1"/>
  <c r="L30" i="1"/>
  <c r="M30" i="1"/>
  <c r="N30" i="1"/>
  <c r="L31" i="1"/>
  <c r="M31" i="1"/>
  <c r="N31" i="1"/>
  <c r="L32" i="1"/>
  <c r="M32" i="1"/>
  <c r="N32" i="1"/>
  <c r="L33" i="1"/>
  <c r="M33" i="1"/>
  <c r="N33" i="1"/>
  <c r="L34" i="1"/>
  <c r="M34" i="1"/>
  <c r="N34" i="1"/>
  <c r="L35" i="1"/>
  <c r="M35" i="1"/>
  <c r="N35" i="1"/>
  <c r="L36" i="1"/>
  <c r="M36" i="1"/>
  <c r="N36" i="1"/>
  <c r="L37" i="1"/>
  <c r="M37" i="1"/>
  <c r="N37" i="1"/>
  <c r="L38" i="1"/>
  <c r="M38" i="1"/>
  <c r="N38" i="1"/>
  <c r="L39" i="1"/>
  <c r="M39" i="1"/>
  <c r="N39" i="1"/>
  <c r="L40" i="1"/>
  <c r="M40" i="1"/>
  <c r="N40" i="1"/>
  <c r="L41" i="1"/>
  <c r="M41" i="1"/>
  <c r="N41" i="1"/>
  <c r="L42" i="1"/>
  <c r="M42" i="1"/>
  <c r="N42" i="1"/>
  <c r="L43" i="1"/>
  <c r="M43" i="1"/>
  <c r="N43" i="1"/>
  <c r="M21" i="1"/>
  <c r="N21" i="1"/>
  <c r="L21" i="1"/>
  <c r="L14" i="1"/>
  <c r="M14" i="1"/>
  <c r="N14" i="1"/>
  <c r="L15" i="1"/>
  <c r="M15" i="1"/>
  <c r="N15" i="1"/>
  <c r="L16" i="1"/>
  <c r="M16" i="1"/>
  <c r="N16" i="1"/>
  <c r="L17" i="1"/>
  <c r="M17" i="1"/>
  <c r="N17" i="1"/>
  <c r="M13" i="1"/>
  <c r="N13" i="1"/>
  <c r="L13" i="1"/>
  <c r="K98" i="1"/>
  <c r="K99" i="1"/>
  <c r="K97" i="1"/>
  <c r="J98" i="1"/>
  <c r="J99" i="1"/>
  <c r="J97" i="1"/>
  <c r="K86" i="1"/>
  <c r="K87" i="1"/>
  <c r="K88" i="1"/>
  <c r="K89" i="1"/>
  <c r="K90" i="1"/>
  <c r="K91" i="1"/>
  <c r="K92" i="1"/>
  <c r="K93" i="1"/>
  <c r="K95" i="1" s="1"/>
  <c r="K94" i="1"/>
  <c r="J86" i="1"/>
  <c r="J87" i="1"/>
  <c r="J88" i="1"/>
  <c r="J89" i="1"/>
  <c r="J90" i="1"/>
  <c r="J91" i="1"/>
  <c r="J92" i="1"/>
  <c r="J94" i="1"/>
  <c r="K75" i="1"/>
  <c r="K79" i="1"/>
  <c r="K80" i="1"/>
  <c r="K81" i="1"/>
  <c r="J75" i="1"/>
  <c r="J79" i="1"/>
  <c r="J80" i="1"/>
  <c r="J81" i="1"/>
  <c r="K22" i="1"/>
  <c r="K23" i="1"/>
  <c r="K24" i="1"/>
  <c r="K25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21" i="1"/>
  <c r="J22" i="1"/>
  <c r="J23" i="1"/>
  <c r="J24" i="1"/>
  <c r="J25" i="1"/>
  <c r="J26" i="1"/>
  <c r="J26" i="5" s="1"/>
  <c r="J27" i="1"/>
  <c r="K27" i="1" s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21" i="1"/>
  <c r="K14" i="1"/>
  <c r="K15" i="1"/>
  <c r="K16" i="1"/>
  <c r="K17" i="1"/>
  <c r="K13" i="1"/>
  <c r="J14" i="1"/>
  <c r="J15" i="1"/>
  <c r="J16" i="1"/>
  <c r="J17" i="1"/>
  <c r="J13" i="1"/>
  <c r="L48" i="4" l="1"/>
  <c r="L48" i="5" s="1"/>
  <c r="J48" i="4"/>
  <c r="J37" i="5"/>
  <c r="L35" i="4"/>
  <c r="L35" i="5" s="1"/>
  <c r="K35" i="4"/>
  <c r="J35" i="5"/>
  <c r="J34" i="5"/>
  <c r="M34" i="4"/>
  <c r="M34" i="5" s="1"/>
  <c r="K34" i="4"/>
  <c r="J33" i="4"/>
  <c r="L33" i="4"/>
  <c r="L33" i="5" s="1"/>
  <c r="M67" i="5"/>
  <c r="N67" i="5"/>
  <c r="J67" i="5"/>
  <c r="N27" i="1"/>
  <c r="N27" i="5" s="1"/>
  <c r="K27" i="5"/>
  <c r="J27" i="5"/>
  <c r="M27" i="1"/>
  <c r="M27" i="5" s="1"/>
  <c r="L44" i="1"/>
  <c r="J44" i="1"/>
  <c r="L26" i="5"/>
  <c r="K26" i="1"/>
  <c r="M26" i="1"/>
  <c r="M13" i="5"/>
  <c r="N13" i="5"/>
  <c r="M14" i="5"/>
  <c r="N14" i="5" s="1"/>
  <c r="M15" i="5"/>
  <c r="N15" i="5" s="1"/>
  <c r="M16" i="5"/>
  <c r="N16" i="5"/>
  <c r="L17" i="5"/>
  <c r="L41" i="5"/>
  <c r="L42" i="5"/>
  <c r="M42" i="5" s="1"/>
  <c r="N42" i="5" s="1"/>
  <c r="M73" i="5"/>
  <c r="N73" i="5"/>
  <c r="L73" i="5"/>
  <c r="I73" i="5"/>
  <c r="F73" i="5"/>
  <c r="G73" i="5"/>
  <c r="I42" i="5"/>
  <c r="J42" i="5" s="1"/>
  <c r="K42" i="5" s="1"/>
  <c r="F42" i="5"/>
  <c r="I41" i="5"/>
  <c r="F41" i="5"/>
  <c r="G41" i="5" s="1"/>
  <c r="I17" i="5"/>
  <c r="F17" i="5"/>
  <c r="K16" i="5"/>
  <c r="J16" i="5"/>
  <c r="G16" i="5"/>
  <c r="H16" i="5" s="1"/>
  <c r="J15" i="5"/>
  <c r="K15" i="5" s="1"/>
  <c r="G15" i="5"/>
  <c r="H15" i="5" s="1"/>
  <c r="K14" i="5"/>
  <c r="J14" i="5"/>
  <c r="G14" i="5"/>
  <c r="H14" i="5" s="1"/>
  <c r="J13" i="5"/>
  <c r="J17" i="5" s="1"/>
  <c r="G13" i="5"/>
  <c r="G17" i="5" s="1"/>
  <c r="C73" i="5"/>
  <c r="C42" i="5"/>
  <c r="C41" i="5"/>
  <c r="C17" i="5"/>
  <c r="D16" i="5"/>
  <c r="E16" i="5" s="1"/>
  <c r="E15" i="5"/>
  <c r="D15" i="5"/>
  <c r="D14" i="5"/>
  <c r="D13" i="5"/>
  <c r="D17" i="5" s="1"/>
  <c r="I73" i="4"/>
  <c r="J72" i="4"/>
  <c r="K72" i="4" s="1"/>
  <c r="J71" i="4"/>
  <c r="K71" i="4" s="1"/>
  <c r="J68" i="4"/>
  <c r="J67" i="4"/>
  <c r="J61" i="4"/>
  <c r="I61" i="4"/>
  <c r="J60" i="4"/>
  <c r="J59" i="4"/>
  <c r="I58" i="4"/>
  <c r="I50" i="4"/>
  <c r="I46" i="4"/>
  <c r="I40" i="4"/>
  <c r="I40" i="5" s="1"/>
  <c r="I36" i="4"/>
  <c r="I28" i="4"/>
  <c r="I21" i="4"/>
  <c r="I17" i="4"/>
  <c r="F73" i="4"/>
  <c r="G72" i="4"/>
  <c r="H72" i="4" s="1"/>
  <c r="H71" i="4"/>
  <c r="H73" i="4" s="1"/>
  <c r="G71" i="4"/>
  <c r="G73" i="4" s="1"/>
  <c r="G68" i="4"/>
  <c r="M68" i="4" s="1"/>
  <c r="G67" i="4"/>
  <c r="M67" i="4" s="1"/>
  <c r="H66" i="4"/>
  <c r="H65" i="4"/>
  <c r="H64" i="4"/>
  <c r="H63" i="4"/>
  <c r="H61" i="4" s="1"/>
  <c r="H62" i="4"/>
  <c r="G61" i="4"/>
  <c r="F61" i="4"/>
  <c r="H60" i="4"/>
  <c r="G60" i="4"/>
  <c r="H59" i="4"/>
  <c r="H58" i="4" s="1"/>
  <c r="G59" i="4"/>
  <c r="G58" i="4" s="1"/>
  <c r="F58" i="4"/>
  <c r="G55" i="4"/>
  <c r="H55" i="4" s="1"/>
  <c r="H54" i="4"/>
  <c r="G54" i="4"/>
  <c r="H53" i="4"/>
  <c r="G53" i="4"/>
  <c r="G52" i="4"/>
  <c r="M52" i="4" s="1"/>
  <c r="G51" i="4"/>
  <c r="G50" i="4" s="1"/>
  <c r="F50" i="4"/>
  <c r="H49" i="4"/>
  <c r="G49" i="4"/>
  <c r="G48" i="4"/>
  <c r="G48" i="5" s="1"/>
  <c r="G47" i="4"/>
  <c r="H47" i="4" s="1"/>
  <c r="F46" i="4"/>
  <c r="G43" i="4"/>
  <c r="M43" i="4" s="1"/>
  <c r="G42" i="4"/>
  <c r="G41" i="4"/>
  <c r="F40" i="4"/>
  <c r="H38" i="4"/>
  <c r="G38" i="4"/>
  <c r="G37" i="4"/>
  <c r="F36" i="4"/>
  <c r="L36" i="4" s="1"/>
  <c r="L36" i="5" s="1"/>
  <c r="G35" i="4"/>
  <c r="H35" i="4" s="1"/>
  <c r="G34" i="4"/>
  <c r="H34" i="4" s="1"/>
  <c r="G33" i="4"/>
  <c r="H33" i="4" s="1"/>
  <c r="H32" i="4"/>
  <c r="G32" i="4"/>
  <c r="H31" i="4"/>
  <c r="G31" i="4"/>
  <c r="H30" i="4"/>
  <c r="G30" i="4"/>
  <c r="G29" i="4"/>
  <c r="G28" i="4" s="1"/>
  <c r="F28" i="4"/>
  <c r="H27" i="4"/>
  <c r="G27" i="4"/>
  <c r="G26" i="4"/>
  <c r="H26" i="4" s="1"/>
  <c r="G25" i="4"/>
  <c r="H25" i="4" s="1"/>
  <c r="G24" i="4"/>
  <c r="G21" i="4" s="1"/>
  <c r="H23" i="4"/>
  <c r="G23" i="4"/>
  <c r="H22" i="4"/>
  <c r="G22" i="4"/>
  <c r="F21" i="4"/>
  <c r="F17" i="4"/>
  <c r="G16" i="4"/>
  <c r="H16" i="4" s="1"/>
  <c r="H15" i="4"/>
  <c r="G15" i="4"/>
  <c r="H14" i="4"/>
  <c r="G14" i="4"/>
  <c r="G13" i="4"/>
  <c r="H13" i="4" s="1"/>
  <c r="E73" i="4"/>
  <c r="C73" i="4"/>
  <c r="E72" i="4"/>
  <c r="D72" i="4"/>
  <c r="E71" i="4"/>
  <c r="D71" i="4"/>
  <c r="D73" i="4" s="1"/>
  <c r="D68" i="4"/>
  <c r="E68" i="4" s="1"/>
  <c r="E67" i="4"/>
  <c r="D67" i="4"/>
  <c r="E66" i="4"/>
  <c r="E65" i="4"/>
  <c r="E64" i="4"/>
  <c r="E63" i="4"/>
  <c r="E61" i="4" s="1"/>
  <c r="E62" i="4"/>
  <c r="D61" i="4"/>
  <c r="C61" i="4"/>
  <c r="C69" i="4" s="1"/>
  <c r="D60" i="4"/>
  <c r="E60" i="4" s="1"/>
  <c r="E59" i="4"/>
  <c r="D59" i="4"/>
  <c r="C58" i="4"/>
  <c r="D55" i="4"/>
  <c r="E55" i="4" s="1"/>
  <c r="D54" i="4"/>
  <c r="E54" i="4" s="1"/>
  <c r="E53" i="4"/>
  <c r="D53" i="4"/>
  <c r="D52" i="4"/>
  <c r="E52" i="4" s="1"/>
  <c r="D51" i="4"/>
  <c r="C50" i="4"/>
  <c r="E49" i="4"/>
  <c r="D49" i="4"/>
  <c r="D48" i="4"/>
  <c r="D47" i="4"/>
  <c r="E47" i="4" s="1"/>
  <c r="C46" i="4"/>
  <c r="E43" i="4"/>
  <c r="D43" i="4"/>
  <c r="D42" i="4"/>
  <c r="E42" i="4" s="1"/>
  <c r="D41" i="4"/>
  <c r="E41" i="4" s="1"/>
  <c r="C39" i="4"/>
  <c r="E38" i="4"/>
  <c r="D38" i="4"/>
  <c r="D37" i="4"/>
  <c r="E37" i="4" s="1"/>
  <c r="E36" i="4" s="1"/>
  <c r="C36" i="4"/>
  <c r="D35" i="4"/>
  <c r="E35" i="4" s="1"/>
  <c r="D34" i="4"/>
  <c r="E34" i="4" s="1"/>
  <c r="D33" i="4"/>
  <c r="E33" i="4" s="1"/>
  <c r="D32" i="4"/>
  <c r="E32" i="4" s="1"/>
  <c r="E31" i="4"/>
  <c r="D31" i="4"/>
  <c r="D30" i="4"/>
  <c r="E30" i="4" s="1"/>
  <c r="D29" i="4"/>
  <c r="D28" i="4" s="1"/>
  <c r="C28" i="4"/>
  <c r="E27" i="4"/>
  <c r="D27" i="4"/>
  <c r="D26" i="4"/>
  <c r="E26" i="4" s="1"/>
  <c r="D25" i="4"/>
  <c r="E25" i="4" s="1"/>
  <c r="E24" i="4"/>
  <c r="D24" i="4"/>
  <c r="E23" i="4"/>
  <c r="D23" i="4"/>
  <c r="D22" i="4"/>
  <c r="E22" i="4" s="1"/>
  <c r="E21" i="4" s="1"/>
  <c r="D21" i="4"/>
  <c r="C21" i="4"/>
  <c r="C17" i="4"/>
  <c r="E16" i="4"/>
  <c r="D16" i="4"/>
  <c r="E15" i="4"/>
  <c r="D15" i="4"/>
  <c r="D14" i="4"/>
  <c r="E14" i="4" s="1"/>
  <c r="D13" i="4"/>
  <c r="E13" i="4" s="1"/>
  <c r="E17" i="4" s="1"/>
  <c r="C28" i="1"/>
  <c r="C47" i="1"/>
  <c r="C76" i="1"/>
  <c r="C50" i="5" s="1"/>
  <c r="F47" i="1"/>
  <c r="C56" i="4" l="1"/>
  <c r="D50" i="4"/>
  <c r="L50" i="4"/>
  <c r="F50" i="5"/>
  <c r="M50" i="4"/>
  <c r="H52" i="4"/>
  <c r="N52" i="4" s="1"/>
  <c r="J50" i="4"/>
  <c r="K50" i="4" s="1"/>
  <c r="N49" i="4"/>
  <c r="N49" i="5" s="1"/>
  <c r="H49" i="5"/>
  <c r="E48" i="4"/>
  <c r="E48" i="5" s="1"/>
  <c r="D48" i="5"/>
  <c r="F56" i="4"/>
  <c r="F74" i="4" s="1"/>
  <c r="F75" i="4"/>
  <c r="I75" i="4"/>
  <c r="I56" i="4"/>
  <c r="K48" i="4"/>
  <c r="K48" i="5" s="1"/>
  <c r="J48" i="5"/>
  <c r="C47" i="5"/>
  <c r="I47" i="1"/>
  <c r="I47" i="5" s="1"/>
  <c r="C46" i="1"/>
  <c r="F46" i="1"/>
  <c r="F47" i="5"/>
  <c r="K36" i="4"/>
  <c r="K36" i="5" s="1"/>
  <c r="I36" i="5"/>
  <c r="J36" i="4"/>
  <c r="J36" i="5" s="1"/>
  <c r="K35" i="5"/>
  <c r="N35" i="4"/>
  <c r="N35" i="5" s="1"/>
  <c r="K34" i="5"/>
  <c r="N34" i="4"/>
  <c r="N34" i="5" s="1"/>
  <c r="I28" i="5"/>
  <c r="L28" i="4"/>
  <c r="K28" i="4"/>
  <c r="I44" i="4"/>
  <c r="I74" i="4" s="1"/>
  <c r="J28" i="4"/>
  <c r="J33" i="5"/>
  <c r="M33" i="4"/>
  <c r="M33" i="5" s="1"/>
  <c r="K33" i="4"/>
  <c r="M44" i="1"/>
  <c r="M26" i="5"/>
  <c r="K44" i="1"/>
  <c r="K26" i="5"/>
  <c r="N26" i="1"/>
  <c r="D73" i="5"/>
  <c r="C69" i="5"/>
  <c r="L69" i="5"/>
  <c r="I69" i="5"/>
  <c r="H68" i="4"/>
  <c r="N68" i="4" s="1"/>
  <c r="H67" i="4"/>
  <c r="N67" i="4" s="1"/>
  <c r="J46" i="4"/>
  <c r="K46" i="4"/>
  <c r="L46" i="4"/>
  <c r="H48" i="4"/>
  <c r="M48" i="4"/>
  <c r="M48" i="5" s="1"/>
  <c r="H41" i="4"/>
  <c r="N41" i="4" s="1"/>
  <c r="M41" i="4"/>
  <c r="I39" i="4"/>
  <c r="I39" i="5" s="1"/>
  <c r="J40" i="4"/>
  <c r="J40" i="5" s="1"/>
  <c r="K40" i="4"/>
  <c r="K40" i="5" s="1"/>
  <c r="F39" i="4"/>
  <c r="L40" i="4"/>
  <c r="L40" i="5" s="1"/>
  <c r="C44" i="4"/>
  <c r="C74" i="4" s="1"/>
  <c r="H42" i="4"/>
  <c r="N42" i="4" s="1"/>
  <c r="M42" i="4"/>
  <c r="E40" i="4"/>
  <c r="E39" i="4" s="1"/>
  <c r="H43" i="4"/>
  <c r="N43" i="4" s="1"/>
  <c r="H37" i="4"/>
  <c r="M37" i="4"/>
  <c r="M37" i="5" s="1"/>
  <c r="F44" i="5"/>
  <c r="D41" i="5"/>
  <c r="E41" i="5" s="1"/>
  <c r="F69" i="5"/>
  <c r="N17" i="5"/>
  <c r="M69" i="5"/>
  <c r="M17" i="5"/>
  <c r="M41" i="5"/>
  <c r="H41" i="5"/>
  <c r="K73" i="5"/>
  <c r="G42" i="5"/>
  <c r="J73" i="5"/>
  <c r="H13" i="5"/>
  <c r="H17" i="5" s="1"/>
  <c r="K13" i="5"/>
  <c r="K17" i="5" s="1"/>
  <c r="J41" i="5"/>
  <c r="H73" i="5"/>
  <c r="E13" i="5"/>
  <c r="E73" i="5"/>
  <c r="C44" i="5"/>
  <c r="E14" i="5"/>
  <c r="D42" i="5"/>
  <c r="E42" i="5" s="1"/>
  <c r="K73" i="4"/>
  <c r="J58" i="4"/>
  <c r="J73" i="4"/>
  <c r="H21" i="4"/>
  <c r="H17" i="4"/>
  <c r="H29" i="4"/>
  <c r="H28" i="4" s="1"/>
  <c r="G46" i="4"/>
  <c r="H24" i="4"/>
  <c r="H51" i="4"/>
  <c r="H50" i="4" s="1"/>
  <c r="G36" i="4"/>
  <c r="G40" i="4"/>
  <c r="G17" i="4"/>
  <c r="E58" i="4"/>
  <c r="E29" i="4"/>
  <c r="E28" i="4" s="1"/>
  <c r="D40" i="4"/>
  <c r="D39" i="4" s="1"/>
  <c r="D46" i="4"/>
  <c r="E51" i="4"/>
  <c r="E50" i="4" s="1"/>
  <c r="D58" i="4"/>
  <c r="D36" i="4"/>
  <c r="D17" i="4"/>
  <c r="C75" i="4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D76" i="1"/>
  <c r="D75" i="1"/>
  <c r="E75" i="1" s="1"/>
  <c r="N50" i="4" l="1"/>
  <c r="G56" i="4"/>
  <c r="G74" i="4" s="1"/>
  <c r="G75" i="4"/>
  <c r="N48" i="4"/>
  <c r="N48" i="5" s="1"/>
  <c r="H48" i="5"/>
  <c r="L56" i="4"/>
  <c r="L75" i="4"/>
  <c r="E46" i="4"/>
  <c r="K56" i="4"/>
  <c r="K75" i="4"/>
  <c r="D75" i="4"/>
  <c r="D56" i="4"/>
  <c r="D74" i="4" s="1"/>
  <c r="J75" i="4"/>
  <c r="J56" i="4"/>
  <c r="E76" i="1"/>
  <c r="E50" i="5" s="1"/>
  <c r="D50" i="5"/>
  <c r="C46" i="5"/>
  <c r="C75" i="5" s="1"/>
  <c r="I46" i="1"/>
  <c r="C82" i="1"/>
  <c r="C56" i="5" s="1"/>
  <c r="C74" i="5" s="1"/>
  <c r="F46" i="5"/>
  <c r="F75" i="5" s="1"/>
  <c r="F82" i="1"/>
  <c r="F101" i="1"/>
  <c r="L39" i="4"/>
  <c r="L39" i="5" s="1"/>
  <c r="I44" i="5"/>
  <c r="K33" i="5"/>
  <c r="N33" i="4"/>
  <c r="N33" i="5" s="1"/>
  <c r="J28" i="5"/>
  <c r="M28" i="4"/>
  <c r="J44" i="4"/>
  <c r="J74" i="4" s="1"/>
  <c r="K28" i="5"/>
  <c r="N28" i="4"/>
  <c r="L28" i="5"/>
  <c r="L44" i="4"/>
  <c r="N44" i="1"/>
  <c r="N26" i="5"/>
  <c r="J69" i="5"/>
  <c r="M46" i="4"/>
  <c r="H46" i="4"/>
  <c r="G39" i="4"/>
  <c r="M40" i="4"/>
  <c r="M40" i="5" s="1"/>
  <c r="H40" i="4"/>
  <c r="J39" i="4"/>
  <c r="M36" i="4"/>
  <c r="M36" i="5" s="1"/>
  <c r="H36" i="4"/>
  <c r="N36" i="4" s="1"/>
  <c r="N36" i="5" s="1"/>
  <c r="N37" i="4"/>
  <c r="N37" i="5" s="1"/>
  <c r="L74" i="1"/>
  <c r="J74" i="1"/>
  <c r="K74" i="1" s="1"/>
  <c r="L73" i="1"/>
  <c r="J73" i="1"/>
  <c r="K73" i="1" s="1"/>
  <c r="L72" i="1"/>
  <c r="J72" i="1"/>
  <c r="K72" i="1" s="1"/>
  <c r="K71" i="1"/>
  <c r="J71" i="1"/>
  <c r="L71" i="1"/>
  <c r="L70" i="1"/>
  <c r="J70" i="1"/>
  <c r="K70" i="1" s="1"/>
  <c r="L69" i="1"/>
  <c r="J69" i="1"/>
  <c r="K69" i="1" s="1"/>
  <c r="L68" i="1"/>
  <c r="J68" i="1"/>
  <c r="K68" i="1" s="1"/>
  <c r="L67" i="1"/>
  <c r="J67" i="1"/>
  <c r="K67" i="1"/>
  <c r="K66" i="1"/>
  <c r="L66" i="1"/>
  <c r="J66" i="1"/>
  <c r="L65" i="1"/>
  <c r="J65" i="1"/>
  <c r="K65" i="1" s="1"/>
  <c r="J64" i="1"/>
  <c r="L64" i="1"/>
  <c r="K64" i="1"/>
  <c r="L63" i="1"/>
  <c r="J63" i="1"/>
  <c r="K63" i="1" s="1"/>
  <c r="J62" i="1"/>
  <c r="K62" i="1"/>
  <c r="L62" i="1"/>
  <c r="J61" i="1"/>
  <c r="L61" i="1"/>
  <c r="K61" i="1"/>
  <c r="L60" i="1"/>
  <c r="J60" i="1"/>
  <c r="K60" i="1"/>
  <c r="L59" i="1"/>
  <c r="J59" i="1"/>
  <c r="K59" i="1" s="1"/>
  <c r="L58" i="1"/>
  <c r="J58" i="1"/>
  <c r="K58" i="1" s="1"/>
  <c r="K57" i="1"/>
  <c r="J57" i="1"/>
  <c r="L57" i="1"/>
  <c r="J56" i="1"/>
  <c r="K56" i="1" s="1"/>
  <c r="L56" i="1"/>
  <c r="J55" i="1"/>
  <c r="K55" i="1" s="1"/>
  <c r="L55" i="1"/>
  <c r="K54" i="1"/>
  <c r="L54" i="1"/>
  <c r="J54" i="1"/>
  <c r="L53" i="1"/>
  <c r="K53" i="1"/>
  <c r="J53" i="1"/>
  <c r="J52" i="1"/>
  <c r="K52" i="1" s="1"/>
  <c r="L52" i="1"/>
  <c r="L51" i="1"/>
  <c r="J51" i="1"/>
  <c r="K51" i="1" s="1"/>
  <c r="J50" i="1"/>
  <c r="K50" i="1" s="1"/>
  <c r="L50" i="1"/>
  <c r="L49" i="1"/>
  <c r="J49" i="1"/>
  <c r="K49" i="1" s="1"/>
  <c r="G44" i="5"/>
  <c r="H42" i="5"/>
  <c r="N69" i="5"/>
  <c r="K69" i="5"/>
  <c r="N41" i="5"/>
  <c r="G69" i="5"/>
  <c r="H69" i="5"/>
  <c r="K41" i="5"/>
  <c r="D44" i="5"/>
  <c r="E69" i="5"/>
  <c r="D69" i="5"/>
  <c r="E17" i="5"/>
  <c r="I76" i="1"/>
  <c r="I50" i="5" s="1"/>
  <c r="M56" i="4" l="1"/>
  <c r="M75" i="4"/>
  <c r="L74" i="4"/>
  <c r="H75" i="4"/>
  <c r="H56" i="4"/>
  <c r="H74" i="4" s="1"/>
  <c r="E56" i="4"/>
  <c r="E74" i="4" s="1"/>
  <c r="E75" i="4"/>
  <c r="I82" i="1"/>
  <c r="I101" i="1"/>
  <c r="I46" i="5"/>
  <c r="I75" i="5" s="1"/>
  <c r="F56" i="5"/>
  <c r="F74" i="5" s="1"/>
  <c r="F100" i="1"/>
  <c r="L44" i="5"/>
  <c r="K39" i="4"/>
  <c r="J39" i="5"/>
  <c r="J44" i="5" s="1"/>
  <c r="N28" i="5"/>
  <c r="M28" i="5"/>
  <c r="L76" i="1"/>
  <c r="L50" i="5" s="1"/>
  <c r="J76" i="1"/>
  <c r="N46" i="4"/>
  <c r="M39" i="4"/>
  <c r="M39" i="5" s="1"/>
  <c r="N40" i="4"/>
  <c r="N40" i="5" s="1"/>
  <c r="H39" i="4"/>
  <c r="H44" i="5"/>
  <c r="E44" i="5"/>
  <c r="I85" i="1"/>
  <c r="G49" i="1"/>
  <c r="G50" i="1"/>
  <c r="G51" i="1"/>
  <c r="G52" i="1"/>
  <c r="G53" i="1"/>
  <c r="G54" i="1"/>
  <c r="G55" i="1"/>
  <c r="M55" i="1" s="1"/>
  <c r="H55" i="1"/>
  <c r="N55" i="1" s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48" i="1"/>
  <c r="D48" i="1"/>
  <c r="E48" i="1" s="1"/>
  <c r="D49" i="1"/>
  <c r="E49" i="1" s="1"/>
  <c r="D50" i="1"/>
  <c r="E50" i="1" s="1"/>
  <c r="D51" i="1"/>
  <c r="E51" i="1" s="1"/>
  <c r="D52" i="1"/>
  <c r="E52" i="1" s="1"/>
  <c r="D53" i="1"/>
  <c r="E53" i="1" s="1"/>
  <c r="D54" i="1"/>
  <c r="E54" i="1" s="1"/>
  <c r="D55" i="1"/>
  <c r="E55" i="1" s="1"/>
  <c r="D56" i="1"/>
  <c r="E56" i="1" s="1"/>
  <c r="D57" i="1"/>
  <c r="E57" i="1" s="1"/>
  <c r="D58" i="1"/>
  <c r="E58" i="1" s="1"/>
  <c r="D59" i="1"/>
  <c r="E59" i="1" s="1"/>
  <c r="D60" i="1"/>
  <c r="E60" i="1" s="1"/>
  <c r="D61" i="1"/>
  <c r="E61" i="1" s="1"/>
  <c r="D62" i="1"/>
  <c r="E62" i="1" s="1"/>
  <c r="D63" i="1"/>
  <c r="E63" i="1" s="1"/>
  <c r="D64" i="1"/>
  <c r="E64" i="1" s="1"/>
  <c r="D65" i="1"/>
  <c r="E65" i="1" s="1"/>
  <c r="D66" i="1"/>
  <c r="E66" i="1" s="1"/>
  <c r="D67" i="1"/>
  <c r="E67" i="1" s="1"/>
  <c r="D68" i="1"/>
  <c r="E68" i="1" s="1"/>
  <c r="D69" i="1"/>
  <c r="E69" i="1" s="1"/>
  <c r="D70" i="1"/>
  <c r="E70" i="1" s="1"/>
  <c r="D71" i="1"/>
  <c r="E71" i="1" s="1"/>
  <c r="D72" i="1"/>
  <c r="E72" i="1" s="1"/>
  <c r="D73" i="1"/>
  <c r="E73" i="1" s="1"/>
  <c r="D74" i="1"/>
  <c r="E74" i="1" s="1"/>
  <c r="I48" i="1"/>
  <c r="G47" i="1"/>
  <c r="I78" i="1"/>
  <c r="I79" i="1"/>
  <c r="I80" i="1"/>
  <c r="I81" i="1"/>
  <c r="I77" i="1"/>
  <c r="I32" i="1"/>
  <c r="I31" i="1"/>
  <c r="I99" i="1"/>
  <c r="I87" i="1"/>
  <c r="I40" i="1"/>
  <c r="I39" i="1" s="1"/>
  <c r="I36" i="1"/>
  <c r="I21" i="1"/>
  <c r="I17" i="1"/>
  <c r="F99" i="1"/>
  <c r="G98" i="1"/>
  <c r="H98" i="1" s="1"/>
  <c r="G97" i="1"/>
  <c r="G94" i="1"/>
  <c r="H94" i="1" s="1"/>
  <c r="G93" i="1"/>
  <c r="H93" i="1" s="1"/>
  <c r="H92" i="1"/>
  <c r="H91" i="1"/>
  <c r="H90" i="1"/>
  <c r="H89" i="1"/>
  <c r="H88" i="1"/>
  <c r="G87" i="1"/>
  <c r="F87" i="1"/>
  <c r="G86" i="1"/>
  <c r="H86" i="1" s="1"/>
  <c r="G85" i="1"/>
  <c r="F84" i="1"/>
  <c r="G81" i="1"/>
  <c r="H81" i="1" s="1"/>
  <c r="G80" i="1"/>
  <c r="H80" i="1" s="1"/>
  <c r="G79" i="1"/>
  <c r="H79" i="1" s="1"/>
  <c r="G78" i="1"/>
  <c r="G77" i="1"/>
  <c r="G43" i="1"/>
  <c r="H43" i="1" s="1"/>
  <c r="G42" i="1"/>
  <c r="H42" i="1" s="1"/>
  <c r="G41" i="1"/>
  <c r="H41" i="1" s="1"/>
  <c r="F40" i="1"/>
  <c r="F39" i="1" s="1"/>
  <c r="G38" i="1"/>
  <c r="H38" i="1" s="1"/>
  <c r="G37" i="1"/>
  <c r="H37" i="1" s="1"/>
  <c r="F36" i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F28" i="1"/>
  <c r="G27" i="1"/>
  <c r="H27" i="1" s="1"/>
  <c r="G26" i="1"/>
  <c r="H26" i="1" s="1"/>
  <c r="G25" i="1"/>
  <c r="H25" i="1" s="1"/>
  <c r="G24" i="1"/>
  <c r="H24" i="1" s="1"/>
  <c r="G23" i="1"/>
  <c r="G22" i="1"/>
  <c r="H22" i="1" s="1"/>
  <c r="F21" i="1"/>
  <c r="F17" i="1"/>
  <c r="G16" i="1"/>
  <c r="H16" i="1" s="1"/>
  <c r="G15" i="1"/>
  <c r="H15" i="1" s="1"/>
  <c r="G14" i="1"/>
  <c r="H14" i="1" s="1"/>
  <c r="G13" i="1"/>
  <c r="H13" i="1" s="1"/>
  <c r="N75" i="4" l="1"/>
  <c r="N56" i="4"/>
  <c r="H78" i="1"/>
  <c r="G52" i="5"/>
  <c r="G76" i="1"/>
  <c r="G50" i="5" s="1"/>
  <c r="L78" i="1"/>
  <c r="L52" i="5" s="1"/>
  <c r="I52" i="5"/>
  <c r="K78" i="1"/>
  <c r="K52" i="5" s="1"/>
  <c r="J78" i="1"/>
  <c r="J52" i="5" s="1"/>
  <c r="M76" i="1"/>
  <c r="M50" i="5" s="1"/>
  <c r="J50" i="5"/>
  <c r="G46" i="1"/>
  <c r="G47" i="5"/>
  <c r="I56" i="5"/>
  <c r="I74" i="5" s="1"/>
  <c r="I100" i="1"/>
  <c r="M44" i="4"/>
  <c r="M74" i="4" s="1"/>
  <c r="M44" i="5"/>
  <c r="N39" i="4"/>
  <c r="K39" i="5"/>
  <c r="K44" i="5" s="1"/>
  <c r="K44" i="4"/>
  <c r="K74" i="4" s="1"/>
  <c r="K76" i="1"/>
  <c r="L85" i="1"/>
  <c r="J85" i="1"/>
  <c r="K85" i="1" s="1"/>
  <c r="J77" i="1"/>
  <c r="K77" i="1" s="1"/>
  <c r="L77" i="1"/>
  <c r="H74" i="1"/>
  <c r="N74" i="1" s="1"/>
  <c r="M74" i="1"/>
  <c r="H73" i="1"/>
  <c r="N73" i="1" s="1"/>
  <c r="M73" i="1"/>
  <c r="H72" i="1"/>
  <c r="N72" i="1" s="1"/>
  <c r="M72" i="1"/>
  <c r="H71" i="1"/>
  <c r="N71" i="1" s="1"/>
  <c r="M71" i="1"/>
  <c r="H70" i="1"/>
  <c r="N70" i="1" s="1"/>
  <c r="M70" i="1"/>
  <c r="H69" i="1"/>
  <c r="N69" i="1" s="1"/>
  <c r="M69" i="1"/>
  <c r="H68" i="1"/>
  <c r="N68" i="1" s="1"/>
  <c r="M68" i="1"/>
  <c r="H67" i="1"/>
  <c r="N67" i="1" s="1"/>
  <c r="M67" i="1"/>
  <c r="H66" i="1"/>
  <c r="N66" i="1" s="1"/>
  <c r="M66" i="1"/>
  <c r="H65" i="1"/>
  <c r="N65" i="1" s="1"/>
  <c r="M65" i="1"/>
  <c r="H64" i="1"/>
  <c r="N64" i="1" s="1"/>
  <c r="M64" i="1"/>
  <c r="H63" i="1"/>
  <c r="N63" i="1" s="1"/>
  <c r="M63" i="1"/>
  <c r="H62" i="1"/>
  <c r="N62" i="1" s="1"/>
  <c r="M62" i="1"/>
  <c r="H61" i="1"/>
  <c r="N61" i="1" s="1"/>
  <c r="M61" i="1"/>
  <c r="H60" i="1"/>
  <c r="N60" i="1" s="1"/>
  <c r="M60" i="1"/>
  <c r="H59" i="1"/>
  <c r="N59" i="1" s="1"/>
  <c r="M59" i="1"/>
  <c r="H58" i="1"/>
  <c r="N58" i="1" s="1"/>
  <c r="M58" i="1"/>
  <c r="H57" i="1"/>
  <c r="N57" i="1" s="1"/>
  <c r="M57" i="1"/>
  <c r="H56" i="1"/>
  <c r="N56" i="1" s="1"/>
  <c r="M56" i="1"/>
  <c r="H54" i="1"/>
  <c r="N54" i="1" s="1"/>
  <c r="M54" i="1"/>
  <c r="H53" i="1"/>
  <c r="N53" i="1" s="1"/>
  <c r="M53" i="1"/>
  <c r="H52" i="1"/>
  <c r="N52" i="1" s="1"/>
  <c r="M52" i="1"/>
  <c r="H51" i="1"/>
  <c r="N51" i="1" s="1"/>
  <c r="M51" i="1"/>
  <c r="H50" i="1"/>
  <c r="N50" i="1" s="1"/>
  <c r="M50" i="1"/>
  <c r="H49" i="1"/>
  <c r="N49" i="1" s="1"/>
  <c r="M49" i="1"/>
  <c r="J48" i="1"/>
  <c r="K48" i="1" s="1"/>
  <c r="L48" i="1"/>
  <c r="H48" i="1"/>
  <c r="M48" i="1"/>
  <c r="C101" i="1"/>
  <c r="H47" i="1"/>
  <c r="I84" i="1"/>
  <c r="L84" i="1" s="1"/>
  <c r="G36" i="1"/>
  <c r="G99" i="1"/>
  <c r="H40" i="1"/>
  <c r="H39" i="1" s="1"/>
  <c r="G21" i="1"/>
  <c r="H17" i="1"/>
  <c r="G84" i="1"/>
  <c r="H85" i="1"/>
  <c r="G28" i="1"/>
  <c r="H36" i="1"/>
  <c r="H87" i="1"/>
  <c r="I28" i="1"/>
  <c r="H23" i="1"/>
  <c r="H21" i="1" s="1"/>
  <c r="H97" i="1"/>
  <c r="H99" i="1" s="1"/>
  <c r="H29" i="1"/>
  <c r="H28" i="1" s="1"/>
  <c r="G40" i="1"/>
  <c r="G39" i="1" s="1"/>
  <c r="H77" i="1"/>
  <c r="G17" i="1"/>
  <c r="N78" i="1" l="1"/>
  <c r="N52" i="5" s="1"/>
  <c r="H52" i="5"/>
  <c r="H76" i="1"/>
  <c r="H50" i="5" s="1"/>
  <c r="M78" i="1"/>
  <c r="M52" i="5" s="1"/>
  <c r="N76" i="1"/>
  <c r="N50" i="5" s="1"/>
  <c r="K50" i="5"/>
  <c r="H46" i="1"/>
  <c r="H47" i="5"/>
  <c r="G46" i="5"/>
  <c r="G75" i="5" s="1"/>
  <c r="G82" i="1"/>
  <c r="G101" i="1"/>
  <c r="N39" i="5"/>
  <c r="N44" i="5" s="1"/>
  <c r="N44" i="4"/>
  <c r="N74" i="4" s="1"/>
  <c r="H84" i="1"/>
  <c r="N85" i="1"/>
  <c r="M85" i="1"/>
  <c r="J84" i="1"/>
  <c r="M84" i="1" s="1"/>
  <c r="M77" i="1"/>
  <c r="N77" i="1"/>
  <c r="N48" i="1"/>
  <c r="J47" i="1"/>
  <c r="L47" i="1"/>
  <c r="L47" i="5" s="1"/>
  <c r="L46" i="1"/>
  <c r="H101" i="1" l="1"/>
  <c r="H46" i="5"/>
  <c r="H75" i="5" s="1"/>
  <c r="H82" i="1"/>
  <c r="G56" i="5"/>
  <c r="G74" i="5" s="1"/>
  <c r="G100" i="1"/>
  <c r="M47" i="1"/>
  <c r="M47" i="5" s="1"/>
  <c r="J47" i="5"/>
  <c r="L101" i="1"/>
  <c r="L46" i="5"/>
  <c r="L82" i="1"/>
  <c r="K84" i="1"/>
  <c r="N84" i="1"/>
  <c r="K47" i="1"/>
  <c r="J46" i="1"/>
  <c r="H100" i="1" l="1"/>
  <c r="H56" i="5"/>
  <c r="H74" i="5" s="1"/>
  <c r="L100" i="1"/>
  <c r="L56" i="5"/>
  <c r="N47" i="1"/>
  <c r="N47" i="5" s="1"/>
  <c r="K47" i="5"/>
  <c r="M46" i="1"/>
  <c r="J101" i="1"/>
  <c r="J82" i="1"/>
  <c r="J46" i="5"/>
  <c r="L75" i="5"/>
  <c r="K46" i="1"/>
  <c r="C99" i="1"/>
  <c r="D98" i="1"/>
  <c r="E98" i="1" s="1"/>
  <c r="D97" i="1"/>
  <c r="E97" i="1" s="1"/>
  <c r="D94" i="1"/>
  <c r="E94" i="1" s="1"/>
  <c r="D93" i="1"/>
  <c r="E93" i="1" s="1"/>
  <c r="E92" i="1"/>
  <c r="E91" i="1"/>
  <c r="E90" i="1"/>
  <c r="E89" i="1"/>
  <c r="E88" i="1"/>
  <c r="D87" i="1"/>
  <c r="C87" i="1"/>
  <c r="D86" i="1"/>
  <c r="E86" i="1" s="1"/>
  <c r="D85" i="1"/>
  <c r="E85" i="1" s="1"/>
  <c r="C84" i="1"/>
  <c r="D81" i="1"/>
  <c r="E81" i="1" s="1"/>
  <c r="D80" i="1"/>
  <c r="E80" i="1" s="1"/>
  <c r="D79" i="1"/>
  <c r="E79" i="1" s="1"/>
  <c r="D78" i="1"/>
  <c r="D52" i="5" s="1"/>
  <c r="D77" i="1"/>
  <c r="E77" i="1" s="1"/>
  <c r="D47" i="1"/>
  <c r="D43" i="1"/>
  <c r="E43" i="1" s="1"/>
  <c r="D42" i="1"/>
  <c r="E42" i="1" s="1"/>
  <c r="D41" i="1"/>
  <c r="E41" i="1" s="1"/>
  <c r="C40" i="1"/>
  <c r="C39" i="1" s="1"/>
  <c r="D38" i="1"/>
  <c r="E38" i="1" s="1"/>
  <c r="D37" i="1"/>
  <c r="E37" i="1" s="1"/>
  <c r="C36" i="1"/>
  <c r="D35" i="1"/>
  <c r="E35" i="1" s="1"/>
  <c r="D34" i="1"/>
  <c r="E34" i="1" s="1"/>
  <c r="D33" i="1"/>
  <c r="E33" i="1" s="1"/>
  <c r="D32" i="1"/>
  <c r="E32" i="1" s="1"/>
  <c r="D31" i="1"/>
  <c r="E31" i="1" s="1"/>
  <c r="D30" i="1"/>
  <c r="D29" i="1"/>
  <c r="E29" i="1" s="1"/>
  <c r="D27" i="1"/>
  <c r="E27" i="1" s="1"/>
  <c r="D26" i="1"/>
  <c r="E26" i="1" s="1"/>
  <c r="D25" i="1"/>
  <c r="E25" i="1" s="1"/>
  <c r="D24" i="1"/>
  <c r="E24" i="1" s="1"/>
  <c r="D23" i="1"/>
  <c r="D22" i="1"/>
  <c r="E22" i="1" s="1"/>
  <c r="C21" i="1"/>
  <c r="C44" i="1" s="1"/>
  <c r="C17" i="1"/>
  <c r="D16" i="1"/>
  <c r="E16" i="1" s="1"/>
  <c r="D15" i="1"/>
  <c r="E15" i="1" s="1"/>
  <c r="D14" i="1"/>
  <c r="D13" i="1"/>
  <c r="E13" i="1" s="1"/>
  <c r="D46" i="1" l="1"/>
  <c r="D47" i="5"/>
  <c r="J100" i="1"/>
  <c r="J56" i="5"/>
  <c r="J74" i="5" s="1"/>
  <c r="L74" i="5"/>
  <c r="N46" i="1"/>
  <c r="K101" i="1"/>
  <c r="K82" i="1"/>
  <c r="K46" i="5"/>
  <c r="J75" i="5"/>
  <c r="M46" i="5"/>
  <c r="M82" i="1"/>
  <c r="M101" i="1"/>
  <c r="E14" i="1"/>
  <c r="C95" i="1"/>
  <c r="E47" i="1"/>
  <c r="D84" i="1"/>
  <c r="E99" i="1"/>
  <c r="D36" i="1"/>
  <c r="E40" i="1"/>
  <c r="E39" i="1" s="1"/>
  <c r="E87" i="1"/>
  <c r="D28" i="1"/>
  <c r="D21" i="1"/>
  <c r="D40" i="1"/>
  <c r="D39" i="1" s="1"/>
  <c r="E36" i="1"/>
  <c r="E84" i="1"/>
  <c r="E23" i="1"/>
  <c r="E21" i="1" s="1"/>
  <c r="D99" i="1"/>
  <c r="D17" i="1"/>
  <c r="E78" i="1"/>
  <c r="E52" i="5" s="1"/>
  <c r="E30" i="1"/>
  <c r="E28" i="1" s="1"/>
  <c r="E47" i="5" l="1"/>
  <c r="E46" i="1"/>
  <c r="D82" i="1"/>
  <c r="D101" i="1"/>
  <c r="D46" i="5"/>
  <c r="D75" i="5" s="1"/>
  <c r="K100" i="1"/>
  <c r="K56" i="5"/>
  <c r="K74" i="5" s="1"/>
  <c r="M100" i="1"/>
  <c r="M56" i="5"/>
  <c r="N46" i="5"/>
  <c r="N101" i="1"/>
  <c r="N82" i="1"/>
  <c r="M75" i="5"/>
  <c r="K75" i="5"/>
  <c r="C100" i="1"/>
  <c r="E17" i="1"/>
  <c r="D100" i="1" l="1"/>
  <c r="D56" i="5"/>
  <c r="D74" i="5" s="1"/>
  <c r="E101" i="1"/>
  <c r="E46" i="5"/>
  <c r="E75" i="5" s="1"/>
  <c r="E82" i="1"/>
  <c r="N100" i="1"/>
  <c r="N56" i="5"/>
  <c r="M74" i="5"/>
  <c r="N75" i="5"/>
  <c r="E56" i="5" l="1"/>
  <c r="E74" i="5" s="1"/>
  <c r="E100" i="1"/>
  <c r="N74" i="5"/>
</calcChain>
</file>

<file path=xl/sharedStrings.xml><?xml version="1.0" encoding="utf-8"?>
<sst xmlns="http://schemas.openxmlformats.org/spreadsheetml/2006/main" count="459" uniqueCount="146">
  <si>
    <t>OBIECTIV: REABILITARE ENERGETICĂ APROFUNDATĂ A CLĂDIRILOR REZIDENȚIALE MULTIFAMILIALE DIN COMUNA SARMASAG - 1</t>
  </si>
  <si>
    <t>Beneficiar: UAT COMUNA SARMASAG</t>
  </si>
  <si>
    <t>Proiectant: SC ONE DESIGN SRL</t>
  </si>
  <si>
    <t>Executant: SC OBERHAUSER INVEST SRL</t>
  </si>
  <si>
    <t>DEVIZ GENERAL - ELIGIBIL</t>
  </si>
  <si>
    <t>al obiectivului de investiţii</t>
  </si>
  <si>
    <t>REABILITARE ENERGETICĂ APROFUNDATĂ A CLĂDIRILOR REZIDENȚIALE MULTIFAMILIALE DIN COMUNA SARMASAG - 1</t>
  </si>
  <si>
    <t>Nr. crt.</t>
  </si>
  <si>
    <t>Denumirea capitolelor şi subcapitolelor de cheltuieli</t>
  </si>
  <si>
    <t>Valoare fără TVA</t>
  </si>
  <si>
    <t>TVA</t>
  </si>
  <si>
    <t>Valoare cu TVA</t>
  </si>
  <si>
    <t>lei</t>
  </si>
  <si>
    <t>1</t>
  </si>
  <si>
    <t>2</t>
  </si>
  <si>
    <t>3</t>
  </si>
  <si>
    <t>4</t>
  </si>
  <si>
    <t>5</t>
  </si>
  <si>
    <t>CAPITOLUL 1 Cheltuieli pentru obţinerea şi amenajarea terenului</t>
  </si>
  <si>
    <t>1.1</t>
  </si>
  <si>
    <t>Obţinerea terenului</t>
  </si>
  <si>
    <t>1.2</t>
  </si>
  <si>
    <t>Amenajarea terenului</t>
  </si>
  <si>
    <t>1.3</t>
  </si>
  <si>
    <t>Amenajări pentru protecţia mediului şi aducerea terenului la starea iniţială</t>
  </si>
  <si>
    <t>1.4</t>
  </si>
  <si>
    <t>Cheltuieli pentru relocarea/protecţia utilităţilor</t>
  </si>
  <si>
    <t>Total capitol 1</t>
  </si>
  <si>
    <t>CAPITOLUL 2 Cheltuieli pentru asigurarea utilităţilor necesare obiectivului de investiţii</t>
  </si>
  <si>
    <t>Total capitol 2</t>
  </si>
  <si>
    <t>CAPITOLUL 3 Cheltuieli pentru proiectare şi asistenţă tehnică</t>
  </si>
  <si>
    <t>3.1</t>
  </si>
  <si>
    <t>Studii</t>
  </si>
  <si>
    <t xml:space="preserve">3.1.1. Studii de teren </t>
  </si>
  <si>
    <t>3.1.2. Raport privind impactul asupra mediului</t>
  </si>
  <si>
    <t xml:space="preserve">3.1.3. Alte studii specifice </t>
  </si>
  <si>
    <t>3.2</t>
  </si>
  <si>
    <t>Documentaţii-suport şi cheltuieli pentru obţinerea de avize,
acorduri şi autorizaţii</t>
  </si>
  <si>
    <t>3.3</t>
  </si>
  <si>
    <t>Expertizare tehnică</t>
  </si>
  <si>
    <t>3.4</t>
  </si>
  <si>
    <t>Certificarea performanţei energetice şi auditul energetic al clădirilor</t>
  </si>
  <si>
    <t>3.5</t>
  </si>
  <si>
    <t>Proiectare</t>
  </si>
  <si>
    <t>3.5.1. Temă de proiectare</t>
  </si>
  <si>
    <t>3.5.2. Studiu de prefezabilitate</t>
  </si>
  <si>
    <t>3.5.3. Studiu de fezabilitate/documentaţie de avizare a lucrărilor de
intervenţii</t>
  </si>
  <si>
    <t>3.5.4. Documentaţiile tehnice necesare în vederea obţinerii
avizelor/acordurilor/autorizaţiilor</t>
  </si>
  <si>
    <t>3.5.5. Verificarea tehnică de calitate a proiectului tehnic şi a
detaliilor de execuţie</t>
  </si>
  <si>
    <t>3.5.6. Proiect tehnic şi detalii de execuţie</t>
  </si>
  <si>
    <t>3.6</t>
  </si>
  <si>
    <t>Organizarea procedurilor de achiziţie</t>
  </si>
  <si>
    <t>3.7</t>
  </si>
  <si>
    <t>Consultanţă</t>
  </si>
  <si>
    <t>3.7.1. Managementul de proiect pentru obiectivul de investiţii</t>
  </si>
  <si>
    <t>3.7.2. Auditul financiar</t>
  </si>
  <si>
    <t>3.8</t>
  </si>
  <si>
    <t>Asistenţă tehnică</t>
  </si>
  <si>
    <t>3.8.1. Asistenţă tehnică din partea proiectantului</t>
  </si>
  <si>
    <t>3.8.1.1. pe perioada de execuţie a lucrărilor</t>
  </si>
  <si>
    <t>3.8.1.2. pentru participarea proiectantului la fazele incluse în
programul de control al lucrărilor de execuţie, avizat de către
Inspectoratul de Stat în Construcţii</t>
  </si>
  <si>
    <t>3.8.2. Dirigenţie de şantier</t>
  </si>
  <si>
    <t>Total capitol 3</t>
  </si>
  <si>
    <t>CAPITOLUL 4 Cheltuieli pentru investiţia de bază</t>
  </si>
  <si>
    <t>4.1</t>
  </si>
  <si>
    <t>Construcţii şi instalaţii</t>
  </si>
  <si>
    <t>4.1.1. Construcţii şi instalaţii conform oferta DALI</t>
  </si>
  <si>
    <t>4.3.1. Echipamente</t>
  </si>
  <si>
    <t>4.3.2. Statii de incarcare</t>
  </si>
  <si>
    <t>4.4</t>
  </si>
  <si>
    <t>Utilaje, echipamente tehnologice şi funcţionale care nu necesită  montaj şi echipamente de transport</t>
  </si>
  <si>
    <t>4.5</t>
  </si>
  <si>
    <t>Dotări</t>
  </si>
  <si>
    <t>4.6</t>
  </si>
  <si>
    <t>Active necorporale</t>
  </si>
  <si>
    <t>Total capitol 4</t>
  </si>
  <si>
    <t>CAPITOLUL 5 Alte cheltuieli</t>
  </si>
  <si>
    <t>5.1</t>
  </si>
  <si>
    <t>Organizare de şantier</t>
  </si>
  <si>
    <t>5.1.1. Lucrări de construcţii şi instalaţii aferente organizării de şantier</t>
  </si>
  <si>
    <t>5.1.2. Cheltuieli conexe organizării şantierului</t>
  </si>
  <si>
    <t>5.2</t>
  </si>
  <si>
    <t>Comisioane, cote, taxe, costul creditului</t>
  </si>
  <si>
    <t>5.2.1. Comisioanele şi dobânzile aferente creditului băncii
finanţatoare</t>
  </si>
  <si>
    <t>5.2.2. Cota aferentă ISC pentru controlul calităţii lucrărilor de construcţii</t>
  </si>
  <si>
    <t>5.2.3. Cota aferentă ISC pentru controlul statului în amenajarea teritoriului, urbanism şi pentru autorizarea lucrărilor de construcţii</t>
  </si>
  <si>
    <t>5.2.4. Cota aferentă Casei Sociale a Constructorilor - CSC</t>
  </si>
  <si>
    <t>5.2.5. Taxe pentru acorduri, avize conforme şi autorizaţia de
construire/desfiinţare</t>
  </si>
  <si>
    <t>5.3</t>
  </si>
  <si>
    <t>Cheltuieli diverse şi neprevăzute</t>
  </si>
  <si>
    <t>5.4</t>
  </si>
  <si>
    <t>Cheltuieli pentru informare şi publicitate</t>
  </si>
  <si>
    <t>Total capitol 5</t>
  </si>
  <si>
    <t>CAPITOLUL 6 Cheltuieli pentru probe tehnologice şi teste</t>
  </si>
  <si>
    <t>6.1</t>
  </si>
  <si>
    <t>Pregătirea personalului de exploatare</t>
  </si>
  <si>
    <t>6.2</t>
  </si>
  <si>
    <t>Probe tehnologice şi teste</t>
  </si>
  <si>
    <t>Total capitol 6</t>
  </si>
  <si>
    <t>TOTAL GENERAL</t>
  </si>
  <si>
    <t>din care: C + M (1.2 + 1.3 +1.4 + 2 + 4.1 + 4.2 + 5.1.1)</t>
  </si>
  <si>
    <t xml:space="preserve">          Proiectant                                                              </t>
  </si>
  <si>
    <t xml:space="preserve">                Beneficiar</t>
  </si>
  <si>
    <t xml:space="preserve">SC ONE DESIGN SRL                                        </t>
  </si>
  <si>
    <t>UAT COMUNA SARMASAG</t>
  </si>
  <si>
    <t xml:space="preserve">                 Executant</t>
  </si>
  <si>
    <t xml:space="preserve">   SC OBERHAUSER INVEST SRL</t>
  </si>
  <si>
    <t xml:space="preserve"> </t>
  </si>
  <si>
    <t>Tamplarie interioara si exterioara Minerilor G39</t>
  </si>
  <si>
    <t>Interventii si termoizolatii la fatada Minerilor G39</t>
  </si>
  <si>
    <t>Acoperis Minerilor G39</t>
  </si>
  <si>
    <t>Instalatii iluminat Minerilor G39</t>
  </si>
  <si>
    <t>Sisteme alternative de producere a energiei Minerilor G39</t>
  </si>
  <si>
    <t>Repararea trotuarelor de protectie Minerilor G39</t>
  </si>
  <si>
    <t>Ventilare naturala Minerilor G39</t>
  </si>
  <si>
    <t>Desfaceri si desfintari Minerilor G39</t>
  </si>
  <si>
    <t>Lucrari necesare suplimentare fata de DALI Minerilor G39</t>
  </si>
  <si>
    <t>Tamplarie interioara si exterioara Parcului G30</t>
  </si>
  <si>
    <t>Interventii si termoizolatii la fatada Parcului G30</t>
  </si>
  <si>
    <t>Acoperis Parcului G30</t>
  </si>
  <si>
    <t>Instalatii iluminat Parcului G30</t>
  </si>
  <si>
    <t>Sisteme alternative de producere a energiei Parcului G30</t>
  </si>
  <si>
    <t>Repararea trotuarelor de protectie Parcului G30</t>
  </si>
  <si>
    <t>Ventilare naturala Parcului G30</t>
  </si>
  <si>
    <t>Desfaceri si desfintari Parcului G30</t>
  </si>
  <si>
    <t>Lucrari necesare suplimentare fata de DALI Parcului G30</t>
  </si>
  <si>
    <t>Tamplarie interioara si exterioara Parcului 19A</t>
  </si>
  <si>
    <t>Interventii si termoizolatii la fatada Parcului 19A</t>
  </si>
  <si>
    <t>Acoperis Parcului 19A</t>
  </si>
  <si>
    <t>Instalatii iluminat Parcului 19A</t>
  </si>
  <si>
    <t>Sisteme alternative de producere a energiei Parcului 19A</t>
  </si>
  <si>
    <t>Repararea trotuarelor de protectie Parcului 19A</t>
  </si>
  <si>
    <t>Ventilare naturala Parcului 19A</t>
  </si>
  <si>
    <t>Desfaceri si desfintari Parcului 19A</t>
  </si>
  <si>
    <t>Lucrari necesare suplimentare fata de DALI Parcului 19A</t>
  </si>
  <si>
    <t>4.2</t>
  </si>
  <si>
    <t>Montaj utilaje, echipamente tehnologice şi funcţionale</t>
  </si>
  <si>
    <t>4.3</t>
  </si>
  <si>
    <t>Utilaje, echipamente tehnologice şi funcţionale care necesită montaj</t>
  </si>
  <si>
    <t>DEVIZ GENERAL - NEELIGIBIL</t>
  </si>
  <si>
    <t>4.1.2. Construcţii şi instalaţii - suplimentar PT</t>
  </si>
  <si>
    <t xml:space="preserve">DEVIZ GENERAL </t>
  </si>
  <si>
    <t>Valoare executată până la data de 31.07.2025</t>
  </si>
  <si>
    <t>Valoare rest de executat de la data de 01.08.2025</t>
  </si>
  <si>
    <t>3.5.3. Studiu de fezabilitate/documentaţie de avizare a lucrărilor de intervenţii</t>
  </si>
  <si>
    <t xml:space="preserve">Valoare totală actualizarea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</si>
</sst>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6"/>
      <name val="Calibri"/>
      <family val="2"/>
      <scheme val="minor"/>
    </font>
    <font>
      <b/>
      <i/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357">
    <xf numFmtId="0" fontId="0" fillId="0" borderId="0" xfId="0"/>
    <xf numFmtId="0" fontId="4" fillId="0" borderId="0" xfId="0" applyFont="1"/>
    <xf numFmtId="0" fontId="3" fillId="0" borderId="0" xfId="0" applyFont="1"/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0" fillId="0" borderId="9" xfId="0" quotePrefix="1" applyFont="1" applyBorder="1" applyAlignment="1">
      <alignment horizontal="center" vertical="center"/>
    </xf>
    <xf numFmtId="0" fontId="10" fillId="0" borderId="12" xfId="0" quotePrefix="1" applyFont="1" applyBorder="1" applyAlignment="1">
      <alignment vertical="center"/>
    </xf>
    <xf numFmtId="0" fontId="10" fillId="0" borderId="13" xfId="0" applyFont="1" applyBorder="1"/>
    <xf numFmtId="4" fontId="10" fillId="0" borderId="13" xfId="2" applyNumberFormat="1" applyFont="1" applyFill="1" applyBorder="1"/>
    <xf numFmtId="4" fontId="10" fillId="0" borderId="13" xfId="0" applyNumberFormat="1" applyFont="1" applyBorder="1"/>
    <xf numFmtId="0" fontId="10" fillId="0" borderId="15" xfId="0" quotePrefix="1" applyFont="1" applyBorder="1" applyAlignment="1">
      <alignment vertical="center"/>
    </xf>
    <xf numFmtId="0" fontId="10" fillId="0" borderId="16" xfId="0" applyFont="1" applyBorder="1"/>
    <xf numFmtId="4" fontId="10" fillId="0" borderId="16" xfId="2" applyNumberFormat="1" applyFont="1" applyFill="1" applyBorder="1"/>
    <xf numFmtId="4" fontId="10" fillId="0" borderId="16" xfId="0" applyNumberFormat="1" applyFont="1" applyBorder="1"/>
    <xf numFmtId="0" fontId="10" fillId="0" borderId="16" xfId="0" applyFont="1" applyBorder="1" applyAlignment="1">
      <alignment wrapText="1"/>
    </xf>
    <xf numFmtId="4" fontId="9" fillId="0" borderId="6" xfId="0" applyNumberFormat="1" applyFont="1" applyBorder="1"/>
    <xf numFmtId="4" fontId="9" fillId="0" borderId="7" xfId="0" applyNumberFormat="1" applyFont="1" applyBorder="1"/>
    <xf numFmtId="0" fontId="10" fillId="0" borderId="23" xfId="0" quotePrefix="1" applyFont="1" applyBorder="1" applyAlignment="1">
      <alignment vertical="center"/>
    </xf>
    <xf numFmtId="0" fontId="10" fillId="0" borderId="24" xfId="0" applyFont="1" applyBorder="1"/>
    <xf numFmtId="4" fontId="10" fillId="0" borderId="24" xfId="2" applyNumberFormat="1" applyFont="1" applyFill="1" applyBorder="1"/>
    <xf numFmtId="4" fontId="10" fillId="0" borderId="24" xfId="0" applyNumberFormat="1" applyFont="1" applyBorder="1"/>
    <xf numFmtId="0" fontId="10" fillId="0" borderId="24" xfId="0" applyFont="1" applyBorder="1" applyAlignment="1">
      <alignment wrapText="1"/>
    </xf>
    <xf numFmtId="0" fontId="10" fillId="4" borderId="23" xfId="0" quotePrefix="1" applyFont="1" applyFill="1" applyBorder="1" applyAlignment="1">
      <alignment vertical="center"/>
    </xf>
    <xf numFmtId="0" fontId="10" fillId="4" borderId="24" xfId="0" applyFont="1" applyFill="1" applyBorder="1" applyAlignment="1">
      <alignment wrapText="1"/>
    </xf>
    <xf numFmtId="4" fontId="10" fillId="4" borderId="24" xfId="2" applyNumberFormat="1" applyFont="1" applyFill="1" applyBorder="1"/>
    <xf numFmtId="4" fontId="10" fillId="4" borderId="24" xfId="0" applyNumberFormat="1" applyFont="1" applyFill="1" applyBorder="1"/>
    <xf numFmtId="0" fontId="10" fillId="4" borderId="12" xfId="0" quotePrefix="1" applyFont="1" applyFill="1" applyBorder="1" applyAlignment="1">
      <alignment vertical="center"/>
    </xf>
    <xf numFmtId="0" fontId="10" fillId="4" borderId="13" xfId="0" applyFont="1" applyFill="1" applyBorder="1" applyAlignment="1">
      <alignment wrapText="1"/>
    </xf>
    <xf numFmtId="4" fontId="10" fillId="4" borderId="13" xfId="2" applyNumberFormat="1" applyFont="1" applyFill="1" applyBorder="1"/>
    <xf numFmtId="4" fontId="10" fillId="4" borderId="13" xfId="0" applyNumberFormat="1" applyFont="1" applyFill="1" applyBorder="1"/>
    <xf numFmtId="0" fontId="10" fillId="4" borderId="15" xfId="0" quotePrefix="1" applyFont="1" applyFill="1" applyBorder="1" applyAlignment="1">
      <alignment vertical="center"/>
    </xf>
    <xf numFmtId="0" fontId="10" fillId="4" borderId="16" xfId="0" applyFont="1" applyFill="1" applyBorder="1" applyAlignment="1">
      <alignment wrapText="1"/>
    </xf>
    <xf numFmtId="4" fontId="10" fillId="4" borderId="16" xfId="2" applyNumberFormat="1" applyFont="1" applyFill="1" applyBorder="1"/>
    <xf numFmtId="4" fontId="10" fillId="4" borderId="16" xfId="0" applyNumberFormat="1" applyFont="1" applyFill="1" applyBorder="1"/>
    <xf numFmtId="0" fontId="10" fillId="4" borderId="24" xfId="0" applyFont="1" applyFill="1" applyBorder="1"/>
    <xf numFmtId="4" fontId="9" fillId="4" borderId="24" xfId="0" applyNumberFormat="1" applyFont="1" applyFill="1" applyBorder="1"/>
    <xf numFmtId="0" fontId="10" fillId="5" borderId="23" xfId="0" quotePrefix="1" applyFont="1" applyFill="1" applyBorder="1" applyAlignment="1">
      <alignment vertical="center"/>
    </xf>
    <xf numFmtId="0" fontId="10" fillId="5" borderId="24" xfId="0" applyFont="1" applyFill="1" applyBorder="1"/>
    <xf numFmtId="4" fontId="10" fillId="5" borderId="24" xfId="2" applyNumberFormat="1" applyFont="1" applyFill="1" applyBorder="1"/>
    <xf numFmtId="4" fontId="10" fillId="5" borderId="24" xfId="0" applyNumberFormat="1" applyFont="1" applyFill="1" applyBorder="1"/>
    <xf numFmtId="0" fontId="10" fillId="0" borderId="13" xfId="0" applyFont="1" applyBorder="1" applyAlignment="1">
      <alignment wrapText="1"/>
    </xf>
    <xf numFmtId="0" fontId="10" fillId="0" borderId="0" xfId="0" applyFont="1"/>
    <xf numFmtId="4" fontId="11" fillId="0" borderId="24" xfId="2" applyNumberFormat="1" applyFont="1" applyFill="1" applyBorder="1"/>
    <xf numFmtId="0" fontId="10" fillId="0" borderId="24" xfId="0" applyFont="1" applyBorder="1" applyAlignment="1">
      <alignment vertical="top" wrapText="1"/>
    </xf>
    <xf numFmtId="4" fontId="10" fillId="0" borderId="24" xfId="1" applyNumberFormat="1" applyFont="1" applyFill="1" applyBorder="1"/>
    <xf numFmtId="4" fontId="10" fillId="0" borderId="13" xfId="1" applyNumberFormat="1" applyFont="1" applyFill="1" applyBorder="1"/>
    <xf numFmtId="0" fontId="10" fillId="0" borderId="0" xfId="0" applyFont="1" applyAlignment="1">
      <alignment wrapText="1"/>
    </xf>
    <xf numFmtId="4" fontId="9" fillId="0" borderId="31" xfId="0" applyNumberFormat="1" applyFont="1" applyBorder="1"/>
    <xf numFmtId="0" fontId="12" fillId="0" borderId="0" xfId="0" applyFont="1"/>
    <xf numFmtId="0" fontId="5" fillId="0" borderId="0" xfId="0" applyFont="1"/>
    <xf numFmtId="0" fontId="9" fillId="6" borderId="3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/>
    </xf>
    <xf numFmtId="0" fontId="10" fillId="6" borderId="9" xfId="0" quotePrefix="1" applyFont="1" applyFill="1" applyBorder="1" applyAlignment="1">
      <alignment horizontal="center" vertical="center"/>
    </xf>
    <xf numFmtId="0" fontId="10" fillId="7" borderId="9" xfId="0" quotePrefix="1" applyFont="1" applyFill="1" applyBorder="1" applyAlignment="1">
      <alignment horizontal="center" vertical="center"/>
    </xf>
    <xf numFmtId="4" fontId="10" fillId="6" borderId="13" xfId="0" applyNumberFormat="1" applyFont="1" applyFill="1" applyBorder="1"/>
    <xf numFmtId="4" fontId="10" fillId="6" borderId="14" xfId="0" applyNumberFormat="1" applyFont="1" applyFill="1" applyBorder="1"/>
    <xf numFmtId="4" fontId="10" fillId="6" borderId="16" xfId="0" applyNumberFormat="1" applyFont="1" applyFill="1" applyBorder="1"/>
    <xf numFmtId="4" fontId="10" fillId="6" borderId="17" xfId="0" applyNumberFormat="1" applyFont="1" applyFill="1" applyBorder="1"/>
    <xf numFmtId="4" fontId="9" fillId="6" borderId="6" xfId="0" applyNumberFormat="1" applyFont="1" applyFill="1" applyBorder="1"/>
    <xf numFmtId="4" fontId="9" fillId="6" borderId="20" xfId="0" applyNumberFormat="1" applyFont="1" applyFill="1" applyBorder="1"/>
    <xf numFmtId="4" fontId="9" fillId="6" borderId="7" xfId="0" applyNumberFormat="1" applyFont="1" applyFill="1" applyBorder="1"/>
    <xf numFmtId="4" fontId="9" fillId="6" borderId="8" xfId="0" applyNumberFormat="1" applyFont="1" applyFill="1" applyBorder="1"/>
    <xf numFmtId="4" fontId="9" fillId="6" borderId="24" xfId="0" applyNumberFormat="1" applyFont="1" applyFill="1" applyBorder="1"/>
    <xf numFmtId="4" fontId="9" fillId="6" borderId="25" xfId="0" applyNumberFormat="1" applyFont="1" applyFill="1" applyBorder="1"/>
    <xf numFmtId="4" fontId="10" fillId="6" borderId="24" xfId="0" applyNumberFormat="1" applyFont="1" applyFill="1" applyBorder="1"/>
    <xf numFmtId="4" fontId="10" fillId="6" borderId="25" xfId="0" applyNumberFormat="1" applyFont="1" applyFill="1" applyBorder="1"/>
    <xf numFmtId="4" fontId="11" fillId="6" borderId="24" xfId="2" applyNumberFormat="1" applyFont="1" applyFill="1" applyBorder="1"/>
    <xf numFmtId="4" fontId="10" fillId="6" borderId="24" xfId="1" applyNumberFormat="1" applyFont="1" applyFill="1" applyBorder="1"/>
    <xf numFmtId="4" fontId="10" fillId="6" borderId="13" xfId="1" applyNumberFormat="1" applyFont="1" applyFill="1" applyBorder="1"/>
    <xf numFmtId="4" fontId="9" fillId="6" borderId="31" xfId="0" applyNumberFormat="1" applyFont="1" applyFill="1" applyBorder="1"/>
    <xf numFmtId="4" fontId="10" fillId="7" borderId="13" xfId="0" applyNumberFormat="1" applyFont="1" applyFill="1" applyBorder="1"/>
    <xf numFmtId="4" fontId="10" fillId="7" borderId="16" xfId="0" applyNumberFormat="1" applyFont="1" applyFill="1" applyBorder="1"/>
    <xf numFmtId="4" fontId="9" fillId="7" borderId="6" xfId="0" applyNumberFormat="1" applyFont="1" applyFill="1" applyBorder="1"/>
    <xf numFmtId="0" fontId="0" fillId="7" borderId="0" xfId="0" applyFill="1"/>
    <xf numFmtId="4" fontId="9" fillId="7" borderId="7" xfId="0" applyNumberFormat="1" applyFont="1" applyFill="1" applyBorder="1"/>
    <xf numFmtId="4" fontId="9" fillId="7" borderId="24" xfId="0" applyNumberFormat="1" applyFont="1" applyFill="1" applyBorder="1"/>
    <xf numFmtId="4" fontId="10" fillId="7" borderId="24" xfId="0" applyNumberFormat="1" applyFont="1" applyFill="1" applyBorder="1"/>
    <xf numFmtId="4" fontId="11" fillId="7" borderId="24" xfId="2" applyNumberFormat="1" applyFont="1" applyFill="1" applyBorder="1"/>
    <xf numFmtId="4" fontId="10" fillId="7" borderId="24" xfId="1" applyNumberFormat="1" applyFont="1" applyFill="1" applyBorder="1"/>
    <xf numFmtId="4" fontId="10" fillId="7" borderId="13" xfId="1" applyNumberFormat="1" applyFont="1" applyFill="1" applyBorder="1"/>
    <xf numFmtId="4" fontId="9" fillId="7" borderId="31" xfId="0" applyNumberFormat="1" applyFont="1" applyFill="1" applyBorder="1"/>
    <xf numFmtId="0" fontId="9" fillId="6" borderId="37" xfId="0" applyFont="1" applyFill="1" applyBorder="1" applyAlignment="1">
      <alignment vertical="center"/>
    </xf>
    <xf numFmtId="0" fontId="9" fillId="6" borderId="38" xfId="0" applyFont="1" applyFill="1" applyBorder="1" applyAlignment="1">
      <alignment vertical="center"/>
    </xf>
    <xf numFmtId="0" fontId="9" fillId="7" borderId="38" xfId="0" applyFont="1" applyFill="1" applyBorder="1" applyAlignment="1">
      <alignment vertical="center"/>
    </xf>
    <xf numFmtId="0" fontId="11" fillId="0" borderId="24" xfId="0" applyFont="1" applyBorder="1"/>
    <xf numFmtId="0" fontId="13" fillId="4" borderId="24" xfId="0" applyFont="1" applyFill="1" applyBorder="1"/>
    <xf numFmtId="0" fontId="11" fillId="0" borderId="23" xfId="0" quotePrefix="1" applyFont="1" applyBorder="1" applyAlignment="1">
      <alignment vertical="center"/>
    </xf>
    <xf numFmtId="4" fontId="11" fillId="0" borderId="24" xfId="0" applyNumberFormat="1" applyFont="1" applyBorder="1"/>
    <xf numFmtId="4" fontId="11" fillId="6" borderId="24" xfId="0" applyNumberFormat="1" applyFont="1" applyFill="1" applyBorder="1"/>
    <xf numFmtId="4" fontId="11" fillId="6" borderId="25" xfId="0" applyNumberFormat="1" applyFont="1" applyFill="1" applyBorder="1"/>
    <xf numFmtId="4" fontId="11" fillId="7" borderId="24" xfId="0" applyNumberFormat="1" applyFont="1" applyFill="1" applyBorder="1"/>
    <xf numFmtId="4" fontId="10" fillId="0" borderId="24" xfId="2" applyNumberFormat="1" applyFont="1" applyFill="1" applyBorder="1" applyAlignment="1">
      <alignment horizontal="right"/>
    </xf>
    <xf numFmtId="4" fontId="13" fillId="0" borderId="24" xfId="0" applyNumberFormat="1" applyFont="1" applyBorder="1"/>
    <xf numFmtId="0" fontId="13" fillId="0" borderId="24" xfId="0" applyFont="1" applyBorder="1"/>
    <xf numFmtId="4" fontId="0" fillId="0" borderId="0" xfId="0" applyNumberFormat="1"/>
    <xf numFmtId="4" fontId="13" fillId="0" borderId="24" xfId="2" applyNumberFormat="1" applyFont="1" applyFill="1" applyBorder="1"/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0" fillId="0" borderId="41" xfId="0" quotePrefix="1" applyFont="1" applyBorder="1" applyAlignment="1">
      <alignment horizontal="center" vertical="center"/>
    </xf>
    <xf numFmtId="4" fontId="10" fillId="0" borderId="42" xfId="0" applyNumberFormat="1" applyFont="1" applyBorder="1"/>
    <xf numFmtId="4" fontId="10" fillId="0" borderId="43" xfId="0" applyNumberFormat="1" applyFont="1" applyBorder="1"/>
    <xf numFmtId="4" fontId="9" fillId="0" borderId="44" xfId="0" applyNumberFormat="1" applyFont="1" applyBorder="1"/>
    <xf numFmtId="4" fontId="9" fillId="0" borderId="40" xfId="0" applyNumberFormat="1" applyFont="1" applyBorder="1"/>
    <xf numFmtId="4" fontId="10" fillId="0" borderId="45" xfId="0" applyNumberFormat="1" applyFont="1" applyBorder="1"/>
    <xf numFmtId="4" fontId="10" fillId="4" borderId="45" xfId="0" applyNumberFormat="1" applyFont="1" applyFill="1" applyBorder="1"/>
    <xf numFmtId="4" fontId="10" fillId="4" borderId="42" xfId="0" applyNumberFormat="1" applyFont="1" applyFill="1" applyBorder="1"/>
    <xf numFmtId="4" fontId="10" fillId="4" borderId="43" xfId="0" applyNumberFormat="1" applyFont="1" applyFill="1" applyBorder="1"/>
    <xf numFmtId="4" fontId="9" fillId="4" borderId="45" xfId="0" applyNumberFormat="1" applyFont="1" applyFill="1" applyBorder="1"/>
    <xf numFmtId="4" fontId="10" fillId="5" borderId="45" xfId="0" applyNumberFormat="1" applyFont="1" applyFill="1" applyBorder="1"/>
    <xf numFmtId="4" fontId="11" fillId="0" borderId="45" xfId="2" applyNumberFormat="1" applyFont="1" applyFill="1" applyBorder="1"/>
    <xf numFmtId="4" fontId="11" fillId="0" borderId="45" xfId="0" applyNumberFormat="1" applyFont="1" applyBorder="1"/>
    <xf numFmtId="4" fontId="13" fillId="0" borderId="45" xfId="0" applyNumberFormat="1" applyFont="1" applyBorder="1"/>
    <xf numFmtId="4" fontId="9" fillId="0" borderId="47" xfId="0" applyNumberFormat="1" applyFont="1" applyBorder="1"/>
    <xf numFmtId="0" fontId="9" fillId="6" borderId="48" xfId="0" applyFont="1" applyFill="1" applyBorder="1" applyAlignment="1">
      <alignment horizontal="center" vertical="center" wrapText="1"/>
    </xf>
    <xf numFmtId="0" fontId="9" fillId="6" borderId="49" xfId="0" applyFont="1" applyFill="1" applyBorder="1" applyAlignment="1">
      <alignment horizontal="center" vertical="center" wrapText="1"/>
    </xf>
    <xf numFmtId="0" fontId="10" fillId="6" borderId="50" xfId="0" quotePrefix="1" applyFont="1" applyFill="1" applyBorder="1" applyAlignment="1">
      <alignment horizontal="center" vertical="center"/>
    </xf>
    <xf numFmtId="0" fontId="10" fillId="6" borderId="51" xfId="0" quotePrefix="1" applyFont="1" applyFill="1" applyBorder="1" applyAlignment="1">
      <alignment horizontal="center" vertical="center"/>
    </xf>
    <xf numFmtId="0" fontId="9" fillId="6" borderId="52" xfId="0" applyFont="1" applyFill="1" applyBorder="1" applyAlignment="1">
      <alignment vertical="center"/>
    </xf>
    <xf numFmtId="4" fontId="10" fillId="6" borderId="12" xfId="2" applyNumberFormat="1" applyFont="1" applyFill="1" applyBorder="1"/>
    <xf numFmtId="4" fontId="10" fillId="6" borderId="15" xfId="2" applyNumberFormat="1" applyFont="1" applyFill="1" applyBorder="1"/>
    <xf numFmtId="4" fontId="9" fillId="6" borderId="5" xfId="0" applyNumberFormat="1" applyFont="1" applyFill="1" applyBorder="1"/>
    <xf numFmtId="0" fontId="0" fillId="6" borderId="53" xfId="0" applyFill="1" applyBorder="1"/>
    <xf numFmtId="0" fontId="0" fillId="6" borderId="54" xfId="0" applyFill="1" applyBorder="1"/>
    <xf numFmtId="4" fontId="9" fillId="6" borderId="49" xfId="0" applyNumberFormat="1" applyFont="1" applyFill="1" applyBorder="1"/>
    <xf numFmtId="4" fontId="9" fillId="6" borderId="23" xfId="0" applyNumberFormat="1" applyFont="1" applyFill="1" applyBorder="1"/>
    <xf numFmtId="4" fontId="10" fillId="6" borderId="23" xfId="2" applyNumberFormat="1" applyFont="1" applyFill="1" applyBorder="1"/>
    <xf numFmtId="4" fontId="11" fillId="6" borderId="23" xfId="2" applyNumberFormat="1" applyFont="1" applyFill="1" applyBorder="1"/>
    <xf numFmtId="4" fontId="11" fillId="6" borderId="25" xfId="2" applyNumberFormat="1" applyFont="1" applyFill="1" applyBorder="1"/>
    <xf numFmtId="4" fontId="13" fillId="6" borderId="23" xfId="2" applyNumberFormat="1" applyFont="1" applyFill="1" applyBorder="1"/>
    <xf numFmtId="4" fontId="9" fillId="6" borderId="30" xfId="0" applyNumberFormat="1" applyFont="1" applyFill="1" applyBorder="1"/>
    <xf numFmtId="4" fontId="9" fillId="6" borderId="55" xfId="0" applyNumberFormat="1" applyFont="1" applyFill="1" applyBorder="1"/>
    <xf numFmtId="4" fontId="11" fillId="7" borderId="56" xfId="2" applyNumberFormat="1" applyFont="1" applyFill="1" applyBorder="1"/>
    <xf numFmtId="4" fontId="3" fillId="0" borderId="0" xfId="0" applyNumberFormat="1" applyFont="1"/>
    <xf numFmtId="4" fontId="14" fillId="0" borderId="0" xfId="0" applyNumberFormat="1" applyFont="1"/>
    <xf numFmtId="0" fontId="0" fillId="5" borderId="0" xfId="0" applyFill="1"/>
    <xf numFmtId="4" fontId="10" fillId="5" borderId="13" xfId="2" applyNumberFormat="1" applyFont="1" applyFill="1" applyBorder="1"/>
    <xf numFmtId="0" fontId="9" fillId="7" borderId="39" xfId="0" applyFont="1" applyFill="1" applyBorder="1" applyAlignment="1">
      <alignment horizontal="center" vertical="center" wrapText="1"/>
    </xf>
    <xf numFmtId="0" fontId="9" fillId="7" borderId="40" xfId="0" applyFont="1" applyFill="1" applyBorder="1" applyAlignment="1">
      <alignment horizontal="center" vertical="center" wrapText="1"/>
    </xf>
    <xf numFmtId="0" fontId="10" fillId="7" borderId="41" xfId="0" quotePrefix="1" applyFont="1" applyFill="1" applyBorder="1" applyAlignment="1">
      <alignment horizontal="center" vertical="center"/>
    </xf>
    <xf numFmtId="4" fontId="10" fillId="7" borderId="42" xfId="0" applyNumberFormat="1" applyFont="1" applyFill="1" applyBorder="1"/>
    <xf numFmtId="4" fontId="9" fillId="7" borderId="40" xfId="0" applyNumberFormat="1" applyFont="1" applyFill="1" applyBorder="1"/>
    <xf numFmtId="4" fontId="9" fillId="7" borderId="45" xfId="0" applyNumberFormat="1" applyFont="1" applyFill="1" applyBorder="1"/>
    <xf numFmtId="4" fontId="10" fillId="7" borderId="45" xfId="0" applyNumberFormat="1" applyFont="1" applyFill="1" applyBorder="1"/>
    <xf numFmtId="4" fontId="11" fillId="7" borderId="45" xfId="2" applyNumberFormat="1" applyFont="1" applyFill="1" applyBorder="1"/>
    <xf numFmtId="4" fontId="11" fillId="7" borderId="45" xfId="0" applyNumberFormat="1" applyFont="1" applyFill="1" applyBorder="1"/>
    <xf numFmtId="4" fontId="9" fillId="7" borderId="47" xfId="0" applyNumberFormat="1" applyFont="1" applyFill="1" applyBorder="1"/>
    <xf numFmtId="0" fontId="9" fillId="7" borderId="57" xfId="0" applyFont="1" applyFill="1" applyBorder="1" applyAlignment="1">
      <alignment horizontal="center" vertical="center" wrapText="1"/>
    </xf>
    <xf numFmtId="0" fontId="9" fillId="7" borderId="22" xfId="0" applyFont="1" applyFill="1" applyBorder="1" applyAlignment="1">
      <alignment horizontal="center" vertical="center" wrapText="1"/>
    </xf>
    <xf numFmtId="0" fontId="10" fillId="7" borderId="58" xfId="0" quotePrefix="1" applyFont="1" applyFill="1" applyBorder="1" applyAlignment="1">
      <alignment horizontal="center" vertical="center"/>
    </xf>
    <xf numFmtId="4" fontId="10" fillId="7" borderId="59" xfId="2" applyNumberFormat="1" applyFont="1" applyFill="1" applyBorder="1"/>
    <xf numFmtId="4" fontId="10" fillId="7" borderId="60" xfId="2" applyNumberFormat="1" applyFont="1" applyFill="1" applyBorder="1"/>
    <xf numFmtId="4" fontId="9" fillId="7" borderId="19" xfId="0" applyNumberFormat="1" applyFont="1" applyFill="1" applyBorder="1"/>
    <xf numFmtId="4" fontId="9" fillId="7" borderId="22" xfId="0" applyNumberFormat="1" applyFont="1" applyFill="1" applyBorder="1"/>
    <xf numFmtId="4" fontId="9" fillId="7" borderId="56" xfId="0" applyNumberFormat="1" applyFont="1" applyFill="1" applyBorder="1"/>
    <xf numFmtId="4" fontId="10" fillId="7" borderId="56" xfId="2" applyNumberFormat="1" applyFont="1" applyFill="1" applyBorder="1"/>
    <xf numFmtId="4" fontId="9" fillId="7" borderId="62" xfId="0" applyNumberFormat="1" applyFont="1" applyFill="1" applyBorder="1"/>
    <xf numFmtId="4" fontId="11" fillId="7" borderId="19" xfId="0" applyNumberFormat="1" applyFont="1" applyFill="1" applyBorder="1"/>
    <xf numFmtId="4" fontId="11" fillId="7" borderId="13" xfId="0" applyNumberFormat="1" applyFont="1" applyFill="1" applyBorder="1"/>
    <xf numFmtId="4" fontId="11" fillId="7" borderId="42" xfId="0" applyNumberFormat="1" applyFont="1" applyFill="1" applyBorder="1"/>
    <xf numFmtId="4" fontId="10" fillId="7" borderId="43" xfId="0" applyNumberFormat="1" applyFont="1" applyFill="1" applyBorder="1"/>
    <xf numFmtId="4" fontId="9" fillId="7" borderId="44" xfId="0" applyNumberFormat="1" applyFont="1" applyFill="1" applyBorder="1"/>
    <xf numFmtId="4" fontId="12" fillId="0" borderId="0" xfId="0" applyNumberFormat="1" applyFont="1"/>
    <xf numFmtId="4" fontId="10" fillId="6" borderId="24" xfId="2" applyNumberFormat="1" applyFont="1" applyFill="1" applyBorder="1"/>
    <xf numFmtId="4" fontId="10" fillId="6" borderId="13" xfId="2" applyNumberFormat="1" applyFont="1" applyFill="1" applyBorder="1"/>
    <xf numFmtId="4" fontId="10" fillId="6" borderId="16" xfId="2" applyNumberFormat="1" applyFont="1" applyFill="1" applyBorder="1"/>
    <xf numFmtId="4" fontId="10" fillId="7" borderId="24" xfId="2" applyNumberFormat="1" applyFont="1" applyFill="1" applyBorder="1"/>
    <xf numFmtId="4" fontId="10" fillId="7" borderId="13" xfId="2" applyNumberFormat="1" applyFont="1" applyFill="1" applyBorder="1"/>
    <xf numFmtId="4" fontId="10" fillId="7" borderId="16" xfId="2" applyNumberFormat="1" applyFont="1" applyFill="1" applyBorder="1"/>
    <xf numFmtId="0" fontId="9" fillId="8" borderId="48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 wrapText="1"/>
    </xf>
    <xf numFmtId="0" fontId="9" fillId="8" borderId="49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/>
    </xf>
    <xf numFmtId="0" fontId="9" fillId="8" borderId="8" xfId="0" applyFont="1" applyFill="1" applyBorder="1" applyAlignment="1">
      <alignment horizontal="center" vertical="center" wrapText="1"/>
    </xf>
    <xf numFmtId="0" fontId="10" fillId="8" borderId="50" xfId="0" quotePrefix="1" applyFont="1" applyFill="1" applyBorder="1" applyAlignment="1">
      <alignment horizontal="center" vertical="center"/>
    </xf>
    <xf numFmtId="0" fontId="10" fillId="8" borderId="9" xfId="0" quotePrefix="1" applyFont="1" applyFill="1" applyBorder="1" applyAlignment="1">
      <alignment horizontal="center" vertical="center"/>
    </xf>
    <xf numFmtId="0" fontId="10" fillId="8" borderId="51" xfId="0" quotePrefix="1" applyFont="1" applyFill="1" applyBorder="1" applyAlignment="1">
      <alignment horizontal="center" vertical="center"/>
    </xf>
    <xf numFmtId="0" fontId="9" fillId="8" borderId="37" xfId="0" applyFont="1" applyFill="1" applyBorder="1" applyAlignment="1">
      <alignment vertical="center"/>
    </xf>
    <xf numFmtId="0" fontId="9" fillId="8" borderId="38" xfId="0" applyFont="1" applyFill="1" applyBorder="1" applyAlignment="1">
      <alignment vertical="center"/>
    </xf>
    <xf numFmtId="0" fontId="9" fillId="8" borderId="52" xfId="0" applyFont="1" applyFill="1" applyBorder="1" applyAlignment="1">
      <alignment vertical="center"/>
    </xf>
    <xf numFmtId="4" fontId="10" fillId="8" borderId="12" xfId="2" applyNumberFormat="1" applyFont="1" applyFill="1" applyBorder="1"/>
    <xf numFmtId="4" fontId="11" fillId="8" borderId="12" xfId="2" applyNumberFormat="1" applyFont="1" applyFill="1" applyBorder="1"/>
    <xf numFmtId="0" fontId="0" fillId="8" borderId="53" xfId="0" applyFill="1" applyBorder="1"/>
    <xf numFmtId="0" fontId="0" fillId="8" borderId="54" xfId="0" applyFill="1" applyBorder="1"/>
    <xf numFmtId="4" fontId="9" fillId="8" borderId="49" xfId="0" applyNumberFormat="1" applyFont="1" applyFill="1" applyBorder="1"/>
    <xf numFmtId="4" fontId="9" fillId="8" borderId="7" xfId="0" applyNumberFormat="1" applyFont="1" applyFill="1" applyBorder="1"/>
    <xf numFmtId="4" fontId="9" fillId="8" borderId="8" xfId="0" applyNumberFormat="1" applyFont="1" applyFill="1" applyBorder="1"/>
    <xf numFmtId="4" fontId="9" fillId="8" borderId="23" xfId="0" applyNumberFormat="1" applyFont="1" applyFill="1" applyBorder="1"/>
    <xf numFmtId="4" fontId="9" fillId="8" borderId="6" xfId="0" applyNumberFormat="1" applyFont="1" applyFill="1" applyBorder="1"/>
    <xf numFmtId="4" fontId="11" fillId="8" borderId="23" xfId="2" applyNumberFormat="1" applyFont="1" applyFill="1" applyBorder="1"/>
    <xf numFmtId="4" fontId="10" fillId="8" borderId="23" xfId="2" applyNumberFormat="1" applyFont="1" applyFill="1" applyBorder="1"/>
    <xf numFmtId="4" fontId="9" fillId="8" borderId="31" xfId="0" applyNumberFormat="1" applyFont="1" applyFill="1" applyBorder="1"/>
    <xf numFmtId="4" fontId="10" fillId="8" borderId="13" xfId="0" applyNumberFormat="1" applyFont="1" applyFill="1" applyBorder="1"/>
    <xf numFmtId="4" fontId="10" fillId="8" borderId="14" xfId="0" applyNumberFormat="1" applyFont="1" applyFill="1" applyBorder="1"/>
    <xf numFmtId="4" fontId="10" fillId="8" borderId="15" xfId="2" applyNumberFormat="1" applyFont="1" applyFill="1" applyBorder="1"/>
    <xf numFmtId="4" fontId="10" fillId="8" borderId="16" xfId="0" applyNumberFormat="1" applyFont="1" applyFill="1" applyBorder="1"/>
    <xf numFmtId="4" fontId="10" fillId="8" borderId="17" xfId="0" applyNumberFormat="1" applyFont="1" applyFill="1" applyBorder="1"/>
    <xf numFmtId="4" fontId="9" fillId="8" borderId="5" xfId="0" applyNumberFormat="1" applyFont="1" applyFill="1" applyBorder="1"/>
    <xf numFmtId="4" fontId="9" fillId="8" borderId="20" xfId="0" applyNumberFormat="1" applyFont="1" applyFill="1" applyBorder="1"/>
    <xf numFmtId="4" fontId="9" fillId="8" borderId="24" xfId="0" applyNumberFormat="1" applyFont="1" applyFill="1" applyBorder="1"/>
    <xf numFmtId="4" fontId="10" fillId="8" borderId="24" xfId="2" applyNumberFormat="1" applyFont="1" applyFill="1" applyBorder="1"/>
    <xf numFmtId="4" fontId="10" fillId="8" borderId="13" xfId="2" applyNumberFormat="1" applyFont="1" applyFill="1" applyBorder="1"/>
    <xf numFmtId="4" fontId="10" fillId="8" borderId="16" xfId="2" applyNumberFormat="1" applyFont="1" applyFill="1" applyBorder="1"/>
    <xf numFmtId="4" fontId="10" fillId="8" borderId="24" xfId="0" applyNumberFormat="1" applyFont="1" applyFill="1" applyBorder="1"/>
    <xf numFmtId="4" fontId="10" fillId="8" borderId="25" xfId="0" applyNumberFormat="1" applyFont="1" applyFill="1" applyBorder="1"/>
    <xf numFmtId="4" fontId="11" fillId="8" borderId="24" xfId="2" applyNumberFormat="1" applyFont="1" applyFill="1" applyBorder="1"/>
    <xf numFmtId="4" fontId="9" fillId="8" borderId="30" xfId="0" applyNumberFormat="1" applyFont="1" applyFill="1" applyBorder="1"/>
    <xf numFmtId="4" fontId="9" fillId="8" borderId="55" xfId="0" applyNumberFormat="1" applyFont="1" applyFill="1" applyBorder="1"/>
    <xf numFmtId="4" fontId="11" fillId="6" borderId="23" xfId="0" applyNumberFormat="1" applyFont="1" applyFill="1" applyBorder="1"/>
    <xf numFmtId="4" fontId="11" fillId="7" borderId="56" xfId="0" applyNumberFormat="1" applyFont="1" applyFill="1" applyBorder="1"/>
    <xf numFmtId="4" fontId="11" fillId="8" borderId="23" xfId="0" applyNumberFormat="1" applyFont="1" applyFill="1" applyBorder="1"/>
    <xf numFmtId="0" fontId="11" fillId="0" borderId="15" xfId="0" quotePrefix="1" applyFont="1" applyBorder="1" applyAlignment="1">
      <alignment vertical="center"/>
    </xf>
    <xf numFmtId="0" fontId="11" fillId="0" borderId="16" xfId="0" applyFont="1" applyBorder="1" applyAlignment="1">
      <alignment wrapText="1"/>
    </xf>
    <xf numFmtId="4" fontId="11" fillId="0" borderId="16" xfId="2" applyNumberFormat="1" applyFont="1" applyFill="1" applyBorder="1"/>
    <xf numFmtId="4" fontId="11" fillId="0" borderId="16" xfId="0" applyNumberFormat="1" applyFont="1" applyBorder="1"/>
    <xf numFmtId="4" fontId="11" fillId="0" borderId="43" xfId="0" applyNumberFormat="1" applyFont="1" applyBorder="1"/>
    <xf numFmtId="4" fontId="11" fillId="6" borderId="15" xfId="2" applyNumberFormat="1" applyFont="1" applyFill="1" applyBorder="1"/>
    <xf numFmtId="4" fontId="11" fillId="6" borderId="16" xfId="0" applyNumberFormat="1" applyFont="1" applyFill="1" applyBorder="1"/>
    <xf numFmtId="4" fontId="11" fillId="6" borderId="17" xfId="0" applyNumberFormat="1" applyFont="1" applyFill="1" applyBorder="1"/>
    <xf numFmtId="4" fontId="11" fillId="7" borderId="60" xfId="2" applyNumberFormat="1" applyFont="1" applyFill="1" applyBorder="1"/>
    <xf numFmtId="0" fontId="11" fillId="0" borderId="16" xfId="0" applyFont="1" applyBorder="1"/>
    <xf numFmtId="4" fontId="11" fillId="0" borderId="13" xfId="2" applyNumberFormat="1" applyFont="1" applyFill="1" applyBorder="1"/>
    <xf numFmtId="4" fontId="11" fillId="6" borderId="12" xfId="2" applyNumberFormat="1" applyFont="1" applyFill="1" applyBorder="1"/>
    <xf numFmtId="4" fontId="11" fillId="7" borderId="59" xfId="2" applyNumberFormat="1" applyFont="1" applyFill="1" applyBorder="1"/>
    <xf numFmtId="0" fontId="11" fillId="0" borderId="26" xfId="0" quotePrefix="1" applyFont="1" applyBorder="1" applyAlignment="1">
      <alignment vertical="center"/>
    </xf>
    <xf numFmtId="0" fontId="11" fillId="0" borderId="27" xfId="0" applyFont="1" applyBorder="1"/>
    <xf numFmtId="4" fontId="11" fillId="0" borderId="27" xfId="0" applyNumberFormat="1" applyFont="1" applyBorder="1"/>
    <xf numFmtId="4" fontId="11" fillId="0" borderId="46" xfId="0" applyNumberFormat="1" applyFont="1" applyBorder="1"/>
    <xf numFmtId="4" fontId="11" fillId="6" borderId="26" xfId="0" applyNumberFormat="1" applyFont="1" applyFill="1" applyBorder="1"/>
    <xf numFmtId="4" fontId="11" fillId="6" borderId="27" xfId="0" applyNumberFormat="1" applyFont="1" applyFill="1" applyBorder="1"/>
    <xf numFmtId="4" fontId="11" fillId="6" borderId="28" xfId="0" applyNumberFormat="1" applyFont="1" applyFill="1" applyBorder="1"/>
    <xf numFmtId="4" fontId="11" fillId="7" borderId="61" xfId="0" applyNumberFormat="1" applyFont="1" applyFill="1" applyBorder="1"/>
    <xf numFmtId="0" fontId="11" fillId="4" borderId="15" xfId="0" quotePrefix="1" applyFont="1" applyFill="1" applyBorder="1" applyAlignment="1">
      <alignment vertical="center"/>
    </xf>
    <xf numFmtId="0" fontId="11" fillId="4" borderId="16" xfId="0" applyFont="1" applyFill="1" applyBorder="1" applyAlignment="1">
      <alignment wrapText="1"/>
    </xf>
    <xf numFmtId="4" fontId="11" fillId="4" borderId="16" xfId="2" applyNumberFormat="1" applyFont="1" applyFill="1" applyBorder="1"/>
    <xf numFmtId="4" fontId="11" fillId="4" borderId="16" xfId="0" applyNumberFormat="1" applyFont="1" applyFill="1" applyBorder="1"/>
    <xf numFmtId="4" fontId="11" fillId="4" borderId="43" xfId="0" applyNumberFormat="1" applyFont="1" applyFill="1" applyBorder="1"/>
    <xf numFmtId="0" fontId="11" fillId="4" borderId="26" xfId="0" quotePrefix="1" applyFont="1" applyFill="1" applyBorder="1" applyAlignment="1">
      <alignment vertical="center"/>
    </xf>
    <xf numFmtId="0" fontId="11" fillId="4" borderId="27" xfId="0" applyFont="1" applyFill="1" applyBorder="1" applyAlignment="1">
      <alignment wrapText="1"/>
    </xf>
    <xf numFmtId="4" fontId="11" fillId="4" borderId="27" xfId="0" applyNumberFormat="1" applyFont="1" applyFill="1" applyBorder="1"/>
    <xf numFmtId="4" fontId="11" fillId="4" borderId="46" xfId="0" applyNumberFormat="1" applyFont="1" applyFill="1" applyBorder="1"/>
    <xf numFmtId="0" fontId="13" fillId="0" borderId="23" xfId="0" quotePrefix="1" applyFont="1" applyBorder="1" applyAlignment="1">
      <alignment vertical="center"/>
    </xf>
    <xf numFmtId="4" fontId="13" fillId="0" borderId="24" xfId="2" applyNumberFormat="1" applyFont="1" applyFill="1" applyBorder="1" applyAlignment="1">
      <alignment horizontal="right"/>
    </xf>
    <xf numFmtId="4" fontId="13" fillId="6" borderId="37" xfId="2" applyNumberFormat="1" applyFont="1" applyFill="1" applyBorder="1"/>
    <xf numFmtId="4" fontId="13" fillId="6" borderId="24" xfId="2" applyNumberFormat="1" applyFont="1" applyFill="1" applyBorder="1"/>
    <xf numFmtId="4" fontId="13" fillId="7" borderId="56" xfId="2" applyNumberFormat="1" applyFont="1" applyFill="1" applyBorder="1"/>
    <xf numFmtId="4" fontId="13" fillId="7" borderId="24" xfId="2" applyNumberFormat="1" applyFont="1" applyFill="1" applyBorder="1"/>
    <xf numFmtId="4" fontId="13" fillId="7" borderId="45" xfId="2" applyNumberFormat="1" applyFont="1" applyFill="1" applyBorder="1"/>
    <xf numFmtId="4" fontId="13" fillId="8" borderId="23" xfId="2" applyNumberFormat="1" applyFont="1" applyFill="1" applyBorder="1"/>
    <xf numFmtId="0" fontId="11" fillId="0" borderId="29" xfId="0" applyFont="1" applyBorder="1" applyAlignment="1">
      <alignment wrapText="1"/>
    </xf>
    <xf numFmtId="0" fontId="11" fillId="0" borderId="27" xfId="0" applyFont="1" applyBorder="1" applyAlignment="1">
      <alignment wrapText="1"/>
    </xf>
    <xf numFmtId="4" fontId="13" fillId="0" borderId="45" xfId="2" applyNumberFormat="1" applyFont="1" applyFill="1" applyBorder="1"/>
    <xf numFmtId="4" fontId="13" fillId="6" borderId="25" xfId="2" applyNumberFormat="1" applyFont="1" applyFill="1" applyBorder="1"/>
    <xf numFmtId="4" fontId="11" fillId="7" borderId="27" xfId="0" applyNumberFormat="1" applyFont="1" applyFill="1" applyBorder="1"/>
    <xf numFmtId="4" fontId="11" fillId="8" borderId="24" xfId="0" applyNumberFormat="1" applyFont="1" applyFill="1" applyBorder="1"/>
    <xf numFmtId="4" fontId="11" fillId="6" borderId="16" xfId="2" applyNumberFormat="1" applyFont="1" applyFill="1" applyBorder="1"/>
    <xf numFmtId="4" fontId="11" fillId="7" borderId="16" xfId="2" applyNumberFormat="1" applyFont="1" applyFill="1" applyBorder="1"/>
    <xf numFmtId="4" fontId="11" fillId="8" borderId="16" xfId="2" applyNumberFormat="1" applyFont="1" applyFill="1" applyBorder="1"/>
    <xf numFmtId="4" fontId="11" fillId="6" borderId="13" xfId="2" applyNumberFormat="1" applyFont="1" applyFill="1" applyBorder="1"/>
    <xf numFmtId="4" fontId="11" fillId="7" borderId="13" xfId="2" applyNumberFormat="1" applyFont="1" applyFill="1" applyBorder="1"/>
    <xf numFmtId="4" fontId="11" fillId="8" borderId="13" xfId="2" applyNumberFormat="1" applyFont="1" applyFill="1" applyBorder="1"/>
    <xf numFmtId="4" fontId="11" fillId="8" borderId="27" xfId="0" applyNumberFormat="1" applyFont="1" applyFill="1" applyBorder="1"/>
    <xf numFmtId="4" fontId="11" fillId="0" borderId="63" xfId="2" applyNumberFormat="1" applyFont="1" applyFill="1" applyBorder="1"/>
    <xf numFmtId="4" fontId="11" fillId="6" borderId="63" xfId="2" applyNumberFormat="1" applyFont="1" applyFill="1" applyBorder="1"/>
    <xf numFmtId="4" fontId="11" fillId="7" borderId="63" xfId="2" applyNumberFormat="1" applyFont="1" applyFill="1" applyBorder="1"/>
    <xf numFmtId="4" fontId="11" fillId="8" borderId="63" xfId="2" applyNumberFormat="1" applyFont="1" applyFill="1" applyBorder="1"/>
    <xf numFmtId="4" fontId="13" fillId="8" borderId="24" xfId="2" applyNumberFormat="1" applyFont="1" applyFill="1" applyBorder="1"/>
    <xf numFmtId="0" fontId="5" fillId="8" borderId="32" xfId="0" applyFont="1" applyFill="1" applyBorder="1" applyAlignment="1">
      <alignment horizontal="center" vertical="center" wrapText="1"/>
    </xf>
    <xf numFmtId="0" fontId="5" fillId="8" borderId="33" xfId="0" applyFont="1" applyFill="1" applyBorder="1" applyAlignment="1">
      <alignment horizontal="center" vertical="center" wrapText="1"/>
    </xf>
    <xf numFmtId="0" fontId="5" fillId="8" borderId="34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8" borderId="35" xfId="0" applyFont="1" applyFill="1" applyBorder="1" applyAlignment="1">
      <alignment horizontal="center" vertical="center" wrapText="1"/>
    </xf>
    <xf numFmtId="0" fontId="5" fillId="8" borderId="3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5" fillId="6" borderId="32" xfId="0" applyFont="1" applyFill="1" applyBorder="1" applyAlignment="1">
      <alignment horizontal="center" vertical="center" wrapText="1"/>
    </xf>
    <xf numFmtId="0" fontId="5" fillId="6" borderId="33" xfId="0" applyFont="1" applyFill="1" applyBorder="1" applyAlignment="1">
      <alignment horizontal="center" vertical="center" wrapText="1"/>
    </xf>
    <xf numFmtId="0" fontId="5" fillId="6" borderId="34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35" xfId="0" applyFont="1" applyFill="1" applyBorder="1" applyAlignment="1">
      <alignment horizontal="center" vertical="center" wrapText="1"/>
    </xf>
    <xf numFmtId="0" fontId="5" fillId="6" borderId="36" xfId="0" applyFont="1" applyFill="1" applyBorder="1" applyAlignment="1">
      <alignment horizontal="center" vertical="center" wrapText="1"/>
    </xf>
    <xf numFmtId="0" fontId="5" fillId="7" borderId="33" xfId="0" applyFont="1" applyFill="1" applyBorder="1" applyAlignment="1">
      <alignment horizontal="center" vertical="center" wrapText="1"/>
    </xf>
    <xf numFmtId="0" fontId="5" fillId="7" borderId="35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9" fillId="0" borderId="31" xfId="0" applyFont="1" applyBorder="1" applyAlignment="1">
      <alignment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4" fontId="10" fillId="0" borderId="45" xfId="2" applyNumberFormat="1" applyFont="1" applyFill="1" applyBorder="1"/>
    <xf numFmtId="4" fontId="10" fillId="0" borderId="42" xfId="2" applyNumberFormat="1" applyFont="1" applyFill="1" applyBorder="1"/>
    <xf numFmtId="4" fontId="11" fillId="0" borderId="43" xfId="2" applyNumberFormat="1" applyFont="1" applyFill="1" applyBorder="1"/>
    <xf numFmtId="4" fontId="11" fillId="0" borderId="42" xfId="2" applyNumberFormat="1" applyFont="1" applyFill="1" applyBorder="1"/>
    <xf numFmtId="4" fontId="11" fillId="0" borderId="64" xfId="2" applyNumberFormat="1" applyFont="1" applyFill="1" applyBorder="1"/>
    <xf numFmtId="4" fontId="10" fillId="4" borderId="45" xfId="2" applyNumberFormat="1" applyFont="1" applyFill="1" applyBorder="1"/>
    <xf numFmtId="4" fontId="10" fillId="4" borderId="42" xfId="2" applyNumberFormat="1" applyFont="1" applyFill="1" applyBorder="1"/>
    <xf numFmtId="4" fontId="10" fillId="5" borderId="42" xfId="2" applyNumberFormat="1" applyFont="1" applyFill="1" applyBorder="1"/>
    <xf numFmtId="4" fontId="10" fillId="4" borderId="43" xfId="2" applyNumberFormat="1" applyFont="1" applyFill="1" applyBorder="1"/>
    <xf numFmtId="4" fontId="11" fillId="7" borderId="65" xfId="2" applyNumberFormat="1" applyFont="1" applyFill="1" applyBorder="1"/>
    <xf numFmtId="0" fontId="0" fillId="6" borderId="0" xfId="0" applyFill="1" applyBorder="1"/>
    <xf numFmtId="4" fontId="10" fillId="6" borderId="25" xfId="2" applyNumberFormat="1" applyFont="1" applyFill="1" applyBorder="1"/>
    <xf numFmtId="4" fontId="10" fillId="6" borderId="14" xfId="2" applyNumberFormat="1" applyFont="1" applyFill="1" applyBorder="1"/>
    <xf numFmtId="4" fontId="11" fillId="6" borderId="17" xfId="2" applyNumberFormat="1" applyFont="1" applyFill="1" applyBorder="1"/>
    <xf numFmtId="4" fontId="11" fillId="6" borderId="14" xfId="2" applyNumberFormat="1" applyFont="1" applyFill="1" applyBorder="1"/>
    <xf numFmtId="4" fontId="11" fillId="6" borderId="66" xfId="2" applyNumberFormat="1" applyFont="1" applyFill="1" applyBorder="1"/>
    <xf numFmtId="4" fontId="11" fillId="6" borderId="67" xfId="2" applyNumberFormat="1" applyFont="1" applyFill="1" applyBorder="1"/>
    <xf numFmtId="4" fontId="10" fillId="6" borderId="17" xfId="2" applyNumberFormat="1" applyFont="1" applyFill="1" applyBorder="1"/>
    <xf numFmtId="4" fontId="10" fillId="7" borderId="45" xfId="2" applyNumberFormat="1" applyFont="1" applyFill="1" applyBorder="1"/>
    <xf numFmtId="4" fontId="10" fillId="7" borderId="42" xfId="2" applyNumberFormat="1" applyFont="1" applyFill="1" applyBorder="1"/>
    <xf numFmtId="4" fontId="11" fillId="7" borderId="43" xfId="2" applyNumberFormat="1" applyFont="1" applyFill="1" applyBorder="1"/>
    <xf numFmtId="4" fontId="11" fillId="7" borderId="42" xfId="2" applyNumberFormat="1" applyFont="1" applyFill="1" applyBorder="1"/>
    <xf numFmtId="4" fontId="11" fillId="7" borderId="46" xfId="0" applyNumberFormat="1" applyFont="1" applyFill="1" applyBorder="1"/>
    <xf numFmtId="4" fontId="11" fillId="7" borderId="64" xfId="2" applyNumberFormat="1" applyFont="1" applyFill="1" applyBorder="1"/>
    <xf numFmtId="4" fontId="10" fillId="7" borderId="43" xfId="2" applyNumberFormat="1" applyFont="1" applyFill="1" applyBorder="1"/>
    <xf numFmtId="0" fontId="0" fillId="8" borderId="0" xfId="0" applyFill="1" applyBorder="1"/>
    <xf numFmtId="4" fontId="11" fillId="8" borderId="25" xfId="0" applyNumberFormat="1" applyFont="1" applyFill="1" applyBorder="1"/>
    <xf numFmtId="4" fontId="10" fillId="8" borderId="25" xfId="2" applyNumberFormat="1" applyFont="1" applyFill="1" applyBorder="1"/>
    <xf numFmtId="4" fontId="10" fillId="8" borderId="14" xfId="2" applyNumberFormat="1" applyFont="1" applyFill="1" applyBorder="1"/>
    <xf numFmtId="4" fontId="11" fillId="8" borderId="15" xfId="2" applyNumberFormat="1" applyFont="1" applyFill="1" applyBorder="1"/>
    <xf numFmtId="4" fontId="11" fillId="8" borderId="17" xfId="2" applyNumberFormat="1" applyFont="1" applyFill="1" applyBorder="1"/>
    <xf numFmtId="4" fontId="11" fillId="8" borderId="14" xfId="2" applyNumberFormat="1" applyFont="1" applyFill="1" applyBorder="1"/>
    <xf numFmtId="4" fontId="11" fillId="8" borderId="26" xfId="0" applyNumberFormat="1" applyFont="1" applyFill="1" applyBorder="1"/>
    <xf numFmtId="4" fontId="11" fillId="8" borderId="28" xfId="0" applyNumberFormat="1" applyFont="1" applyFill="1" applyBorder="1"/>
    <xf numFmtId="4" fontId="11" fillId="8" borderId="66" xfId="2" applyNumberFormat="1" applyFont="1" applyFill="1" applyBorder="1"/>
    <xf numFmtId="4" fontId="11" fillId="8" borderId="67" xfId="2" applyNumberFormat="1" applyFont="1" applyFill="1" applyBorder="1"/>
    <xf numFmtId="4" fontId="9" fillId="8" borderId="25" xfId="0" applyNumberFormat="1" applyFont="1" applyFill="1" applyBorder="1"/>
    <xf numFmtId="4" fontId="11" fillId="8" borderId="25" xfId="2" applyNumberFormat="1" applyFont="1" applyFill="1" applyBorder="1"/>
    <xf numFmtId="4" fontId="13" fillId="8" borderId="25" xfId="2" applyNumberFormat="1" applyFont="1" applyFill="1" applyBorder="1"/>
    <xf numFmtId="4" fontId="10" fillId="8" borderId="17" xfId="2" applyNumberFormat="1" applyFont="1" applyFill="1" applyBorder="1"/>
    <xf numFmtId="4" fontId="13" fillId="6" borderId="52" xfId="2" applyNumberFormat="1" applyFont="1" applyFill="1" applyBorder="1"/>
    <xf numFmtId="4" fontId="10" fillId="8" borderId="68" xfId="2" applyNumberFormat="1" applyFont="1" applyFill="1" applyBorder="1"/>
    <xf numFmtId="4" fontId="11" fillId="8" borderId="68" xfId="2" applyNumberFormat="1" applyFont="1" applyFill="1" applyBorder="1"/>
    <xf numFmtId="4" fontId="11" fillId="8" borderId="69" xfId="0" applyNumberFormat="1" applyFont="1" applyFill="1" applyBorder="1"/>
    <xf numFmtId="4" fontId="9" fillId="8" borderId="69" xfId="0" applyNumberFormat="1" applyFont="1" applyFill="1" applyBorder="1"/>
    <xf numFmtId="4" fontId="11" fillId="8" borderId="69" xfId="2" applyNumberFormat="1" applyFont="1" applyFill="1" applyBorder="1"/>
    <xf numFmtId="4" fontId="13" fillId="8" borderId="69" xfId="2" applyNumberFormat="1" applyFont="1" applyFill="1" applyBorder="1"/>
    <xf numFmtId="4" fontId="10" fillId="8" borderId="69" xfId="2" applyNumberFormat="1" applyFont="1" applyFill="1" applyBorder="1"/>
    <xf numFmtId="4" fontId="9" fillId="8" borderId="70" xfId="0" applyNumberFormat="1" applyFont="1" applyFill="1" applyBorder="1"/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UBLICI%202024\3.%20CLIENTI\Comuna%20SARMASAG\5.%20PNRR%20-%20C5%20BLOCURI\devize\DEVIZE%20PT\DEVIZE%20ELIGIBIL_NEELIGIBIL_actualizate.xlsx" TargetMode="External"/><Relationship Id="rId1" Type="http://schemas.openxmlformats.org/officeDocument/2006/relationships/externalLinkPath" Target="/PUBLICI%202024/3.%20CLIENTI/Comuna%20SARMASAG/5.%20PNRR%20-%20C5%20BLOCURI/devize/DEVIZE%20PT/DEVIZE%20ELIGIBIL_NEELIGIBIL_actualiz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55 ELIGIBIL"/>
      <sheetName val="355 NEELIGIBIL"/>
      <sheetName val="355 DEVIZ GENERAL"/>
      <sheetName val="363 ELIGIBIL"/>
      <sheetName val="363 NEELIGIBIL"/>
      <sheetName val="363 DEVIZ GENERAL"/>
      <sheetName val="370 ELIGIBIL"/>
      <sheetName val="370 NEELIGIBIL"/>
      <sheetName val="370 DEVIZ GENERAL"/>
      <sheetName val="371 ELIGIBIL"/>
      <sheetName val="371 NEELIGIBIL"/>
      <sheetName val="371 DEVIZ GENERAL"/>
      <sheetName val="392 ELIGIBIL"/>
      <sheetName val="392 NEELIGIBIL"/>
      <sheetName val="392 DEVIZ GENERAL"/>
      <sheetName val="404 ELIGIBIL"/>
      <sheetName val="404 NEELIGIBIL"/>
      <sheetName val="404 DEVIZ GENERAL"/>
      <sheetName val="72 ELIGIBIL"/>
      <sheetName val="72 NEELGIBIL"/>
      <sheetName val="72 DEVIZ GENERAL"/>
      <sheetName val="74 ELIGIBIL"/>
      <sheetName val="74 NEELIGIBIL"/>
      <sheetName val="74 DEVIZ GENERAL"/>
      <sheetName val="78 ELIGIBIL"/>
      <sheetName val="78 NEELIGIBIL"/>
      <sheetName val="78 DEVIZ GENERAL"/>
      <sheetName val=" DEVIZ GLOBAL ELIGIBIL"/>
      <sheetName val="DEVIZ GLOBAL NEELIGIBIL"/>
      <sheetName val="DEVIZ GLOB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1">
          <cell r="C41">
            <v>0</v>
          </cell>
        </row>
        <row r="42">
          <cell r="C42">
            <v>0</v>
          </cell>
        </row>
      </sheetData>
      <sheetData sheetId="19">
        <row r="41">
          <cell r="C41">
            <v>16100</v>
          </cell>
        </row>
        <row r="42">
          <cell r="C42">
            <v>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5"/>
  <sheetViews>
    <sheetView view="pageBreakPreview" zoomScale="60" zoomScaleNormal="70" workbookViewId="0">
      <selection activeCell="L7" sqref="L7:N101"/>
    </sheetView>
  </sheetViews>
  <sheetFormatPr defaultRowHeight="15" x14ac:dyDescent="0.25"/>
  <cols>
    <col min="1" max="1" width="6.28515625" customWidth="1"/>
    <col min="2" max="2" width="94.140625" customWidth="1"/>
    <col min="3" max="3" width="28.85546875" customWidth="1"/>
    <col min="4" max="4" width="23.5703125" customWidth="1"/>
    <col min="5" max="5" width="19.7109375" customWidth="1"/>
    <col min="6" max="6" width="28.85546875" customWidth="1"/>
    <col min="7" max="7" width="18.5703125" customWidth="1"/>
    <col min="8" max="8" width="21" customWidth="1"/>
    <col min="9" max="9" width="28.85546875" customWidth="1"/>
    <col min="10" max="10" width="18.5703125" customWidth="1"/>
    <col min="11" max="11" width="21" customWidth="1"/>
    <col min="12" max="12" width="28.85546875" customWidth="1"/>
    <col min="13" max="13" width="18.5703125" customWidth="1"/>
    <col min="14" max="14" width="21" customWidth="1"/>
    <col min="16" max="16" width="26.28515625" customWidth="1"/>
  </cols>
  <sheetData>
    <row r="1" spans="1:14" ht="18.75" x14ac:dyDescent="0.3">
      <c r="A1" s="1" t="s">
        <v>0</v>
      </c>
      <c r="B1" s="1"/>
      <c r="C1" s="2"/>
      <c r="D1" s="2"/>
      <c r="F1" s="2"/>
      <c r="G1" s="2"/>
      <c r="I1" s="2"/>
      <c r="J1" s="2"/>
      <c r="L1" s="2"/>
      <c r="M1" s="2"/>
    </row>
    <row r="2" spans="1:14" ht="18.75" x14ac:dyDescent="0.25">
      <c r="A2" s="298" t="s">
        <v>1</v>
      </c>
      <c r="B2" s="298"/>
      <c r="C2" s="2"/>
      <c r="D2" s="2"/>
      <c r="F2" s="2"/>
      <c r="G2" s="2"/>
      <c r="I2" s="2"/>
      <c r="J2" s="2"/>
      <c r="L2" s="2"/>
      <c r="M2" s="2"/>
    </row>
    <row r="3" spans="1:14" ht="18.75" x14ac:dyDescent="0.25">
      <c r="A3" s="298" t="s">
        <v>2</v>
      </c>
      <c r="B3" s="298"/>
      <c r="C3" s="2"/>
      <c r="D3" s="2"/>
      <c r="F3" s="2"/>
      <c r="G3" s="2"/>
      <c r="I3" s="2"/>
      <c r="J3" s="2"/>
      <c r="L3" s="2"/>
      <c r="M3" s="2"/>
    </row>
    <row r="4" spans="1:14" ht="18.75" x14ac:dyDescent="0.25">
      <c r="A4" s="298" t="s">
        <v>3</v>
      </c>
      <c r="B4" s="298"/>
      <c r="C4" s="2"/>
      <c r="D4" s="2"/>
      <c r="F4" s="2"/>
      <c r="G4" s="2"/>
      <c r="I4" s="2"/>
      <c r="J4" s="2"/>
      <c r="L4" s="2"/>
      <c r="M4" s="2"/>
    </row>
    <row r="6" spans="1:14" ht="21.75" thickBot="1" x14ac:dyDescent="0.4">
      <c r="A6" s="299" t="s">
        <v>4</v>
      </c>
      <c r="B6" s="300"/>
      <c r="C6" s="300"/>
      <c r="D6" s="300"/>
      <c r="E6" s="300"/>
    </row>
    <row r="7" spans="1:14" ht="21" customHeight="1" x14ac:dyDescent="0.35">
      <c r="A7" s="299" t="s">
        <v>5</v>
      </c>
      <c r="B7" s="299"/>
      <c r="C7" s="299"/>
      <c r="D7" s="299"/>
      <c r="E7" s="299"/>
      <c r="F7" s="281" t="s">
        <v>142</v>
      </c>
      <c r="G7" s="282"/>
      <c r="H7" s="283"/>
      <c r="I7" s="287" t="s">
        <v>143</v>
      </c>
      <c r="J7" s="287"/>
      <c r="K7" s="287"/>
      <c r="L7" s="273" t="s">
        <v>145</v>
      </c>
      <c r="M7" s="274"/>
      <c r="N7" s="275"/>
    </row>
    <row r="8" spans="1:14" ht="21.75" customHeight="1" thickBot="1" x14ac:dyDescent="0.3">
      <c r="A8" s="301" t="s">
        <v>6</v>
      </c>
      <c r="B8" s="302"/>
      <c r="C8" s="302"/>
      <c r="D8" s="302"/>
      <c r="E8" s="302"/>
      <c r="F8" s="284"/>
      <c r="G8" s="285"/>
      <c r="H8" s="286"/>
      <c r="I8" s="288"/>
      <c r="J8" s="288"/>
      <c r="K8" s="288"/>
      <c r="L8" s="276"/>
      <c r="M8" s="277"/>
      <c r="N8" s="278"/>
    </row>
    <row r="9" spans="1:14" ht="21" customHeight="1" x14ac:dyDescent="0.25">
      <c r="A9" s="303" t="s">
        <v>7</v>
      </c>
      <c r="B9" s="305" t="s">
        <v>8</v>
      </c>
      <c r="C9" s="3" t="s">
        <v>9</v>
      </c>
      <c r="D9" s="4" t="s">
        <v>10</v>
      </c>
      <c r="E9" s="102" t="s">
        <v>11</v>
      </c>
      <c r="F9" s="119" t="s">
        <v>9</v>
      </c>
      <c r="G9" s="52" t="s">
        <v>10</v>
      </c>
      <c r="H9" s="53" t="s">
        <v>11</v>
      </c>
      <c r="I9" s="152" t="s">
        <v>9</v>
      </c>
      <c r="J9" s="54" t="s">
        <v>10</v>
      </c>
      <c r="K9" s="142" t="s">
        <v>11</v>
      </c>
      <c r="L9" s="174" t="s">
        <v>9</v>
      </c>
      <c r="M9" s="175" t="s">
        <v>10</v>
      </c>
      <c r="N9" s="176" t="s">
        <v>11</v>
      </c>
    </row>
    <row r="10" spans="1:14" ht="21.75" customHeight="1" thickBot="1" x14ac:dyDescent="0.3">
      <c r="A10" s="304"/>
      <c r="B10" s="306"/>
      <c r="C10" s="5" t="s">
        <v>12</v>
      </c>
      <c r="D10" s="6" t="s">
        <v>12</v>
      </c>
      <c r="E10" s="103" t="s">
        <v>12</v>
      </c>
      <c r="F10" s="120" t="s">
        <v>12</v>
      </c>
      <c r="G10" s="55" t="s">
        <v>12</v>
      </c>
      <c r="H10" s="56" t="s">
        <v>12</v>
      </c>
      <c r="I10" s="153" t="s">
        <v>12</v>
      </c>
      <c r="J10" s="57" t="s">
        <v>12</v>
      </c>
      <c r="K10" s="143" t="s">
        <v>12</v>
      </c>
      <c r="L10" s="177" t="s">
        <v>12</v>
      </c>
      <c r="M10" s="178" t="s">
        <v>12</v>
      </c>
      <c r="N10" s="179" t="s">
        <v>12</v>
      </c>
    </row>
    <row r="11" spans="1:14" ht="21.75" thickBot="1" x14ac:dyDescent="0.3">
      <c r="A11" s="7" t="s">
        <v>13</v>
      </c>
      <c r="B11" s="7" t="s">
        <v>14</v>
      </c>
      <c r="C11" s="7" t="s">
        <v>15</v>
      </c>
      <c r="D11" s="7" t="s">
        <v>16</v>
      </c>
      <c r="E11" s="104" t="s">
        <v>17</v>
      </c>
      <c r="F11" s="121" t="s">
        <v>15</v>
      </c>
      <c r="G11" s="58" t="s">
        <v>16</v>
      </c>
      <c r="H11" s="122" t="s">
        <v>17</v>
      </c>
      <c r="I11" s="154" t="s">
        <v>15</v>
      </c>
      <c r="J11" s="59" t="s">
        <v>16</v>
      </c>
      <c r="K11" s="144" t="s">
        <v>17</v>
      </c>
      <c r="L11" s="180" t="s">
        <v>15</v>
      </c>
      <c r="M11" s="181" t="s">
        <v>16</v>
      </c>
      <c r="N11" s="182" t="s">
        <v>17</v>
      </c>
    </row>
    <row r="12" spans="1:14" ht="21" x14ac:dyDescent="0.25">
      <c r="A12" s="293" t="s">
        <v>18</v>
      </c>
      <c r="B12" s="290"/>
      <c r="C12" s="290"/>
      <c r="D12" s="290"/>
      <c r="E12" s="290"/>
      <c r="F12" s="87"/>
      <c r="G12" s="88"/>
      <c r="H12" s="123"/>
      <c r="I12" s="89"/>
      <c r="J12" s="89"/>
      <c r="K12" s="89"/>
      <c r="L12" s="183"/>
      <c r="M12" s="184"/>
      <c r="N12" s="185"/>
    </row>
    <row r="13" spans="1:14" ht="21.75" thickBot="1" x14ac:dyDescent="0.4">
      <c r="A13" s="8" t="s">
        <v>19</v>
      </c>
      <c r="B13" s="9" t="s">
        <v>20</v>
      </c>
      <c r="C13" s="10">
        <v>0</v>
      </c>
      <c r="D13" s="11">
        <f>C13*19%</f>
        <v>0</v>
      </c>
      <c r="E13" s="105">
        <f>C13+D13</f>
        <v>0</v>
      </c>
      <c r="F13" s="124">
        <v>0</v>
      </c>
      <c r="G13" s="60">
        <f>F13*19%</f>
        <v>0</v>
      </c>
      <c r="H13" s="61">
        <f>F13+G13</f>
        <v>0</v>
      </c>
      <c r="I13" s="155">
        <v>0</v>
      </c>
      <c r="J13" s="76">
        <f>I13*21%</f>
        <v>0</v>
      </c>
      <c r="K13" s="145">
        <f>I13+J13</f>
        <v>0</v>
      </c>
      <c r="L13" s="186">
        <f>F13+I13</f>
        <v>0</v>
      </c>
      <c r="M13" s="186">
        <f t="shared" ref="M13:N13" si="0">G13+J13</f>
        <v>0</v>
      </c>
      <c r="N13" s="349">
        <f t="shared" si="0"/>
        <v>0</v>
      </c>
    </row>
    <row r="14" spans="1:14" ht="22.5" thickTop="1" thickBot="1" x14ac:dyDescent="0.4">
      <c r="A14" s="12" t="s">
        <v>21</v>
      </c>
      <c r="B14" s="13" t="s">
        <v>22</v>
      </c>
      <c r="C14" s="14">
        <v>0</v>
      </c>
      <c r="D14" s="15">
        <f t="shared" ref="D14:D16" si="1">C14*19%</f>
        <v>0</v>
      </c>
      <c r="E14" s="106">
        <f t="shared" ref="E14:E16" si="2">C14+D14</f>
        <v>0</v>
      </c>
      <c r="F14" s="125">
        <v>0</v>
      </c>
      <c r="G14" s="62">
        <f t="shared" ref="G14:G16" si="3">F14*19%</f>
        <v>0</v>
      </c>
      <c r="H14" s="63">
        <f t="shared" ref="H14:H16" si="4">F14+G14</f>
        <v>0</v>
      </c>
      <c r="I14" s="156">
        <v>0</v>
      </c>
      <c r="J14" s="76">
        <f t="shared" ref="J14:J17" si="5">I14*21%</f>
        <v>0</v>
      </c>
      <c r="K14" s="145">
        <f t="shared" ref="K14:K17" si="6">I14+J14</f>
        <v>0</v>
      </c>
      <c r="L14" s="186">
        <f t="shared" ref="L14:L17" si="7">F14+I14</f>
        <v>0</v>
      </c>
      <c r="M14" s="186">
        <f t="shared" ref="M14:M17" si="8">G14+J14</f>
        <v>0</v>
      </c>
      <c r="N14" s="349">
        <f t="shared" ref="N14:N17" si="9">H14+K14</f>
        <v>0</v>
      </c>
    </row>
    <row r="15" spans="1:14" ht="43.5" thickTop="1" thickBot="1" x14ac:dyDescent="0.4">
      <c r="A15" s="12" t="s">
        <v>23</v>
      </c>
      <c r="B15" s="16" t="s">
        <v>24</v>
      </c>
      <c r="C15" s="14">
        <v>0</v>
      </c>
      <c r="D15" s="15">
        <f t="shared" si="1"/>
        <v>0</v>
      </c>
      <c r="E15" s="106">
        <f t="shared" si="2"/>
        <v>0</v>
      </c>
      <c r="F15" s="125">
        <v>0</v>
      </c>
      <c r="G15" s="62">
        <f t="shared" si="3"/>
        <v>0</v>
      </c>
      <c r="H15" s="63">
        <f t="shared" si="4"/>
        <v>0</v>
      </c>
      <c r="I15" s="156">
        <v>0</v>
      </c>
      <c r="J15" s="76">
        <f t="shared" si="5"/>
        <v>0</v>
      </c>
      <c r="K15" s="145">
        <f t="shared" si="6"/>
        <v>0</v>
      </c>
      <c r="L15" s="186">
        <f t="shared" si="7"/>
        <v>0</v>
      </c>
      <c r="M15" s="186">
        <f t="shared" si="8"/>
        <v>0</v>
      </c>
      <c r="N15" s="349">
        <f t="shared" si="9"/>
        <v>0</v>
      </c>
    </row>
    <row r="16" spans="1:14" ht="22.5" thickTop="1" thickBot="1" x14ac:dyDescent="0.4">
      <c r="A16" s="12" t="s">
        <v>25</v>
      </c>
      <c r="B16" s="13" t="s">
        <v>26</v>
      </c>
      <c r="C16" s="14">
        <v>0</v>
      </c>
      <c r="D16" s="15">
        <f t="shared" si="1"/>
        <v>0</v>
      </c>
      <c r="E16" s="106">
        <f t="shared" si="2"/>
        <v>0</v>
      </c>
      <c r="F16" s="125">
        <v>0</v>
      </c>
      <c r="G16" s="62">
        <f t="shared" si="3"/>
        <v>0</v>
      </c>
      <c r="H16" s="63">
        <f t="shared" si="4"/>
        <v>0</v>
      </c>
      <c r="I16" s="156">
        <v>0</v>
      </c>
      <c r="J16" s="76">
        <f t="shared" si="5"/>
        <v>0</v>
      </c>
      <c r="K16" s="145">
        <f t="shared" si="6"/>
        <v>0</v>
      </c>
      <c r="L16" s="186">
        <f t="shared" si="7"/>
        <v>0</v>
      </c>
      <c r="M16" s="186">
        <f t="shared" si="8"/>
        <v>0</v>
      </c>
      <c r="N16" s="349">
        <f t="shared" si="9"/>
        <v>0</v>
      </c>
    </row>
    <row r="17" spans="1:14" ht="22.5" thickTop="1" thickBot="1" x14ac:dyDescent="0.4">
      <c r="A17" s="291" t="s">
        <v>27</v>
      </c>
      <c r="B17" s="292"/>
      <c r="C17" s="17">
        <f>SUM(C13:C16)</f>
        <v>0</v>
      </c>
      <c r="D17" s="17">
        <f t="shared" ref="D17:E17" si="10">SUM(D13:D16)</f>
        <v>0</v>
      </c>
      <c r="E17" s="107">
        <f t="shared" si="10"/>
        <v>0</v>
      </c>
      <c r="F17" s="126">
        <f>SUM(F13:F16)</f>
        <v>0</v>
      </c>
      <c r="G17" s="64">
        <f t="shared" ref="G17:H17" si="11">SUM(G13:G16)</f>
        <v>0</v>
      </c>
      <c r="H17" s="65">
        <f t="shared" si="11"/>
        <v>0</v>
      </c>
      <c r="I17" s="162">
        <f>SUM(I13:I16)</f>
        <v>0</v>
      </c>
      <c r="J17" s="163">
        <f t="shared" si="5"/>
        <v>0</v>
      </c>
      <c r="K17" s="164">
        <f t="shared" si="6"/>
        <v>0</v>
      </c>
      <c r="L17" s="187">
        <f t="shared" si="7"/>
        <v>0</v>
      </c>
      <c r="M17" s="187">
        <f t="shared" si="8"/>
        <v>0</v>
      </c>
      <c r="N17" s="350">
        <f t="shared" si="9"/>
        <v>0</v>
      </c>
    </row>
    <row r="18" spans="1:14" ht="21" x14ac:dyDescent="0.25">
      <c r="A18" s="289" t="s">
        <v>28</v>
      </c>
      <c r="B18" s="290"/>
      <c r="C18" s="290"/>
      <c r="D18" s="290"/>
      <c r="E18" s="290"/>
      <c r="F18" s="127"/>
      <c r="G18" s="318"/>
      <c r="H18" s="128"/>
      <c r="I18" s="79"/>
      <c r="J18" s="79"/>
      <c r="K18" s="79"/>
      <c r="L18" s="188"/>
      <c r="M18" s="333"/>
      <c r="N18" s="189"/>
    </row>
    <row r="19" spans="1:14" ht="21.75" thickBot="1" x14ac:dyDescent="0.4">
      <c r="A19" s="294" t="s">
        <v>29</v>
      </c>
      <c r="B19" s="295"/>
      <c r="C19" s="18">
        <v>0</v>
      </c>
      <c r="D19" s="18">
        <v>0</v>
      </c>
      <c r="E19" s="108">
        <v>0</v>
      </c>
      <c r="F19" s="129">
        <v>0</v>
      </c>
      <c r="G19" s="66">
        <v>0</v>
      </c>
      <c r="H19" s="67">
        <v>0</v>
      </c>
      <c r="I19" s="158">
        <v>0</v>
      </c>
      <c r="J19" s="80">
        <v>0</v>
      </c>
      <c r="K19" s="146">
        <v>0</v>
      </c>
      <c r="L19" s="190">
        <v>0</v>
      </c>
      <c r="M19" s="191">
        <v>0</v>
      </c>
      <c r="N19" s="192">
        <v>0</v>
      </c>
    </row>
    <row r="20" spans="1:14" ht="21" x14ac:dyDescent="0.25">
      <c r="A20" s="289" t="s">
        <v>30</v>
      </c>
      <c r="B20" s="290"/>
      <c r="C20" s="290"/>
      <c r="D20" s="290"/>
      <c r="E20" s="290"/>
      <c r="F20" s="127"/>
      <c r="G20" s="318"/>
      <c r="H20" s="128"/>
      <c r="I20" s="79"/>
      <c r="J20" s="79"/>
      <c r="K20" s="79"/>
      <c r="L20" s="188"/>
      <c r="M20" s="333"/>
      <c r="N20" s="189"/>
    </row>
    <row r="21" spans="1:14" s="2" customFormat="1" ht="21" x14ac:dyDescent="0.35">
      <c r="A21" s="92" t="s">
        <v>31</v>
      </c>
      <c r="B21" s="90" t="s">
        <v>32</v>
      </c>
      <c r="C21" s="93">
        <f>SUM(C22:C24)</f>
        <v>0</v>
      </c>
      <c r="D21" s="93">
        <f t="shared" ref="D21:E21" si="12">SUM(D22:D24)</f>
        <v>0</v>
      </c>
      <c r="E21" s="116">
        <f t="shared" si="12"/>
        <v>0</v>
      </c>
      <c r="F21" s="214">
        <f>SUM(F22:F24)</f>
        <v>0</v>
      </c>
      <c r="G21" s="94">
        <f t="shared" ref="G21:H21" si="13">SUM(G22:G24)</f>
        <v>0</v>
      </c>
      <c r="H21" s="95">
        <f t="shared" si="13"/>
        <v>0</v>
      </c>
      <c r="I21" s="215">
        <f>SUM(I22:I24)</f>
        <v>0</v>
      </c>
      <c r="J21" s="96">
        <f>I21*0.21</f>
        <v>0</v>
      </c>
      <c r="K21" s="150">
        <f>I21+J21</f>
        <v>0</v>
      </c>
      <c r="L21" s="216">
        <f>F21+I21</f>
        <v>0</v>
      </c>
      <c r="M21" s="216">
        <f t="shared" ref="M21:N21" si="14">G21+J21</f>
        <v>0</v>
      </c>
      <c r="N21" s="351">
        <f t="shared" si="14"/>
        <v>0</v>
      </c>
    </row>
    <row r="22" spans="1:14" ht="21" x14ac:dyDescent="0.35">
      <c r="A22" s="19"/>
      <c r="B22" s="20" t="s">
        <v>33</v>
      </c>
      <c r="C22" s="21">
        <v>0</v>
      </c>
      <c r="D22" s="22">
        <f t="shared" ref="D22:D43" si="15">C22*19%</f>
        <v>0</v>
      </c>
      <c r="E22" s="109">
        <f t="shared" ref="E22:E43" si="16">C22+D22</f>
        <v>0</v>
      </c>
      <c r="F22" s="131">
        <v>0</v>
      </c>
      <c r="G22" s="70">
        <f t="shared" ref="G22:G27" si="17">F22*19%</f>
        <v>0</v>
      </c>
      <c r="H22" s="71">
        <f t="shared" ref="H22:H27" si="18">F22+G22</f>
        <v>0</v>
      </c>
      <c r="I22" s="160">
        <v>0</v>
      </c>
      <c r="J22" s="81">
        <f t="shared" ref="J22:J43" si="19">I22*0.21</f>
        <v>0</v>
      </c>
      <c r="K22" s="147">
        <f t="shared" ref="K22:K43" si="20">I22+J22</f>
        <v>0</v>
      </c>
      <c r="L22" s="193">
        <f t="shared" ref="L22:L43" si="21">F22+I22</f>
        <v>0</v>
      </c>
      <c r="M22" s="193">
        <f t="shared" ref="M22:M43" si="22">G22+J22</f>
        <v>0</v>
      </c>
      <c r="N22" s="352">
        <f t="shared" ref="N22:N43" si="23">H22+K22</f>
        <v>0</v>
      </c>
    </row>
    <row r="23" spans="1:14" ht="21" x14ac:dyDescent="0.35">
      <c r="A23" s="19"/>
      <c r="B23" s="20" t="s">
        <v>34</v>
      </c>
      <c r="C23" s="21">
        <v>0</v>
      </c>
      <c r="D23" s="22">
        <f t="shared" si="15"/>
        <v>0</v>
      </c>
      <c r="E23" s="109">
        <f t="shared" si="16"/>
        <v>0</v>
      </c>
      <c r="F23" s="131">
        <v>0</v>
      </c>
      <c r="G23" s="70">
        <f t="shared" si="17"/>
        <v>0</v>
      </c>
      <c r="H23" s="71">
        <f t="shared" si="18"/>
        <v>0</v>
      </c>
      <c r="I23" s="160">
        <v>0</v>
      </c>
      <c r="J23" s="81">
        <f t="shared" si="19"/>
        <v>0</v>
      </c>
      <c r="K23" s="147">
        <f t="shared" si="20"/>
        <v>0</v>
      </c>
      <c r="L23" s="193">
        <f t="shared" si="21"/>
        <v>0</v>
      </c>
      <c r="M23" s="193">
        <f t="shared" si="22"/>
        <v>0</v>
      </c>
      <c r="N23" s="352">
        <f t="shared" si="23"/>
        <v>0</v>
      </c>
    </row>
    <row r="24" spans="1:14" ht="21.75" thickBot="1" x14ac:dyDescent="0.4">
      <c r="A24" s="8"/>
      <c r="B24" s="9" t="s">
        <v>35</v>
      </c>
      <c r="C24" s="10">
        <v>0</v>
      </c>
      <c r="D24" s="11">
        <f t="shared" si="15"/>
        <v>0</v>
      </c>
      <c r="E24" s="105">
        <f t="shared" si="16"/>
        <v>0</v>
      </c>
      <c r="F24" s="124">
        <v>0</v>
      </c>
      <c r="G24" s="60">
        <f t="shared" si="17"/>
        <v>0</v>
      </c>
      <c r="H24" s="61">
        <f t="shared" si="18"/>
        <v>0</v>
      </c>
      <c r="I24" s="155">
        <v>0</v>
      </c>
      <c r="J24" s="81">
        <f t="shared" si="19"/>
        <v>0</v>
      </c>
      <c r="K24" s="147">
        <f t="shared" si="20"/>
        <v>0</v>
      </c>
      <c r="L24" s="193">
        <f t="shared" si="21"/>
        <v>0</v>
      </c>
      <c r="M24" s="193">
        <f t="shared" si="22"/>
        <v>0</v>
      </c>
      <c r="N24" s="352">
        <f t="shared" si="23"/>
        <v>0</v>
      </c>
    </row>
    <row r="25" spans="1:14" s="2" customFormat="1" ht="43.5" thickTop="1" thickBot="1" x14ac:dyDescent="0.4">
      <c r="A25" s="217" t="s">
        <v>36</v>
      </c>
      <c r="B25" s="218" t="s">
        <v>37</v>
      </c>
      <c r="C25" s="219">
        <v>0</v>
      </c>
      <c r="D25" s="220">
        <f t="shared" si="15"/>
        <v>0</v>
      </c>
      <c r="E25" s="221">
        <f t="shared" si="16"/>
        <v>0</v>
      </c>
      <c r="F25" s="222">
        <v>0</v>
      </c>
      <c r="G25" s="223">
        <f t="shared" si="17"/>
        <v>0</v>
      </c>
      <c r="H25" s="224">
        <f t="shared" si="18"/>
        <v>0</v>
      </c>
      <c r="I25" s="225">
        <v>0</v>
      </c>
      <c r="J25" s="96">
        <f t="shared" si="19"/>
        <v>0</v>
      </c>
      <c r="K25" s="150">
        <f t="shared" si="20"/>
        <v>0</v>
      </c>
      <c r="L25" s="216">
        <f t="shared" si="21"/>
        <v>0</v>
      </c>
      <c r="M25" s="216">
        <f t="shared" si="22"/>
        <v>0</v>
      </c>
      <c r="N25" s="351">
        <f t="shared" si="23"/>
        <v>0</v>
      </c>
    </row>
    <row r="26" spans="1:14" s="2" customFormat="1" ht="22.5" thickTop="1" thickBot="1" x14ac:dyDescent="0.4">
      <c r="A26" s="217" t="s">
        <v>38</v>
      </c>
      <c r="B26" s="226" t="s">
        <v>39</v>
      </c>
      <c r="C26" s="227">
        <v>19259.16</v>
      </c>
      <c r="D26" s="220">
        <f t="shared" si="15"/>
        <v>3659.2404000000001</v>
      </c>
      <c r="E26" s="221">
        <f t="shared" si="16"/>
        <v>22918.400399999999</v>
      </c>
      <c r="F26" s="228">
        <v>19259.16</v>
      </c>
      <c r="G26" s="223">
        <f t="shared" si="17"/>
        <v>3659.2404000000001</v>
      </c>
      <c r="H26" s="224">
        <f t="shared" si="18"/>
        <v>22918.400399999999</v>
      </c>
      <c r="I26" s="229">
        <f>C26-F26</f>
        <v>0</v>
      </c>
      <c r="J26" s="96">
        <f t="shared" si="19"/>
        <v>0</v>
      </c>
      <c r="K26" s="150">
        <f t="shared" si="20"/>
        <v>0</v>
      </c>
      <c r="L26" s="216">
        <f t="shared" si="21"/>
        <v>19259.16</v>
      </c>
      <c r="M26" s="216">
        <f t="shared" si="22"/>
        <v>3659.2404000000001</v>
      </c>
      <c r="N26" s="351">
        <f t="shared" si="23"/>
        <v>22918.400399999999</v>
      </c>
    </row>
    <row r="27" spans="1:14" s="2" customFormat="1" ht="22.5" thickTop="1" thickBot="1" x14ac:dyDescent="0.4">
      <c r="A27" s="217" t="s">
        <v>40</v>
      </c>
      <c r="B27" s="226" t="s">
        <v>41</v>
      </c>
      <c r="C27" s="227">
        <v>19256.25</v>
      </c>
      <c r="D27" s="220">
        <f t="shared" si="15"/>
        <v>3658.6875</v>
      </c>
      <c r="E27" s="221">
        <f t="shared" si="16"/>
        <v>22914.9375</v>
      </c>
      <c r="F27" s="228">
        <v>19256.25</v>
      </c>
      <c r="G27" s="223">
        <f t="shared" si="17"/>
        <v>3658.6875</v>
      </c>
      <c r="H27" s="224">
        <f t="shared" si="18"/>
        <v>22914.9375</v>
      </c>
      <c r="I27" s="229">
        <f>C27-F27</f>
        <v>0</v>
      </c>
      <c r="J27" s="96">
        <f t="shared" si="19"/>
        <v>0</v>
      </c>
      <c r="K27" s="150">
        <f t="shared" si="20"/>
        <v>0</v>
      </c>
      <c r="L27" s="216">
        <f t="shared" si="21"/>
        <v>19256.25</v>
      </c>
      <c r="M27" s="216">
        <f t="shared" si="22"/>
        <v>3658.6875</v>
      </c>
      <c r="N27" s="351">
        <f t="shared" si="23"/>
        <v>22914.9375</v>
      </c>
    </row>
    <row r="28" spans="1:14" s="2" customFormat="1" ht="21.75" thickTop="1" x14ac:dyDescent="0.35">
      <c r="A28" s="230" t="s">
        <v>42</v>
      </c>
      <c r="B28" s="231" t="s">
        <v>43</v>
      </c>
      <c r="C28" s="232">
        <f>SUM(C29:C34)</f>
        <v>270000</v>
      </c>
      <c r="D28" s="232">
        <f t="shared" ref="D28:E28" si="24">SUM(D29:D34)</f>
        <v>51300</v>
      </c>
      <c r="E28" s="233">
        <f t="shared" si="24"/>
        <v>321300</v>
      </c>
      <c r="F28" s="234">
        <f>SUM(F29:F34)</f>
        <v>270000</v>
      </c>
      <c r="G28" s="235">
        <f t="shared" ref="G28:H28" si="25">SUM(G29:G34)</f>
        <v>51300</v>
      </c>
      <c r="H28" s="236">
        <f t="shared" si="25"/>
        <v>321300</v>
      </c>
      <c r="I28" s="237">
        <f>SUM(I29:I34)</f>
        <v>0</v>
      </c>
      <c r="J28" s="96">
        <f t="shared" si="19"/>
        <v>0</v>
      </c>
      <c r="K28" s="150">
        <f t="shared" si="20"/>
        <v>0</v>
      </c>
      <c r="L28" s="216">
        <f t="shared" si="21"/>
        <v>270000</v>
      </c>
      <c r="M28" s="216">
        <f t="shared" si="22"/>
        <v>51300</v>
      </c>
      <c r="N28" s="351">
        <f t="shared" si="23"/>
        <v>321300</v>
      </c>
    </row>
    <row r="29" spans="1:14" ht="21" x14ac:dyDescent="0.35">
      <c r="A29" s="19"/>
      <c r="B29" s="23" t="s">
        <v>44</v>
      </c>
      <c r="C29" s="21">
        <v>0</v>
      </c>
      <c r="D29" s="22">
        <f t="shared" si="15"/>
        <v>0</v>
      </c>
      <c r="E29" s="109">
        <f t="shared" si="16"/>
        <v>0</v>
      </c>
      <c r="F29" s="131">
        <v>0</v>
      </c>
      <c r="G29" s="70">
        <f t="shared" ref="G29:G35" si="26">F29*19%</f>
        <v>0</v>
      </c>
      <c r="H29" s="71">
        <f t="shared" ref="H29:H35" si="27">F29+G29</f>
        <v>0</v>
      </c>
      <c r="I29" s="160">
        <v>0</v>
      </c>
      <c r="J29" s="81">
        <f t="shared" si="19"/>
        <v>0</v>
      </c>
      <c r="K29" s="147">
        <f t="shared" si="20"/>
        <v>0</v>
      </c>
      <c r="L29" s="193">
        <f t="shared" si="21"/>
        <v>0</v>
      </c>
      <c r="M29" s="193">
        <f t="shared" si="22"/>
        <v>0</v>
      </c>
      <c r="N29" s="352">
        <f t="shared" si="23"/>
        <v>0</v>
      </c>
    </row>
    <row r="30" spans="1:14" ht="21" x14ac:dyDescent="0.35">
      <c r="A30" s="19"/>
      <c r="B30" s="23" t="s">
        <v>45</v>
      </c>
      <c r="C30" s="21">
        <v>0</v>
      </c>
      <c r="D30" s="22">
        <f t="shared" si="15"/>
        <v>0</v>
      </c>
      <c r="E30" s="109">
        <f t="shared" si="16"/>
        <v>0</v>
      </c>
      <c r="F30" s="131">
        <v>0</v>
      </c>
      <c r="G30" s="70">
        <f t="shared" si="26"/>
        <v>0</v>
      </c>
      <c r="H30" s="71">
        <f t="shared" si="27"/>
        <v>0</v>
      </c>
      <c r="I30" s="160">
        <v>0</v>
      </c>
      <c r="J30" s="81">
        <f t="shared" si="19"/>
        <v>0</v>
      </c>
      <c r="K30" s="147">
        <f t="shared" si="20"/>
        <v>0</v>
      </c>
      <c r="L30" s="193">
        <f t="shared" si="21"/>
        <v>0</v>
      </c>
      <c r="M30" s="193">
        <f t="shared" si="22"/>
        <v>0</v>
      </c>
      <c r="N30" s="352">
        <f t="shared" si="23"/>
        <v>0</v>
      </c>
    </row>
    <row r="31" spans="1:14" ht="42" x14ac:dyDescent="0.35">
      <c r="A31" s="19"/>
      <c r="B31" s="23" t="s">
        <v>46</v>
      </c>
      <c r="C31" s="21">
        <v>135000</v>
      </c>
      <c r="D31" s="22">
        <f t="shared" si="15"/>
        <v>25650</v>
      </c>
      <c r="E31" s="109">
        <f t="shared" si="16"/>
        <v>160650</v>
      </c>
      <c r="F31" s="131">
        <v>135000</v>
      </c>
      <c r="G31" s="70">
        <f t="shared" si="26"/>
        <v>25650</v>
      </c>
      <c r="H31" s="71">
        <f t="shared" si="27"/>
        <v>160650</v>
      </c>
      <c r="I31" s="160">
        <f>C31-F31</f>
        <v>0</v>
      </c>
      <c r="J31" s="81">
        <f t="shared" si="19"/>
        <v>0</v>
      </c>
      <c r="K31" s="147">
        <f t="shared" si="20"/>
        <v>0</v>
      </c>
      <c r="L31" s="193">
        <f t="shared" si="21"/>
        <v>135000</v>
      </c>
      <c r="M31" s="193">
        <f t="shared" si="22"/>
        <v>25650</v>
      </c>
      <c r="N31" s="352">
        <f t="shared" si="23"/>
        <v>160650</v>
      </c>
    </row>
    <row r="32" spans="1:14" ht="42" x14ac:dyDescent="0.35">
      <c r="A32" s="19"/>
      <c r="B32" s="23" t="s">
        <v>47</v>
      </c>
      <c r="C32" s="21">
        <v>135000</v>
      </c>
      <c r="D32" s="22">
        <f t="shared" si="15"/>
        <v>25650</v>
      </c>
      <c r="E32" s="109">
        <f t="shared" si="16"/>
        <v>160650</v>
      </c>
      <c r="F32" s="131">
        <v>135000</v>
      </c>
      <c r="G32" s="70">
        <f t="shared" si="26"/>
        <v>25650</v>
      </c>
      <c r="H32" s="71">
        <f t="shared" si="27"/>
        <v>160650</v>
      </c>
      <c r="I32" s="160">
        <f>C32-F32</f>
        <v>0</v>
      </c>
      <c r="J32" s="81">
        <f t="shared" si="19"/>
        <v>0</v>
      </c>
      <c r="K32" s="147">
        <f t="shared" si="20"/>
        <v>0</v>
      </c>
      <c r="L32" s="193">
        <f t="shared" si="21"/>
        <v>135000</v>
      </c>
      <c r="M32" s="193">
        <f t="shared" si="22"/>
        <v>25650</v>
      </c>
      <c r="N32" s="352">
        <f t="shared" si="23"/>
        <v>160650</v>
      </c>
    </row>
    <row r="33" spans="1:16" ht="42" x14ac:dyDescent="0.35">
      <c r="A33" s="24"/>
      <c r="B33" s="25" t="s">
        <v>48</v>
      </c>
      <c r="C33" s="26">
        <v>0</v>
      </c>
      <c r="D33" s="27">
        <f t="shared" si="15"/>
        <v>0</v>
      </c>
      <c r="E33" s="110">
        <f t="shared" si="16"/>
        <v>0</v>
      </c>
      <c r="F33" s="131">
        <v>0</v>
      </c>
      <c r="G33" s="70">
        <f t="shared" si="26"/>
        <v>0</v>
      </c>
      <c r="H33" s="71">
        <f t="shared" si="27"/>
        <v>0</v>
      </c>
      <c r="I33" s="160">
        <v>0</v>
      </c>
      <c r="J33" s="81">
        <f t="shared" si="19"/>
        <v>0</v>
      </c>
      <c r="K33" s="147">
        <f t="shared" si="20"/>
        <v>0</v>
      </c>
      <c r="L33" s="193">
        <f t="shared" si="21"/>
        <v>0</v>
      </c>
      <c r="M33" s="193">
        <f t="shared" si="22"/>
        <v>0</v>
      </c>
      <c r="N33" s="352">
        <f t="shared" si="23"/>
        <v>0</v>
      </c>
    </row>
    <row r="34" spans="1:16" ht="21.75" thickBot="1" x14ac:dyDescent="0.4">
      <c r="A34" s="28"/>
      <c r="B34" s="29" t="s">
        <v>49</v>
      </c>
      <c r="C34" s="30">
        <v>0</v>
      </c>
      <c r="D34" s="31">
        <f t="shared" si="15"/>
        <v>0</v>
      </c>
      <c r="E34" s="111">
        <f t="shared" si="16"/>
        <v>0</v>
      </c>
      <c r="F34" s="124">
        <v>0</v>
      </c>
      <c r="G34" s="60">
        <f t="shared" si="26"/>
        <v>0</v>
      </c>
      <c r="H34" s="61">
        <f t="shared" si="27"/>
        <v>0</v>
      </c>
      <c r="I34" s="155">
        <v>0</v>
      </c>
      <c r="J34" s="81">
        <f t="shared" si="19"/>
        <v>0</v>
      </c>
      <c r="K34" s="147">
        <f t="shared" si="20"/>
        <v>0</v>
      </c>
      <c r="L34" s="193">
        <f t="shared" si="21"/>
        <v>0</v>
      </c>
      <c r="M34" s="193">
        <f t="shared" si="22"/>
        <v>0</v>
      </c>
      <c r="N34" s="352">
        <f t="shared" si="23"/>
        <v>0</v>
      </c>
    </row>
    <row r="35" spans="1:16" s="2" customFormat="1" ht="22.5" thickTop="1" thickBot="1" x14ac:dyDescent="0.4">
      <c r="A35" s="238" t="s">
        <v>50</v>
      </c>
      <c r="B35" s="239" t="s">
        <v>51</v>
      </c>
      <c r="C35" s="240">
        <v>0</v>
      </c>
      <c r="D35" s="241">
        <f t="shared" si="15"/>
        <v>0</v>
      </c>
      <c r="E35" s="242">
        <f t="shared" si="16"/>
        <v>0</v>
      </c>
      <c r="F35" s="222">
        <v>0</v>
      </c>
      <c r="G35" s="223">
        <f t="shared" si="26"/>
        <v>0</v>
      </c>
      <c r="H35" s="224">
        <f t="shared" si="27"/>
        <v>0</v>
      </c>
      <c r="I35" s="225">
        <v>0</v>
      </c>
      <c r="J35" s="96">
        <f t="shared" si="19"/>
        <v>0</v>
      </c>
      <c r="K35" s="150">
        <f t="shared" si="20"/>
        <v>0</v>
      </c>
      <c r="L35" s="216">
        <f t="shared" si="21"/>
        <v>0</v>
      </c>
      <c r="M35" s="216">
        <f t="shared" si="22"/>
        <v>0</v>
      </c>
      <c r="N35" s="351">
        <f t="shared" si="23"/>
        <v>0</v>
      </c>
    </row>
    <row r="36" spans="1:16" s="2" customFormat="1" ht="21.75" thickTop="1" x14ac:dyDescent="0.35">
      <c r="A36" s="243" t="s">
        <v>52</v>
      </c>
      <c r="B36" s="244" t="s">
        <v>53</v>
      </c>
      <c r="C36" s="245">
        <f>SUM(C37:C38)</f>
        <v>0</v>
      </c>
      <c r="D36" s="245">
        <f t="shared" ref="D36:E36" si="28">SUM(D37:D38)</f>
        <v>0</v>
      </c>
      <c r="E36" s="246">
        <f t="shared" si="28"/>
        <v>0</v>
      </c>
      <c r="F36" s="234">
        <f>SUM(F37:F38)</f>
        <v>0</v>
      </c>
      <c r="G36" s="235">
        <f t="shared" ref="G36:H36" si="29">SUM(G37:G38)</f>
        <v>0</v>
      </c>
      <c r="H36" s="236">
        <f t="shared" si="29"/>
        <v>0</v>
      </c>
      <c r="I36" s="237">
        <f>SUM(I37:I38)</f>
        <v>0</v>
      </c>
      <c r="J36" s="96">
        <f t="shared" si="19"/>
        <v>0</v>
      </c>
      <c r="K36" s="150">
        <f t="shared" si="20"/>
        <v>0</v>
      </c>
      <c r="L36" s="216">
        <f t="shared" si="21"/>
        <v>0</v>
      </c>
      <c r="M36" s="216">
        <f t="shared" si="22"/>
        <v>0</v>
      </c>
      <c r="N36" s="351">
        <f t="shared" si="23"/>
        <v>0</v>
      </c>
    </row>
    <row r="37" spans="1:16" ht="21" x14ac:dyDescent="0.35">
      <c r="A37" s="24"/>
      <c r="B37" s="25" t="s">
        <v>54</v>
      </c>
      <c r="C37" s="26">
        <v>0</v>
      </c>
      <c r="D37" s="27">
        <f>C37*19%</f>
        <v>0</v>
      </c>
      <c r="E37" s="110">
        <f>C37+D37</f>
        <v>0</v>
      </c>
      <c r="F37" s="131">
        <v>0</v>
      </c>
      <c r="G37" s="70">
        <f>F37*19%</f>
        <v>0</v>
      </c>
      <c r="H37" s="71">
        <f>F37+G37</f>
        <v>0</v>
      </c>
      <c r="I37" s="160">
        <v>0</v>
      </c>
      <c r="J37" s="81">
        <f t="shared" si="19"/>
        <v>0</v>
      </c>
      <c r="K37" s="147">
        <f t="shared" si="20"/>
        <v>0</v>
      </c>
      <c r="L37" s="193">
        <f t="shared" si="21"/>
        <v>0</v>
      </c>
      <c r="M37" s="193">
        <f t="shared" si="22"/>
        <v>0</v>
      </c>
      <c r="N37" s="352">
        <f t="shared" si="23"/>
        <v>0</v>
      </c>
    </row>
    <row r="38" spans="1:16" ht="21.75" thickBot="1" x14ac:dyDescent="0.4">
      <c r="A38" s="28"/>
      <c r="B38" s="29" t="s">
        <v>55</v>
      </c>
      <c r="C38" s="30">
        <v>0</v>
      </c>
      <c r="D38" s="31">
        <f t="shared" si="15"/>
        <v>0</v>
      </c>
      <c r="E38" s="111">
        <f t="shared" si="16"/>
        <v>0</v>
      </c>
      <c r="F38" s="124">
        <v>0</v>
      </c>
      <c r="G38" s="60">
        <f t="shared" ref="G38" si="30">F38*19%</f>
        <v>0</v>
      </c>
      <c r="H38" s="61">
        <f t="shared" ref="H38" si="31">F38+G38</f>
        <v>0</v>
      </c>
      <c r="I38" s="155">
        <v>0</v>
      </c>
      <c r="J38" s="81">
        <f t="shared" si="19"/>
        <v>0</v>
      </c>
      <c r="K38" s="147">
        <f t="shared" si="20"/>
        <v>0</v>
      </c>
      <c r="L38" s="193">
        <f t="shared" si="21"/>
        <v>0</v>
      </c>
      <c r="M38" s="193">
        <f t="shared" si="22"/>
        <v>0</v>
      </c>
      <c r="N38" s="352">
        <f t="shared" si="23"/>
        <v>0</v>
      </c>
    </row>
    <row r="39" spans="1:16" s="2" customFormat="1" ht="21.75" thickTop="1" x14ac:dyDescent="0.35">
      <c r="A39" s="243" t="s">
        <v>56</v>
      </c>
      <c r="B39" s="244" t="s">
        <v>57</v>
      </c>
      <c r="C39" s="245">
        <f>C40+C43</f>
        <v>0</v>
      </c>
      <c r="D39" s="245">
        <f t="shared" ref="D39:E39" si="32">D40+D43</f>
        <v>0</v>
      </c>
      <c r="E39" s="246">
        <f t="shared" si="32"/>
        <v>0</v>
      </c>
      <c r="F39" s="234">
        <f>F40+F43</f>
        <v>0</v>
      </c>
      <c r="G39" s="235">
        <f t="shared" ref="G39:H39" si="33">G40+G43</f>
        <v>0</v>
      </c>
      <c r="H39" s="236">
        <f t="shared" si="33"/>
        <v>0</v>
      </c>
      <c r="I39" s="237">
        <f>I40+I43</f>
        <v>0</v>
      </c>
      <c r="J39" s="96">
        <f t="shared" si="19"/>
        <v>0</v>
      </c>
      <c r="K39" s="150">
        <f t="shared" si="20"/>
        <v>0</v>
      </c>
      <c r="L39" s="216">
        <f t="shared" si="21"/>
        <v>0</v>
      </c>
      <c r="M39" s="216">
        <f t="shared" si="22"/>
        <v>0</v>
      </c>
      <c r="N39" s="351">
        <f t="shared" si="23"/>
        <v>0</v>
      </c>
    </row>
    <row r="40" spans="1:16" ht="21" x14ac:dyDescent="0.35">
      <c r="A40" s="24"/>
      <c r="B40" s="36" t="s">
        <v>58</v>
      </c>
      <c r="C40" s="37">
        <f>C41+C42</f>
        <v>0</v>
      </c>
      <c r="D40" s="37">
        <f t="shared" ref="D40:E40" si="34">D41+D42</f>
        <v>0</v>
      </c>
      <c r="E40" s="113">
        <f t="shared" si="34"/>
        <v>0</v>
      </c>
      <c r="F40" s="130">
        <f>F41+F42</f>
        <v>0</v>
      </c>
      <c r="G40" s="68">
        <f t="shared" ref="G40:H40" si="35">G41+G42</f>
        <v>0</v>
      </c>
      <c r="H40" s="69">
        <f t="shared" si="35"/>
        <v>0</v>
      </c>
      <c r="I40" s="159">
        <f>I41+I42</f>
        <v>0</v>
      </c>
      <c r="J40" s="81">
        <f t="shared" si="19"/>
        <v>0</v>
      </c>
      <c r="K40" s="147">
        <f t="shared" si="20"/>
        <v>0</v>
      </c>
      <c r="L40" s="193">
        <f t="shared" si="21"/>
        <v>0</v>
      </c>
      <c r="M40" s="193">
        <f t="shared" si="22"/>
        <v>0</v>
      </c>
      <c r="N40" s="352">
        <f t="shared" si="23"/>
        <v>0</v>
      </c>
    </row>
    <row r="41" spans="1:16" ht="21" x14ac:dyDescent="0.35">
      <c r="A41" s="19"/>
      <c r="B41" s="20" t="s">
        <v>59</v>
      </c>
      <c r="C41" s="21">
        <v>0</v>
      </c>
      <c r="D41" s="22">
        <f t="shared" si="15"/>
        <v>0</v>
      </c>
      <c r="E41" s="109">
        <f t="shared" si="16"/>
        <v>0</v>
      </c>
      <c r="F41" s="131">
        <v>0</v>
      </c>
      <c r="G41" s="70">
        <f t="shared" ref="G41:G43" si="36">F41*19%</f>
        <v>0</v>
      </c>
      <c r="H41" s="71">
        <f t="shared" ref="H41:H43" si="37">F41+G41</f>
        <v>0</v>
      </c>
      <c r="I41" s="160">
        <v>0</v>
      </c>
      <c r="J41" s="81">
        <f t="shared" si="19"/>
        <v>0</v>
      </c>
      <c r="K41" s="147">
        <f t="shared" si="20"/>
        <v>0</v>
      </c>
      <c r="L41" s="193">
        <f t="shared" si="21"/>
        <v>0</v>
      </c>
      <c r="M41" s="193">
        <f t="shared" si="22"/>
        <v>0</v>
      </c>
      <c r="N41" s="352">
        <f t="shared" si="23"/>
        <v>0</v>
      </c>
    </row>
    <row r="42" spans="1:16" ht="63" x14ac:dyDescent="0.35">
      <c r="A42" s="19"/>
      <c r="B42" s="23" t="s">
        <v>60</v>
      </c>
      <c r="C42" s="21">
        <v>0</v>
      </c>
      <c r="D42" s="22">
        <f t="shared" si="15"/>
        <v>0</v>
      </c>
      <c r="E42" s="109">
        <f t="shared" si="16"/>
        <v>0</v>
      </c>
      <c r="F42" s="131">
        <v>0</v>
      </c>
      <c r="G42" s="70">
        <f t="shared" si="36"/>
        <v>0</v>
      </c>
      <c r="H42" s="71">
        <f t="shared" si="37"/>
        <v>0</v>
      </c>
      <c r="I42" s="160">
        <v>0</v>
      </c>
      <c r="J42" s="81">
        <f t="shared" si="19"/>
        <v>0</v>
      </c>
      <c r="K42" s="147">
        <f t="shared" si="20"/>
        <v>0</v>
      </c>
      <c r="L42" s="193">
        <f t="shared" si="21"/>
        <v>0</v>
      </c>
      <c r="M42" s="193">
        <f t="shared" si="22"/>
        <v>0</v>
      </c>
      <c r="N42" s="352">
        <f t="shared" si="23"/>
        <v>0</v>
      </c>
    </row>
    <row r="43" spans="1:16" ht="21.75" thickBot="1" x14ac:dyDescent="0.4">
      <c r="A43" s="8"/>
      <c r="B43" s="42" t="s">
        <v>61</v>
      </c>
      <c r="C43" s="10">
        <v>0</v>
      </c>
      <c r="D43" s="11">
        <f t="shared" si="15"/>
        <v>0</v>
      </c>
      <c r="E43" s="105">
        <f t="shared" si="16"/>
        <v>0</v>
      </c>
      <c r="F43" s="124">
        <v>0</v>
      </c>
      <c r="G43" s="60">
        <f t="shared" si="36"/>
        <v>0</v>
      </c>
      <c r="H43" s="61">
        <f t="shared" si="37"/>
        <v>0</v>
      </c>
      <c r="I43" s="155">
        <v>0</v>
      </c>
      <c r="J43" s="81">
        <f t="shared" si="19"/>
        <v>0</v>
      </c>
      <c r="K43" s="147">
        <f t="shared" si="20"/>
        <v>0</v>
      </c>
      <c r="L43" s="193">
        <f t="shared" si="21"/>
        <v>0</v>
      </c>
      <c r="M43" s="193">
        <f t="shared" si="22"/>
        <v>0</v>
      </c>
      <c r="N43" s="352">
        <f t="shared" si="23"/>
        <v>0</v>
      </c>
    </row>
    <row r="44" spans="1:16" ht="22.5" thickTop="1" thickBot="1" x14ac:dyDescent="0.4">
      <c r="A44" s="291" t="s">
        <v>62</v>
      </c>
      <c r="B44" s="292"/>
      <c r="C44" s="17">
        <f>C21+C25+C26+C27+C28+C35+C36+C39</f>
        <v>308515.41000000003</v>
      </c>
      <c r="D44" s="17">
        <f t="shared" ref="D44:N44" si="38">D21+D25+D26+D27+D28+D35+D36+D39</f>
        <v>58617.927900000002</v>
      </c>
      <c r="E44" s="107">
        <f t="shared" si="38"/>
        <v>367133.33789999998</v>
      </c>
      <c r="F44" s="126">
        <f t="shared" si="38"/>
        <v>308515.41000000003</v>
      </c>
      <c r="G44" s="64">
        <f t="shared" si="38"/>
        <v>58617.927900000002</v>
      </c>
      <c r="H44" s="65">
        <f t="shared" si="38"/>
        <v>367133.33789999998</v>
      </c>
      <c r="I44" s="157">
        <f t="shared" si="38"/>
        <v>0</v>
      </c>
      <c r="J44" s="78">
        <f t="shared" si="38"/>
        <v>0</v>
      </c>
      <c r="K44" s="166">
        <f t="shared" si="38"/>
        <v>0</v>
      </c>
      <c r="L44" s="203">
        <f t="shared" si="38"/>
        <v>308515.41000000003</v>
      </c>
      <c r="M44" s="194">
        <f t="shared" si="38"/>
        <v>58617.927900000002</v>
      </c>
      <c r="N44" s="204">
        <f t="shared" si="38"/>
        <v>367133.33789999998</v>
      </c>
      <c r="P44" s="100"/>
    </row>
    <row r="45" spans="1:16" ht="21" x14ac:dyDescent="0.25">
      <c r="A45" s="293" t="s">
        <v>63</v>
      </c>
      <c r="B45" s="290"/>
      <c r="C45" s="290"/>
      <c r="D45" s="290"/>
      <c r="E45" s="290"/>
      <c r="F45" s="127"/>
      <c r="G45" s="318"/>
      <c r="H45" s="128"/>
      <c r="I45" s="79"/>
      <c r="J45" s="79"/>
      <c r="K45" s="79"/>
      <c r="L45" s="188"/>
      <c r="M45" s="333"/>
      <c r="N45" s="189"/>
    </row>
    <row r="46" spans="1:16" ht="18.75" customHeight="1" x14ac:dyDescent="0.35">
      <c r="A46" s="19" t="s">
        <v>64</v>
      </c>
      <c r="B46" s="43" t="s">
        <v>65</v>
      </c>
      <c r="C46" s="44">
        <f>C47</f>
        <v>3064630.4499999993</v>
      </c>
      <c r="D46" s="44">
        <f t="shared" ref="D46:H46" si="39">D47</f>
        <v>582279.78549999988</v>
      </c>
      <c r="E46" s="115">
        <f t="shared" si="39"/>
        <v>3646910.235499999</v>
      </c>
      <c r="F46" s="132">
        <f t="shared" si="39"/>
        <v>1848460.98</v>
      </c>
      <c r="G46" s="72">
        <f t="shared" si="39"/>
        <v>351207.58620000002</v>
      </c>
      <c r="H46" s="133">
        <f t="shared" si="39"/>
        <v>2199668.5662000002</v>
      </c>
      <c r="I46" s="137">
        <f>C46-F46</f>
        <v>1216169.4699999993</v>
      </c>
      <c r="J46" s="83">
        <f>I46*0.21</f>
        <v>255395.58869999985</v>
      </c>
      <c r="K46" s="149">
        <f>I46+J46</f>
        <v>1471565.058699999</v>
      </c>
      <c r="L46" s="195">
        <f>F46+I46</f>
        <v>3064630.4499999993</v>
      </c>
      <c r="M46" s="195">
        <f t="shared" ref="M46:N46" si="40">G46+J46</f>
        <v>606603.17489999987</v>
      </c>
      <c r="N46" s="353">
        <f t="shared" si="40"/>
        <v>3671233.6248999992</v>
      </c>
    </row>
    <row r="47" spans="1:16" s="2" customFormat="1" ht="18" hidden="1" customHeight="1" x14ac:dyDescent="0.35">
      <c r="A47" s="92"/>
      <c r="B47" s="90" t="s">
        <v>66</v>
      </c>
      <c r="C47" s="44">
        <f>SUM(C48:C74)</f>
        <v>3064630.4499999993</v>
      </c>
      <c r="D47" s="93">
        <f>C47*0.19</f>
        <v>582279.78549999988</v>
      </c>
      <c r="E47" s="116">
        <f>C47+D47</f>
        <v>3646910.235499999</v>
      </c>
      <c r="F47" s="132">
        <f>SUM(F48:F74)</f>
        <v>1848460.98</v>
      </c>
      <c r="G47" s="94">
        <f>F47*0.19</f>
        <v>351207.58620000002</v>
      </c>
      <c r="H47" s="95">
        <f>F47+G47</f>
        <v>2199668.5662000002</v>
      </c>
      <c r="I47" s="137">
        <f>C47-F47</f>
        <v>1216169.4699999993</v>
      </c>
      <c r="J47" s="83">
        <f t="shared" ref="J47:J81" si="41">I47*0.21</f>
        <v>255395.58869999985</v>
      </c>
      <c r="K47" s="149">
        <f t="shared" ref="K47:K81" si="42">I47+J47</f>
        <v>1471565.058699999</v>
      </c>
      <c r="L47" s="195">
        <f t="shared" ref="L47:L81" si="43">F47+I47</f>
        <v>3064630.4499999993</v>
      </c>
      <c r="M47" s="195">
        <f t="shared" ref="M47:M81" si="44">G47+J47</f>
        <v>606603.17489999987</v>
      </c>
      <c r="N47" s="353">
        <f t="shared" ref="N47:N81" si="45">H47+K47</f>
        <v>3671233.6248999992</v>
      </c>
      <c r="P47" s="138"/>
    </row>
    <row r="48" spans="1:16" ht="21" hidden="1" x14ac:dyDescent="0.35">
      <c r="A48" s="19"/>
      <c r="B48" s="91" t="s">
        <v>108</v>
      </c>
      <c r="C48" s="21">
        <v>240880.02</v>
      </c>
      <c r="D48" s="98">
        <f t="shared" ref="D48:D76" si="46">C48*0.19</f>
        <v>45767.203799999996</v>
      </c>
      <c r="E48" s="109">
        <f>C48+D48</f>
        <v>286647.22379999998</v>
      </c>
      <c r="F48" s="131">
        <v>231076.89</v>
      </c>
      <c r="G48" s="70">
        <f>F48*0.19</f>
        <v>43904.609100000001</v>
      </c>
      <c r="H48" s="71">
        <f>F48+G48</f>
        <v>274981.49910000002</v>
      </c>
      <c r="I48" s="160">
        <f>C48-F48</f>
        <v>9803.1299999999756</v>
      </c>
      <c r="J48" s="83">
        <f t="shared" si="41"/>
        <v>2058.6572999999948</v>
      </c>
      <c r="K48" s="149">
        <f t="shared" si="42"/>
        <v>11861.787299999971</v>
      </c>
      <c r="L48" s="195">
        <f t="shared" si="43"/>
        <v>240880.02</v>
      </c>
      <c r="M48" s="195">
        <f t="shared" si="44"/>
        <v>45963.266399999993</v>
      </c>
      <c r="N48" s="353">
        <f t="shared" si="45"/>
        <v>286843.28639999998</v>
      </c>
    </row>
    <row r="49" spans="1:14" ht="21" hidden="1" x14ac:dyDescent="0.35">
      <c r="A49" s="19"/>
      <c r="B49" s="91" t="s">
        <v>109</v>
      </c>
      <c r="C49" s="21">
        <v>503587.57</v>
      </c>
      <c r="D49" s="98">
        <f t="shared" si="46"/>
        <v>95681.638300000006</v>
      </c>
      <c r="E49" s="109">
        <f t="shared" ref="E49:E76" si="47">C49+D49</f>
        <v>599269.20830000006</v>
      </c>
      <c r="F49" s="131">
        <v>0</v>
      </c>
      <c r="G49" s="70">
        <f t="shared" ref="G49:G74" si="48">F49*0.19</f>
        <v>0</v>
      </c>
      <c r="H49" s="71">
        <f t="shared" ref="H49:H74" si="49">F49+G49</f>
        <v>0</v>
      </c>
      <c r="I49" s="160">
        <f t="shared" ref="I49:I75" si="50">C49-F49</f>
        <v>503587.57</v>
      </c>
      <c r="J49" s="83">
        <f t="shared" si="41"/>
        <v>105753.3897</v>
      </c>
      <c r="K49" s="149">
        <f t="shared" si="42"/>
        <v>609340.95970000001</v>
      </c>
      <c r="L49" s="195">
        <f t="shared" si="43"/>
        <v>503587.57</v>
      </c>
      <c r="M49" s="195">
        <f t="shared" si="44"/>
        <v>105753.3897</v>
      </c>
      <c r="N49" s="353">
        <f t="shared" si="45"/>
        <v>609340.95970000001</v>
      </c>
    </row>
    <row r="50" spans="1:14" ht="21" hidden="1" x14ac:dyDescent="0.35">
      <c r="A50" s="19"/>
      <c r="B50" s="91" t="s">
        <v>110</v>
      </c>
      <c r="C50" s="21">
        <v>200504.61</v>
      </c>
      <c r="D50" s="98">
        <f t="shared" si="46"/>
        <v>38095.875899999999</v>
      </c>
      <c r="E50" s="109">
        <f t="shared" si="47"/>
        <v>238600.48589999997</v>
      </c>
      <c r="F50" s="131">
        <v>0</v>
      </c>
      <c r="G50" s="70">
        <f t="shared" si="48"/>
        <v>0</v>
      </c>
      <c r="H50" s="71">
        <f t="shared" si="49"/>
        <v>0</v>
      </c>
      <c r="I50" s="160">
        <f t="shared" si="50"/>
        <v>200504.61</v>
      </c>
      <c r="J50" s="83">
        <f t="shared" si="41"/>
        <v>42105.968099999998</v>
      </c>
      <c r="K50" s="149">
        <f t="shared" si="42"/>
        <v>242610.57809999998</v>
      </c>
      <c r="L50" s="195">
        <f t="shared" si="43"/>
        <v>200504.61</v>
      </c>
      <c r="M50" s="195">
        <f t="shared" si="44"/>
        <v>42105.968099999998</v>
      </c>
      <c r="N50" s="353">
        <f t="shared" si="45"/>
        <v>242610.57809999998</v>
      </c>
    </row>
    <row r="51" spans="1:14" ht="21" hidden="1" x14ac:dyDescent="0.35">
      <c r="A51" s="19"/>
      <c r="B51" s="91" t="s">
        <v>111</v>
      </c>
      <c r="C51" s="21">
        <v>17847.099999999999</v>
      </c>
      <c r="D51" s="98">
        <f t="shared" si="46"/>
        <v>3390.9489999999996</v>
      </c>
      <c r="E51" s="109">
        <f t="shared" si="47"/>
        <v>21238.048999999999</v>
      </c>
      <c r="F51" s="131">
        <v>0</v>
      </c>
      <c r="G51" s="70">
        <f t="shared" si="48"/>
        <v>0</v>
      </c>
      <c r="H51" s="71">
        <f t="shared" si="49"/>
        <v>0</v>
      </c>
      <c r="I51" s="160">
        <f t="shared" si="50"/>
        <v>17847.099999999999</v>
      </c>
      <c r="J51" s="83">
        <f t="shared" si="41"/>
        <v>3747.8909999999996</v>
      </c>
      <c r="K51" s="149">
        <f t="shared" si="42"/>
        <v>21594.990999999998</v>
      </c>
      <c r="L51" s="195">
        <f t="shared" si="43"/>
        <v>17847.099999999999</v>
      </c>
      <c r="M51" s="195">
        <f t="shared" si="44"/>
        <v>3747.8909999999996</v>
      </c>
      <c r="N51" s="353">
        <f t="shared" si="45"/>
        <v>21594.990999999998</v>
      </c>
    </row>
    <row r="52" spans="1:14" ht="21" hidden="1" x14ac:dyDescent="0.35">
      <c r="A52" s="19"/>
      <c r="B52" s="91" t="s">
        <v>112</v>
      </c>
      <c r="C52" s="21">
        <v>38502.81</v>
      </c>
      <c r="D52" s="98">
        <f t="shared" si="46"/>
        <v>7315.5338999999994</v>
      </c>
      <c r="E52" s="109">
        <f t="shared" si="47"/>
        <v>45818.3439</v>
      </c>
      <c r="F52" s="131">
        <v>0</v>
      </c>
      <c r="G52" s="70">
        <f t="shared" si="48"/>
        <v>0</v>
      </c>
      <c r="H52" s="71">
        <f t="shared" si="49"/>
        <v>0</v>
      </c>
      <c r="I52" s="160">
        <f t="shared" si="50"/>
        <v>38502.81</v>
      </c>
      <c r="J52" s="83">
        <f t="shared" si="41"/>
        <v>8085.5900999999994</v>
      </c>
      <c r="K52" s="149">
        <f t="shared" si="42"/>
        <v>46588.400099999999</v>
      </c>
      <c r="L52" s="195">
        <f t="shared" si="43"/>
        <v>38502.81</v>
      </c>
      <c r="M52" s="195">
        <f t="shared" si="44"/>
        <v>8085.5900999999994</v>
      </c>
      <c r="N52" s="353">
        <f t="shared" si="45"/>
        <v>46588.400099999999</v>
      </c>
    </row>
    <row r="53" spans="1:14" ht="21" hidden="1" x14ac:dyDescent="0.35">
      <c r="A53" s="19"/>
      <c r="B53" s="91" t="s">
        <v>113</v>
      </c>
      <c r="C53" s="21">
        <v>17910.419999999998</v>
      </c>
      <c r="D53" s="98">
        <f t="shared" si="46"/>
        <v>3402.9797999999996</v>
      </c>
      <c r="E53" s="109">
        <f t="shared" si="47"/>
        <v>21313.399799999999</v>
      </c>
      <c r="F53" s="131">
        <v>0</v>
      </c>
      <c r="G53" s="70">
        <f t="shared" si="48"/>
        <v>0</v>
      </c>
      <c r="H53" s="71">
        <f t="shared" si="49"/>
        <v>0</v>
      </c>
      <c r="I53" s="160">
        <f t="shared" si="50"/>
        <v>17910.419999999998</v>
      </c>
      <c r="J53" s="83">
        <f t="shared" si="41"/>
        <v>3761.1881999999996</v>
      </c>
      <c r="K53" s="149">
        <f t="shared" si="42"/>
        <v>21671.608199999999</v>
      </c>
      <c r="L53" s="195">
        <f t="shared" si="43"/>
        <v>17910.419999999998</v>
      </c>
      <c r="M53" s="195">
        <f t="shared" si="44"/>
        <v>3761.1881999999996</v>
      </c>
      <c r="N53" s="353">
        <f t="shared" si="45"/>
        <v>21671.608199999999</v>
      </c>
    </row>
    <row r="54" spans="1:14" ht="21" hidden="1" x14ac:dyDescent="0.35">
      <c r="A54" s="19"/>
      <c r="B54" s="91" t="s">
        <v>114</v>
      </c>
      <c r="C54" s="21">
        <v>40871.01</v>
      </c>
      <c r="D54" s="98">
        <f t="shared" si="46"/>
        <v>7765.4919000000009</v>
      </c>
      <c r="E54" s="109">
        <f t="shared" si="47"/>
        <v>48636.501900000003</v>
      </c>
      <c r="F54" s="131">
        <v>0</v>
      </c>
      <c r="G54" s="70">
        <f t="shared" si="48"/>
        <v>0</v>
      </c>
      <c r="H54" s="71">
        <f t="shared" si="49"/>
        <v>0</v>
      </c>
      <c r="I54" s="160">
        <f t="shared" si="50"/>
        <v>40871.01</v>
      </c>
      <c r="J54" s="83">
        <f t="shared" si="41"/>
        <v>8582.9120999999996</v>
      </c>
      <c r="K54" s="149">
        <f t="shared" si="42"/>
        <v>49453.922100000003</v>
      </c>
      <c r="L54" s="195">
        <f t="shared" si="43"/>
        <v>40871.01</v>
      </c>
      <c r="M54" s="195">
        <f t="shared" si="44"/>
        <v>8582.9120999999996</v>
      </c>
      <c r="N54" s="353">
        <f t="shared" si="45"/>
        <v>49453.922100000003</v>
      </c>
    </row>
    <row r="55" spans="1:14" ht="21" hidden="1" x14ac:dyDescent="0.35">
      <c r="A55" s="19"/>
      <c r="B55" s="91" t="s">
        <v>115</v>
      </c>
      <c r="C55" s="21">
        <v>105975.15</v>
      </c>
      <c r="D55" s="98">
        <f t="shared" si="46"/>
        <v>20135.2785</v>
      </c>
      <c r="E55" s="109">
        <f t="shared" si="47"/>
        <v>126110.42849999999</v>
      </c>
      <c r="F55" s="131">
        <v>0</v>
      </c>
      <c r="G55" s="70">
        <f t="shared" si="48"/>
        <v>0</v>
      </c>
      <c r="H55" s="71">
        <f t="shared" si="49"/>
        <v>0</v>
      </c>
      <c r="I55" s="160">
        <f t="shared" si="50"/>
        <v>105975.15</v>
      </c>
      <c r="J55" s="83">
        <f t="shared" si="41"/>
        <v>22254.781499999997</v>
      </c>
      <c r="K55" s="149">
        <f t="shared" si="42"/>
        <v>128229.93149999999</v>
      </c>
      <c r="L55" s="195">
        <f t="shared" si="43"/>
        <v>105975.15</v>
      </c>
      <c r="M55" s="195">
        <f t="shared" si="44"/>
        <v>22254.781499999997</v>
      </c>
      <c r="N55" s="353">
        <f t="shared" si="45"/>
        <v>128229.93149999999</v>
      </c>
    </row>
    <row r="56" spans="1:14" ht="21" hidden="1" x14ac:dyDescent="0.35">
      <c r="A56" s="19"/>
      <c r="B56" s="91" t="s">
        <v>116</v>
      </c>
      <c r="C56" s="21">
        <v>84320.11</v>
      </c>
      <c r="D56" s="98">
        <f t="shared" si="46"/>
        <v>16020.820900000001</v>
      </c>
      <c r="E56" s="109">
        <f t="shared" si="47"/>
        <v>100340.93090000001</v>
      </c>
      <c r="F56" s="131">
        <v>0</v>
      </c>
      <c r="G56" s="70">
        <f t="shared" si="48"/>
        <v>0</v>
      </c>
      <c r="H56" s="71">
        <f t="shared" si="49"/>
        <v>0</v>
      </c>
      <c r="I56" s="160">
        <f t="shared" si="50"/>
        <v>84320.11</v>
      </c>
      <c r="J56" s="83">
        <f t="shared" si="41"/>
        <v>17707.223099999999</v>
      </c>
      <c r="K56" s="149">
        <f t="shared" si="42"/>
        <v>102027.3331</v>
      </c>
      <c r="L56" s="195">
        <f t="shared" si="43"/>
        <v>84320.11</v>
      </c>
      <c r="M56" s="195">
        <f t="shared" si="44"/>
        <v>17707.223099999999</v>
      </c>
      <c r="N56" s="353">
        <f t="shared" si="45"/>
        <v>102027.3331</v>
      </c>
    </row>
    <row r="57" spans="1:14" ht="21" hidden="1" x14ac:dyDescent="0.35">
      <c r="A57" s="19"/>
      <c r="B57" s="91" t="s">
        <v>117</v>
      </c>
      <c r="C57" s="21">
        <v>177062.63</v>
      </c>
      <c r="D57" s="98">
        <f t="shared" si="46"/>
        <v>33641.899700000002</v>
      </c>
      <c r="E57" s="109">
        <f t="shared" si="47"/>
        <v>210704.52970000001</v>
      </c>
      <c r="F57" s="131">
        <f>81185.65+95876.98</f>
        <v>177062.63</v>
      </c>
      <c r="G57" s="70">
        <f t="shared" si="48"/>
        <v>33641.899700000002</v>
      </c>
      <c r="H57" s="71">
        <f t="shared" si="49"/>
        <v>210704.52970000001</v>
      </c>
      <c r="I57" s="160">
        <f t="shared" si="50"/>
        <v>0</v>
      </c>
      <c r="J57" s="83">
        <f t="shared" si="41"/>
        <v>0</v>
      </c>
      <c r="K57" s="149">
        <f t="shared" si="42"/>
        <v>0</v>
      </c>
      <c r="L57" s="195">
        <f t="shared" si="43"/>
        <v>177062.63</v>
      </c>
      <c r="M57" s="195">
        <f t="shared" si="44"/>
        <v>33641.899700000002</v>
      </c>
      <c r="N57" s="353">
        <f t="shared" si="45"/>
        <v>210704.52970000001</v>
      </c>
    </row>
    <row r="58" spans="1:14" ht="21" hidden="1" x14ac:dyDescent="0.35">
      <c r="A58" s="19"/>
      <c r="B58" s="91" t="s">
        <v>118</v>
      </c>
      <c r="C58" s="97">
        <v>298238.36</v>
      </c>
      <c r="D58" s="98">
        <f t="shared" si="46"/>
        <v>56665.288399999998</v>
      </c>
      <c r="E58" s="109">
        <f t="shared" si="47"/>
        <v>354903.64840000001</v>
      </c>
      <c r="F58" s="131">
        <v>297989.77</v>
      </c>
      <c r="G58" s="70">
        <f t="shared" si="48"/>
        <v>56618.056300000004</v>
      </c>
      <c r="H58" s="71">
        <f t="shared" si="49"/>
        <v>354607.82630000002</v>
      </c>
      <c r="I58" s="160">
        <f t="shared" si="50"/>
        <v>248.5899999999674</v>
      </c>
      <c r="J58" s="83">
        <f t="shared" si="41"/>
        <v>52.203899999993155</v>
      </c>
      <c r="K58" s="149">
        <f t="shared" si="42"/>
        <v>300.79389999996056</v>
      </c>
      <c r="L58" s="195">
        <f t="shared" si="43"/>
        <v>298238.36</v>
      </c>
      <c r="M58" s="195">
        <f t="shared" si="44"/>
        <v>56670.260199999997</v>
      </c>
      <c r="N58" s="353">
        <f t="shared" si="45"/>
        <v>354908.6202</v>
      </c>
    </row>
    <row r="59" spans="1:14" ht="21" hidden="1" x14ac:dyDescent="0.35">
      <c r="A59" s="19"/>
      <c r="B59" s="91" t="s">
        <v>119</v>
      </c>
      <c r="C59" s="97">
        <v>175806.49</v>
      </c>
      <c r="D59" s="98">
        <f t="shared" si="46"/>
        <v>33403.233099999998</v>
      </c>
      <c r="E59" s="109">
        <f t="shared" si="47"/>
        <v>209209.7231</v>
      </c>
      <c r="F59" s="131">
        <v>175806.49</v>
      </c>
      <c r="G59" s="70">
        <f t="shared" si="48"/>
        <v>33403.233099999998</v>
      </c>
      <c r="H59" s="71">
        <f t="shared" si="49"/>
        <v>209209.7231</v>
      </c>
      <c r="I59" s="160">
        <f t="shared" si="50"/>
        <v>0</v>
      </c>
      <c r="J59" s="83">
        <f t="shared" si="41"/>
        <v>0</v>
      </c>
      <c r="K59" s="149">
        <f t="shared" si="42"/>
        <v>0</v>
      </c>
      <c r="L59" s="195">
        <f t="shared" si="43"/>
        <v>175806.49</v>
      </c>
      <c r="M59" s="195">
        <f t="shared" si="44"/>
        <v>33403.233099999998</v>
      </c>
      <c r="N59" s="353">
        <f t="shared" si="45"/>
        <v>209209.7231</v>
      </c>
    </row>
    <row r="60" spans="1:14" ht="21" hidden="1" x14ac:dyDescent="0.35">
      <c r="A60" s="19"/>
      <c r="B60" s="91" t="s">
        <v>120</v>
      </c>
      <c r="C60" s="97">
        <v>18184.419999999998</v>
      </c>
      <c r="D60" s="98">
        <f t="shared" si="46"/>
        <v>3455.0397999999996</v>
      </c>
      <c r="E60" s="109">
        <f t="shared" si="47"/>
        <v>21639.459799999997</v>
      </c>
      <c r="F60" s="131">
        <v>0</v>
      </c>
      <c r="G60" s="70">
        <f t="shared" si="48"/>
        <v>0</v>
      </c>
      <c r="H60" s="71">
        <f t="shared" si="49"/>
        <v>0</v>
      </c>
      <c r="I60" s="160">
        <f t="shared" si="50"/>
        <v>18184.419999999998</v>
      </c>
      <c r="J60" s="83">
        <f t="shared" si="41"/>
        <v>3818.7281999999996</v>
      </c>
      <c r="K60" s="149">
        <f t="shared" si="42"/>
        <v>22003.148199999996</v>
      </c>
      <c r="L60" s="195">
        <f t="shared" si="43"/>
        <v>18184.419999999998</v>
      </c>
      <c r="M60" s="195">
        <f t="shared" si="44"/>
        <v>3818.7281999999996</v>
      </c>
      <c r="N60" s="353">
        <f t="shared" si="45"/>
        <v>22003.148199999996</v>
      </c>
    </row>
    <row r="61" spans="1:14" ht="21" hidden="1" x14ac:dyDescent="0.35">
      <c r="A61" s="19"/>
      <c r="B61" s="91" t="s">
        <v>121</v>
      </c>
      <c r="C61" s="97">
        <v>54002.93</v>
      </c>
      <c r="D61" s="98">
        <f t="shared" si="46"/>
        <v>10260.556700000001</v>
      </c>
      <c r="E61" s="109">
        <f t="shared" si="47"/>
        <v>64263.486700000001</v>
      </c>
      <c r="F61" s="131">
        <v>0</v>
      </c>
      <c r="G61" s="70">
        <f t="shared" si="48"/>
        <v>0</v>
      </c>
      <c r="H61" s="71">
        <f t="shared" si="49"/>
        <v>0</v>
      </c>
      <c r="I61" s="160">
        <f t="shared" si="50"/>
        <v>54002.93</v>
      </c>
      <c r="J61" s="83">
        <f t="shared" si="41"/>
        <v>11340.615299999999</v>
      </c>
      <c r="K61" s="149">
        <f t="shared" si="42"/>
        <v>65343.545299999998</v>
      </c>
      <c r="L61" s="195">
        <f t="shared" si="43"/>
        <v>54002.93</v>
      </c>
      <c r="M61" s="195">
        <f t="shared" si="44"/>
        <v>11340.615299999999</v>
      </c>
      <c r="N61" s="353">
        <f t="shared" si="45"/>
        <v>65343.545299999998</v>
      </c>
    </row>
    <row r="62" spans="1:14" ht="21" hidden="1" x14ac:dyDescent="0.35">
      <c r="A62" s="19"/>
      <c r="B62" s="91" t="s">
        <v>122</v>
      </c>
      <c r="C62" s="97">
        <v>17910.419999999998</v>
      </c>
      <c r="D62" s="98">
        <f t="shared" si="46"/>
        <v>3402.9797999999996</v>
      </c>
      <c r="E62" s="109">
        <f t="shared" si="47"/>
        <v>21313.399799999999</v>
      </c>
      <c r="F62" s="131">
        <v>0</v>
      </c>
      <c r="G62" s="70">
        <f t="shared" si="48"/>
        <v>0</v>
      </c>
      <c r="H62" s="71">
        <f t="shared" si="49"/>
        <v>0</v>
      </c>
      <c r="I62" s="160">
        <f t="shared" si="50"/>
        <v>17910.419999999998</v>
      </c>
      <c r="J62" s="83">
        <f t="shared" si="41"/>
        <v>3761.1881999999996</v>
      </c>
      <c r="K62" s="149">
        <f t="shared" si="42"/>
        <v>21671.608199999999</v>
      </c>
      <c r="L62" s="195">
        <f t="shared" si="43"/>
        <v>17910.419999999998</v>
      </c>
      <c r="M62" s="195">
        <f t="shared" si="44"/>
        <v>3761.1881999999996</v>
      </c>
      <c r="N62" s="353">
        <f t="shared" si="45"/>
        <v>21671.608199999999</v>
      </c>
    </row>
    <row r="63" spans="1:14" ht="21" hidden="1" x14ac:dyDescent="0.35">
      <c r="A63" s="19"/>
      <c r="B63" s="91" t="s">
        <v>123</v>
      </c>
      <c r="C63" s="97">
        <v>19911.52</v>
      </c>
      <c r="D63" s="98">
        <f t="shared" si="46"/>
        <v>3783.1887999999999</v>
      </c>
      <c r="E63" s="109">
        <f t="shared" si="47"/>
        <v>23694.7088</v>
      </c>
      <c r="F63" s="131">
        <v>19911.52</v>
      </c>
      <c r="G63" s="70">
        <f t="shared" si="48"/>
        <v>3783.1887999999999</v>
      </c>
      <c r="H63" s="71">
        <f t="shared" si="49"/>
        <v>23694.7088</v>
      </c>
      <c r="I63" s="160">
        <f t="shared" si="50"/>
        <v>0</v>
      </c>
      <c r="J63" s="83">
        <f t="shared" si="41"/>
        <v>0</v>
      </c>
      <c r="K63" s="149">
        <f t="shared" si="42"/>
        <v>0</v>
      </c>
      <c r="L63" s="195">
        <f t="shared" si="43"/>
        <v>19911.52</v>
      </c>
      <c r="M63" s="195">
        <f t="shared" si="44"/>
        <v>3783.1887999999999</v>
      </c>
      <c r="N63" s="353">
        <f t="shared" si="45"/>
        <v>23694.7088</v>
      </c>
    </row>
    <row r="64" spans="1:14" ht="21" hidden="1" x14ac:dyDescent="0.35">
      <c r="A64" s="19"/>
      <c r="B64" s="91" t="s">
        <v>124</v>
      </c>
      <c r="C64" s="97">
        <v>67343.83</v>
      </c>
      <c r="D64" s="98">
        <f t="shared" si="46"/>
        <v>12795.3277</v>
      </c>
      <c r="E64" s="109">
        <f t="shared" si="47"/>
        <v>80139.157699999996</v>
      </c>
      <c r="F64" s="131">
        <v>67343.83</v>
      </c>
      <c r="G64" s="70">
        <f t="shared" si="48"/>
        <v>12795.3277</v>
      </c>
      <c r="H64" s="71">
        <f t="shared" si="49"/>
        <v>80139.157699999996</v>
      </c>
      <c r="I64" s="160">
        <f t="shared" si="50"/>
        <v>0</v>
      </c>
      <c r="J64" s="83">
        <f t="shared" si="41"/>
        <v>0</v>
      </c>
      <c r="K64" s="149">
        <f t="shared" si="42"/>
        <v>0</v>
      </c>
      <c r="L64" s="195">
        <f t="shared" si="43"/>
        <v>67343.83</v>
      </c>
      <c r="M64" s="195">
        <f t="shared" si="44"/>
        <v>12795.3277</v>
      </c>
      <c r="N64" s="353">
        <f t="shared" si="45"/>
        <v>80139.157699999996</v>
      </c>
    </row>
    <row r="65" spans="1:14" ht="21" hidden="1" x14ac:dyDescent="0.35">
      <c r="A65" s="19"/>
      <c r="B65" s="91" t="s">
        <v>125</v>
      </c>
      <c r="C65" s="97">
        <v>72213.98</v>
      </c>
      <c r="D65" s="98">
        <f t="shared" si="46"/>
        <v>13720.656199999999</v>
      </c>
      <c r="E65" s="109">
        <f t="shared" si="47"/>
        <v>85934.636199999994</v>
      </c>
      <c r="F65" s="131">
        <v>72213.98</v>
      </c>
      <c r="G65" s="70">
        <f t="shared" si="48"/>
        <v>13720.656199999999</v>
      </c>
      <c r="H65" s="71">
        <f t="shared" si="49"/>
        <v>85934.636199999994</v>
      </c>
      <c r="I65" s="160">
        <f t="shared" si="50"/>
        <v>0</v>
      </c>
      <c r="J65" s="83">
        <f t="shared" si="41"/>
        <v>0</v>
      </c>
      <c r="K65" s="149">
        <f t="shared" si="42"/>
        <v>0</v>
      </c>
      <c r="L65" s="195">
        <f t="shared" si="43"/>
        <v>72213.98</v>
      </c>
      <c r="M65" s="195">
        <f t="shared" si="44"/>
        <v>13720.656199999999</v>
      </c>
      <c r="N65" s="353">
        <f t="shared" si="45"/>
        <v>85934.636199999994</v>
      </c>
    </row>
    <row r="66" spans="1:14" ht="21" hidden="1" x14ac:dyDescent="0.35">
      <c r="A66" s="19"/>
      <c r="B66" s="91" t="s">
        <v>126</v>
      </c>
      <c r="C66" s="97">
        <v>182961.32</v>
      </c>
      <c r="D66" s="98">
        <f t="shared" si="46"/>
        <v>34762.650800000003</v>
      </c>
      <c r="E66" s="109">
        <f t="shared" si="47"/>
        <v>217723.97080000001</v>
      </c>
      <c r="F66" s="131">
        <v>182961.32</v>
      </c>
      <c r="G66" s="70">
        <f t="shared" si="48"/>
        <v>34762.650800000003</v>
      </c>
      <c r="H66" s="71">
        <f t="shared" si="49"/>
        <v>217723.97080000001</v>
      </c>
      <c r="I66" s="160">
        <f t="shared" si="50"/>
        <v>0</v>
      </c>
      <c r="J66" s="83">
        <f t="shared" si="41"/>
        <v>0</v>
      </c>
      <c r="K66" s="149">
        <f t="shared" si="42"/>
        <v>0</v>
      </c>
      <c r="L66" s="195">
        <f t="shared" si="43"/>
        <v>182961.32</v>
      </c>
      <c r="M66" s="195">
        <f t="shared" si="44"/>
        <v>34762.650800000003</v>
      </c>
      <c r="N66" s="353">
        <f t="shared" si="45"/>
        <v>217723.97080000001</v>
      </c>
    </row>
    <row r="67" spans="1:14" ht="21" hidden="1" x14ac:dyDescent="0.35">
      <c r="A67" s="19"/>
      <c r="B67" s="91" t="s">
        <v>127</v>
      </c>
      <c r="C67" s="97">
        <v>306588.77</v>
      </c>
      <c r="D67" s="98">
        <f t="shared" si="46"/>
        <v>58251.866300000002</v>
      </c>
      <c r="E67" s="109">
        <f t="shared" si="47"/>
        <v>364840.63630000001</v>
      </c>
      <c r="F67" s="131">
        <v>306588.77</v>
      </c>
      <c r="G67" s="70">
        <f t="shared" si="48"/>
        <v>58251.866300000002</v>
      </c>
      <c r="H67" s="71">
        <f t="shared" si="49"/>
        <v>364840.63630000001</v>
      </c>
      <c r="I67" s="160">
        <f t="shared" si="50"/>
        <v>0</v>
      </c>
      <c r="J67" s="83">
        <f t="shared" si="41"/>
        <v>0</v>
      </c>
      <c r="K67" s="149">
        <f t="shared" si="42"/>
        <v>0</v>
      </c>
      <c r="L67" s="195">
        <f t="shared" si="43"/>
        <v>306588.77</v>
      </c>
      <c r="M67" s="195">
        <f t="shared" si="44"/>
        <v>58251.866300000002</v>
      </c>
      <c r="N67" s="353">
        <f t="shared" si="45"/>
        <v>364840.63630000001</v>
      </c>
    </row>
    <row r="68" spans="1:14" ht="21" hidden="1" x14ac:dyDescent="0.35">
      <c r="A68" s="19"/>
      <c r="B68" s="91" t="s">
        <v>128</v>
      </c>
      <c r="C68" s="97">
        <v>155300.46</v>
      </c>
      <c r="D68" s="98">
        <f t="shared" si="46"/>
        <v>29507.0874</v>
      </c>
      <c r="E68" s="109">
        <f t="shared" si="47"/>
        <v>184807.54739999998</v>
      </c>
      <c r="F68" s="131">
        <v>155300.46</v>
      </c>
      <c r="G68" s="70">
        <f t="shared" si="48"/>
        <v>29507.0874</v>
      </c>
      <c r="H68" s="71">
        <f t="shared" si="49"/>
        <v>184807.54739999998</v>
      </c>
      <c r="I68" s="160">
        <f t="shared" si="50"/>
        <v>0</v>
      </c>
      <c r="J68" s="83">
        <f t="shared" si="41"/>
        <v>0</v>
      </c>
      <c r="K68" s="149">
        <f t="shared" si="42"/>
        <v>0</v>
      </c>
      <c r="L68" s="195">
        <f t="shared" si="43"/>
        <v>155300.46</v>
      </c>
      <c r="M68" s="195">
        <f t="shared" si="44"/>
        <v>29507.0874</v>
      </c>
      <c r="N68" s="353">
        <f t="shared" si="45"/>
        <v>184807.54739999998</v>
      </c>
    </row>
    <row r="69" spans="1:14" ht="21" hidden="1" x14ac:dyDescent="0.35">
      <c r="A69" s="19"/>
      <c r="B69" s="91" t="s">
        <v>129</v>
      </c>
      <c r="C69" s="97">
        <v>17847.099999999999</v>
      </c>
      <c r="D69" s="98">
        <f t="shared" si="46"/>
        <v>3390.9489999999996</v>
      </c>
      <c r="E69" s="109">
        <f t="shared" si="47"/>
        <v>21238.048999999999</v>
      </c>
      <c r="F69" s="131">
        <v>0</v>
      </c>
      <c r="G69" s="70">
        <f t="shared" si="48"/>
        <v>0</v>
      </c>
      <c r="H69" s="71">
        <f t="shared" si="49"/>
        <v>0</v>
      </c>
      <c r="I69" s="160">
        <f t="shared" si="50"/>
        <v>17847.099999999999</v>
      </c>
      <c r="J69" s="83">
        <f t="shared" si="41"/>
        <v>3747.8909999999996</v>
      </c>
      <c r="K69" s="149">
        <f t="shared" si="42"/>
        <v>21594.990999999998</v>
      </c>
      <c r="L69" s="195">
        <f t="shared" si="43"/>
        <v>17847.099999999999</v>
      </c>
      <c r="M69" s="195">
        <f t="shared" si="44"/>
        <v>3747.8909999999996</v>
      </c>
      <c r="N69" s="353">
        <f t="shared" si="45"/>
        <v>21594.990999999998</v>
      </c>
    </row>
    <row r="70" spans="1:14" ht="21" hidden="1" x14ac:dyDescent="0.35">
      <c r="A70" s="19"/>
      <c r="B70" s="91" t="s">
        <v>130</v>
      </c>
      <c r="C70" s="97">
        <v>38502.81</v>
      </c>
      <c r="D70" s="98">
        <f t="shared" si="46"/>
        <v>7315.5338999999994</v>
      </c>
      <c r="E70" s="109">
        <f t="shared" si="47"/>
        <v>45818.3439</v>
      </c>
      <c r="F70" s="131">
        <v>0</v>
      </c>
      <c r="G70" s="70">
        <f t="shared" si="48"/>
        <v>0</v>
      </c>
      <c r="H70" s="71">
        <f t="shared" si="49"/>
        <v>0</v>
      </c>
      <c r="I70" s="160">
        <f t="shared" si="50"/>
        <v>38502.81</v>
      </c>
      <c r="J70" s="83">
        <f t="shared" si="41"/>
        <v>8085.5900999999994</v>
      </c>
      <c r="K70" s="149">
        <f t="shared" si="42"/>
        <v>46588.400099999999</v>
      </c>
      <c r="L70" s="195">
        <f t="shared" si="43"/>
        <v>38502.81</v>
      </c>
      <c r="M70" s="195">
        <f t="shared" si="44"/>
        <v>8085.5900999999994</v>
      </c>
      <c r="N70" s="353">
        <f t="shared" si="45"/>
        <v>46588.400099999999</v>
      </c>
    </row>
    <row r="71" spans="1:14" ht="21" hidden="1" x14ac:dyDescent="0.35">
      <c r="A71" s="19"/>
      <c r="B71" s="91" t="s">
        <v>131</v>
      </c>
      <c r="C71" s="97">
        <v>50151.29</v>
      </c>
      <c r="D71" s="98">
        <f t="shared" si="46"/>
        <v>9528.7451000000001</v>
      </c>
      <c r="E71" s="109">
        <f t="shared" si="47"/>
        <v>59680.035100000001</v>
      </c>
      <c r="F71" s="131">
        <v>0</v>
      </c>
      <c r="G71" s="70">
        <f t="shared" si="48"/>
        <v>0</v>
      </c>
      <c r="H71" s="71">
        <f t="shared" si="49"/>
        <v>0</v>
      </c>
      <c r="I71" s="160">
        <f t="shared" si="50"/>
        <v>50151.29</v>
      </c>
      <c r="J71" s="83">
        <f t="shared" si="41"/>
        <v>10531.7709</v>
      </c>
      <c r="K71" s="149">
        <f t="shared" si="42"/>
        <v>60683.060899999997</v>
      </c>
      <c r="L71" s="195">
        <f t="shared" si="43"/>
        <v>50151.29</v>
      </c>
      <c r="M71" s="195">
        <f t="shared" si="44"/>
        <v>10531.7709</v>
      </c>
      <c r="N71" s="353">
        <f t="shared" si="45"/>
        <v>60683.060899999997</v>
      </c>
    </row>
    <row r="72" spans="1:14" ht="21" hidden="1" x14ac:dyDescent="0.35">
      <c r="A72" s="19"/>
      <c r="B72" s="91" t="s">
        <v>132</v>
      </c>
      <c r="C72" s="97">
        <v>19911.52</v>
      </c>
      <c r="D72" s="98">
        <f t="shared" si="46"/>
        <v>3783.1887999999999</v>
      </c>
      <c r="E72" s="109">
        <f t="shared" si="47"/>
        <v>23694.7088</v>
      </c>
      <c r="F72" s="131">
        <v>19911.52</v>
      </c>
      <c r="G72" s="70">
        <f t="shared" si="48"/>
        <v>3783.1887999999999</v>
      </c>
      <c r="H72" s="71">
        <f t="shared" si="49"/>
        <v>23694.7088</v>
      </c>
      <c r="I72" s="160">
        <f t="shared" si="50"/>
        <v>0</v>
      </c>
      <c r="J72" s="83">
        <f t="shared" si="41"/>
        <v>0</v>
      </c>
      <c r="K72" s="149">
        <f t="shared" si="42"/>
        <v>0</v>
      </c>
      <c r="L72" s="195">
        <f t="shared" si="43"/>
        <v>19911.52</v>
      </c>
      <c r="M72" s="195">
        <f t="shared" si="44"/>
        <v>3783.1887999999999</v>
      </c>
      <c r="N72" s="353">
        <f t="shared" si="45"/>
        <v>23694.7088</v>
      </c>
    </row>
    <row r="73" spans="1:14" ht="21" hidden="1" x14ac:dyDescent="0.35">
      <c r="A73" s="19"/>
      <c r="B73" s="91" t="s">
        <v>133</v>
      </c>
      <c r="C73" s="97">
        <v>74837.710000000006</v>
      </c>
      <c r="D73" s="98">
        <f t="shared" si="46"/>
        <v>14219.164900000002</v>
      </c>
      <c r="E73" s="109">
        <f t="shared" si="47"/>
        <v>89056.87490000001</v>
      </c>
      <c r="F73" s="131">
        <v>74837.710000000006</v>
      </c>
      <c r="G73" s="70">
        <f t="shared" si="48"/>
        <v>14219.164900000002</v>
      </c>
      <c r="H73" s="71">
        <f t="shared" si="49"/>
        <v>89056.87490000001</v>
      </c>
      <c r="I73" s="160">
        <f t="shared" si="50"/>
        <v>0</v>
      </c>
      <c r="J73" s="83">
        <f t="shared" si="41"/>
        <v>0</v>
      </c>
      <c r="K73" s="149">
        <f t="shared" si="42"/>
        <v>0</v>
      </c>
      <c r="L73" s="195">
        <f t="shared" si="43"/>
        <v>74837.710000000006</v>
      </c>
      <c r="M73" s="195">
        <f t="shared" si="44"/>
        <v>14219.164900000002</v>
      </c>
      <c r="N73" s="353">
        <f t="shared" si="45"/>
        <v>89056.87490000001</v>
      </c>
    </row>
    <row r="74" spans="1:14" ht="21" hidden="1" x14ac:dyDescent="0.35">
      <c r="A74" s="19"/>
      <c r="B74" s="91" t="s">
        <v>134</v>
      </c>
      <c r="C74" s="97">
        <v>67456.09</v>
      </c>
      <c r="D74" s="98">
        <f t="shared" si="46"/>
        <v>12816.6571</v>
      </c>
      <c r="E74" s="109">
        <f t="shared" si="47"/>
        <v>80272.747099999993</v>
      </c>
      <c r="F74" s="131">
        <v>67456.09</v>
      </c>
      <c r="G74" s="70">
        <f t="shared" si="48"/>
        <v>12816.6571</v>
      </c>
      <c r="H74" s="71">
        <f t="shared" si="49"/>
        <v>80272.747099999993</v>
      </c>
      <c r="I74" s="160">
        <f t="shared" si="50"/>
        <v>0</v>
      </c>
      <c r="J74" s="83">
        <f t="shared" si="41"/>
        <v>0</v>
      </c>
      <c r="K74" s="149">
        <f t="shared" si="42"/>
        <v>0</v>
      </c>
      <c r="L74" s="195">
        <f t="shared" si="43"/>
        <v>67456.09</v>
      </c>
      <c r="M74" s="195">
        <f t="shared" si="44"/>
        <v>12816.6571</v>
      </c>
      <c r="N74" s="353">
        <f t="shared" si="45"/>
        <v>80272.747099999993</v>
      </c>
    </row>
    <row r="75" spans="1:14" ht="21" x14ac:dyDescent="0.35">
      <c r="A75" s="19" t="s">
        <v>135</v>
      </c>
      <c r="B75" s="20" t="s">
        <v>136</v>
      </c>
      <c r="C75" s="97">
        <v>0</v>
      </c>
      <c r="D75" s="98">
        <f t="shared" si="46"/>
        <v>0</v>
      </c>
      <c r="E75" s="109">
        <f t="shared" si="47"/>
        <v>0</v>
      </c>
      <c r="F75" s="131">
        <v>0</v>
      </c>
      <c r="G75" s="70">
        <v>0</v>
      </c>
      <c r="H75" s="71">
        <v>0</v>
      </c>
      <c r="I75" s="160">
        <f t="shared" si="50"/>
        <v>0</v>
      </c>
      <c r="J75" s="83">
        <f t="shared" si="41"/>
        <v>0</v>
      </c>
      <c r="K75" s="149">
        <f t="shared" si="42"/>
        <v>0</v>
      </c>
      <c r="L75" s="195">
        <f t="shared" si="43"/>
        <v>0</v>
      </c>
      <c r="M75" s="195">
        <f t="shared" si="44"/>
        <v>0</v>
      </c>
      <c r="N75" s="353">
        <f t="shared" si="45"/>
        <v>0</v>
      </c>
    </row>
    <row r="76" spans="1:14" ht="21" x14ac:dyDescent="0.35">
      <c r="A76" s="247" t="s">
        <v>137</v>
      </c>
      <c r="B76" s="99" t="s">
        <v>138</v>
      </c>
      <c r="C76" s="248">
        <f>C77+C78</f>
        <v>1281535</v>
      </c>
      <c r="D76" s="98">
        <f t="shared" si="46"/>
        <v>243491.65</v>
      </c>
      <c r="E76" s="117">
        <f t="shared" si="47"/>
        <v>1525026.65</v>
      </c>
      <c r="F76" s="249">
        <f>F77+F78</f>
        <v>510400</v>
      </c>
      <c r="G76" s="250">
        <f t="shared" ref="G76:H76" si="51">G77+G78</f>
        <v>96976</v>
      </c>
      <c r="H76" s="348">
        <f t="shared" si="51"/>
        <v>607376</v>
      </c>
      <c r="I76" s="251">
        <f t="shared" ref="I76:I81" si="52">C76-F76</f>
        <v>771135</v>
      </c>
      <c r="J76" s="252">
        <f t="shared" si="41"/>
        <v>161938.35</v>
      </c>
      <c r="K76" s="253">
        <f t="shared" si="42"/>
        <v>933073.35</v>
      </c>
      <c r="L76" s="254">
        <f t="shared" si="43"/>
        <v>1281535</v>
      </c>
      <c r="M76" s="254">
        <f t="shared" si="44"/>
        <v>258914.35</v>
      </c>
      <c r="N76" s="354">
        <f t="shared" si="45"/>
        <v>1540449.35</v>
      </c>
    </row>
    <row r="77" spans="1:14" s="2" customFormat="1" ht="21" hidden="1" x14ac:dyDescent="0.35">
      <c r="A77" s="92"/>
      <c r="B77" s="99" t="s">
        <v>67</v>
      </c>
      <c r="C77" s="44">
        <v>1035400</v>
      </c>
      <c r="D77" s="93">
        <f t="shared" ref="D77:D81" si="53">C77*0.19</f>
        <v>196726</v>
      </c>
      <c r="E77" s="116">
        <f t="shared" ref="E77:E81" si="54">C77+D77</f>
        <v>1232126</v>
      </c>
      <c r="F77" s="132">
        <v>510400</v>
      </c>
      <c r="G77" s="94">
        <f t="shared" ref="G77:G81" si="55">F77*0.19</f>
        <v>96976</v>
      </c>
      <c r="H77" s="95">
        <f t="shared" ref="H77:H81" si="56">F77+G77</f>
        <v>607376</v>
      </c>
      <c r="I77" s="137">
        <f t="shared" si="52"/>
        <v>525000</v>
      </c>
      <c r="J77" s="83">
        <f t="shared" si="41"/>
        <v>110250</v>
      </c>
      <c r="K77" s="149">
        <f t="shared" si="42"/>
        <v>635250</v>
      </c>
      <c r="L77" s="195">
        <f t="shared" si="43"/>
        <v>1035400</v>
      </c>
      <c r="M77" s="195">
        <f t="shared" si="44"/>
        <v>207226</v>
      </c>
      <c r="N77" s="353">
        <f t="shared" si="45"/>
        <v>1242626</v>
      </c>
    </row>
    <row r="78" spans="1:14" s="2" customFormat="1" ht="21" hidden="1" x14ac:dyDescent="0.35">
      <c r="A78" s="92"/>
      <c r="B78" s="99" t="s">
        <v>68</v>
      </c>
      <c r="C78" s="44">
        <v>246135</v>
      </c>
      <c r="D78" s="93">
        <f t="shared" si="53"/>
        <v>46765.65</v>
      </c>
      <c r="E78" s="116">
        <f t="shared" si="54"/>
        <v>292900.65000000002</v>
      </c>
      <c r="F78" s="132">
        <v>0</v>
      </c>
      <c r="G78" s="94">
        <f t="shared" si="55"/>
        <v>0</v>
      </c>
      <c r="H78" s="95">
        <f t="shared" si="56"/>
        <v>0</v>
      </c>
      <c r="I78" s="137">
        <f t="shared" si="52"/>
        <v>246135</v>
      </c>
      <c r="J78" s="83">
        <f t="shared" si="41"/>
        <v>51688.35</v>
      </c>
      <c r="K78" s="149">
        <f t="shared" si="42"/>
        <v>297823.34999999998</v>
      </c>
      <c r="L78" s="195">
        <f t="shared" si="43"/>
        <v>246135</v>
      </c>
      <c r="M78" s="195">
        <f t="shared" si="44"/>
        <v>51688.35</v>
      </c>
      <c r="N78" s="353">
        <f t="shared" si="45"/>
        <v>297823.34999999998</v>
      </c>
    </row>
    <row r="79" spans="1:14" ht="42" x14ac:dyDescent="0.35">
      <c r="A79" s="19" t="s">
        <v>69</v>
      </c>
      <c r="B79" s="23" t="s">
        <v>70</v>
      </c>
      <c r="C79" s="21">
        <v>0</v>
      </c>
      <c r="D79" s="22">
        <f t="shared" si="53"/>
        <v>0</v>
      </c>
      <c r="E79" s="109">
        <f t="shared" si="54"/>
        <v>0</v>
      </c>
      <c r="F79" s="131">
        <v>0</v>
      </c>
      <c r="G79" s="70">
        <f t="shared" si="55"/>
        <v>0</v>
      </c>
      <c r="H79" s="71">
        <f t="shared" si="56"/>
        <v>0</v>
      </c>
      <c r="I79" s="160">
        <f t="shared" si="52"/>
        <v>0</v>
      </c>
      <c r="J79" s="83">
        <f t="shared" si="41"/>
        <v>0</v>
      </c>
      <c r="K79" s="149">
        <f t="shared" si="42"/>
        <v>0</v>
      </c>
      <c r="L79" s="195">
        <f t="shared" si="43"/>
        <v>0</v>
      </c>
      <c r="M79" s="195">
        <f t="shared" si="44"/>
        <v>0</v>
      </c>
      <c r="N79" s="353">
        <f t="shared" si="45"/>
        <v>0</v>
      </c>
    </row>
    <row r="80" spans="1:14" ht="21" x14ac:dyDescent="0.35">
      <c r="A80" s="19" t="s">
        <v>71</v>
      </c>
      <c r="B80" s="23" t="s">
        <v>72</v>
      </c>
      <c r="C80" s="21">
        <v>0</v>
      </c>
      <c r="D80" s="22">
        <f t="shared" si="53"/>
        <v>0</v>
      </c>
      <c r="E80" s="109">
        <f t="shared" si="54"/>
        <v>0</v>
      </c>
      <c r="F80" s="131">
        <v>0</v>
      </c>
      <c r="G80" s="70">
        <f t="shared" si="55"/>
        <v>0</v>
      </c>
      <c r="H80" s="71">
        <f t="shared" si="56"/>
        <v>0</v>
      </c>
      <c r="I80" s="160">
        <f t="shared" si="52"/>
        <v>0</v>
      </c>
      <c r="J80" s="83">
        <f t="shared" si="41"/>
        <v>0</v>
      </c>
      <c r="K80" s="149">
        <f t="shared" si="42"/>
        <v>0</v>
      </c>
      <c r="L80" s="195">
        <f t="shared" si="43"/>
        <v>0</v>
      </c>
      <c r="M80" s="195">
        <f t="shared" si="44"/>
        <v>0</v>
      </c>
      <c r="N80" s="353">
        <f t="shared" si="45"/>
        <v>0</v>
      </c>
    </row>
    <row r="81" spans="1:16" ht="21" x14ac:dyDescent="0.35">
      <c r="A81" s="19" t="s">
        <v>73</v>
      </c>
      <c r="B81" s="23" t="s">
        <v>74</v>
      </c>
      <c r="C81" s="21">
        <v>0</v>
      </c>
      <c r="D81" s="22">
        <f t="shared" si="53"/>
        <v>0</v>
      </c>
      <c r="E81" s="109">
        <f t="shared" si="54"/>
        <v>0</v>
      </c>
      <c r="F81" s="131">
        <v>0</v>
      </c>
      <c r="G81" s="70">
        <f t="shared" si="55"/>
        <v>0</v>
      </c>
      <c r="H81" s="71">
        <f t="shared" si="56"/>
        <v>0</v>
      </c>
      <c r="I81" s="160">
        <f t="shared" si="52"/>
        <v>0</v>
      </c>
      <c r="J81" s="83">
        <f t="shared" si="41"/>
        <v>0</v>
      </c>
      <c r="K81" s="149">
        <f t="shared" si="42"/>
        <v>0</v>
      </c>
      <c r="L81" s="195">
        <f t="shared" si="43"/>
        <v>0</v>
      </c>
      <c r="M81" s="195">
        <f t="shared" si="44"/>
        <v>0</v>
      </c>
      <c r="N81" s="353">
        <f t="shared" si="45"/>
        <v>0</v>
      </c>
    </row>
    <row r="82" spans="1:16" ht="21.75" thickBot="1" x14ac:dyDescent="0.4">
      <c r="A82" s="294" t="s">
        <v>75</v>
      </c>
      <c r="B82" s="295"/>
      <c r="C82" s="18">
        <f>C46+C75+C76+C79+C80+C81</f>
        <v>4346165.4499999993</v>
      </c>
      <c r="D82" s="18">
        <f t="shared" ref="D82:N82" si="57">D46+D75+D76+D79+D80+D81</f>
        <v>825771.43549999991</v>
      </c>
      <c r="E82" s="108">
        <f t="shared" si="57"/>
        <v>5171936.8854999989</v>
      </c>
      <c r="F82" s="129">
        <f t="shared" si="57"/>
        <v>2358860.98</v>
      </c>
      <c r="G82" s="66">
        <f t="shared" si="57"/>
        <v>448183.58620000002</v>
      </c>
      <c r="H82" s="67">
        <f t="shared" si="57"/>
        <v>2807044.5662000002</v>
      </c>
      <c r="I82" s="158">
        <f t="shared" si="57"/>
        <v>1987304.4699999993</v>
      </c>
      <c r="J82" s="80">
        <f t="shared" si="57"/>
        <v>417333.93869999982</v>
      </c>
      <c r="K82" s="146">
        <f t="shared" si="57"/>
        <v>2404638.4086999991</v>
      </c>
      <c r="L82" s="190">
        <f t="shared" si="57"/>
        <v>4346165.4499999993</v>
      </c>
      <c r="M82" s="191">
        <f t="shared" si="57"/>
        <v>865517.52489999984</v>
      </c>
      <c r="N82" s="192">
        <f t="shared" si="57"/>
        <v>5211682.9748999998</v>
      </c>
      <c r="P82" s="100"/>
    </row>
    <row r="83" spans="1:16" ht="21" x14ac:dyDescent="0.25">
      <c r="A83" s="293" t="s">
        <v>76</v>
      </c>
      <c r="B83" s="290"/>
      <c r="C83" s="290"/>
      <c r="D83" s="290"/>
      <c r="E83" s="290"/>
      <c r="F83" s="127"/>
      <c r="G83" s="318"/>
      <c r="H83" s="128"/>
      <c r="I83" s="79"/>
      <c r="J83" s="79"/>
      <c r="K83" s="79"/>
      <c r="L83" s="188"/>
      <c r="M83" s="333"/>
      <c r="N83" s="189"/>
    </row>
    <row r="84" spans="1:16" s="2" customFormat="1" ht="21" x14ac:dyDescent="0.35">
      <c r="A84" s="92" t="s">
        <v>77</v>
      </c>
      <c r="B84" s="255" t="s">
        <v>78</v>
      </c>
      <c r="C84" s="93">
        <f>C85+C86</f>
        <v>105000</v>
      </c>
      <c r="D84" s="93">
        <f t="shared" ref="D84:E84" si="58">D85+D86</f>
        <v>19950</v>
      </c>
      <c r="E84" s="116">
        <f t="shared" si="58"/>
        <v>124950</v>
      </c>
      <c r="F84" s="214">
        <f>F85+F86</f>
        <v>57895.67</v>
      </c>
      <c r="G84" s="94">
        <f t="shared" ref="G84:H84" si="59">G85+G86</f>
        <v>11000.177299999999</v>
      </c>
      <c r="H84" s="95">
        <f t="shared" si="59"/>
        <v>68895.847299999994</v>
      </c>
      <c r="I84" s="215">
        <f>I85+I86</f>
        <v>47104.33</v>
      </c>
      <c r="J84" s="96">
        <f>I84*0.21</f>
        <v>9891.9092999999993</v>
      </c>
      <c r="K84" s="150">
        <f>I84+J84</f>
        <v>56996.239300000001</v>
      </c>
      <c r="L84" s="216">
        <f>F84+I84</f>
        <v>105000</v>
      </c>
      <c r="M84" s="216">
        <f t="shared" ref="M84:N84" si="60">G84+J84</f>
        <v>20892.086599999999</v>
      </c>
      <c r="N84" s="351">
        <f t="shared" si="60"/>
        <v>125892.0866</v>
      </c>
    </row>
    <row r="85" spans="1:16" ht="21" x14ac:dyDescent="0.35">
      <c r="A85" s="19"/>
      <c r="B85" s="45" t="s">
        <v>79</v>
      </c>
      <c r="C85" s="21">
        <v>105000</v>
      </c>
      <c r="D85" s="22">
        <f t="shared" ref="D85:D94" si="61">C85*19%</f>
        <v>19950</v>
      </c>
      <c r="E85" s="109">
        <f t="shared" ref="E85:E86" si="62">C85+D85</f>
        <v>124950</v>
      </c>
      <c r="F85" s="131">
        <v>57895.67</v>
      </c>
      <c r="G85" s="70">
        <f t="shared" ref="G85:G86" si="63">F85*19%</f>
        <v>11000.177299999999</v>
      </c>
      <c r="H85" s="71">
        <f t="shared" ref="H85:H86" si="64">F85+G85</f>
        <v>68895.847299999994</v>
      </c>
      <c r="I85" s="160">
        <f>C85-F85</f>
        <v>47104.33</v>
      </c>
      <c r="J85" s="81">
        <f t="shared" ref="J85:J94" si="65">I85*0.21</f>
        <v>9891.9092999999993</v>
      </c>
      <c r="K85" s="147">
        <f t="shared" ref="K85:K94" si="66">I85+J85</f>
        <v>56996.239300000001</v>
      </c>
      <c r="L85" s="193">
        <f t="shared" ref="L85:L94" si="67">F85+I85</f>
        <v>105000</v>
      </c>
      <c r="M85" s="193">
        <f t="shared" ref="M85:M94" si="68">G85+J85</f>
        <v>20892.086599999999</v>
      </c>
      <c r="N85" s="352">
        <f t="shared" ref="N85:N94" si="69">H85+K85</f>
        <v>125892.0866</v>
      </c>
    </row>
    <row r="86" spans="1:16" ht="21.75" thickBot="1" x14ac:dyDescent="0.4">
      <c r="A86" s="8"/>
      <c r="B86" s="9" t="s">
        <v>80</v>
      </c>
      <c r="C86" s="21">
        <v>0</v>
      </c>
      <c r="D86" s="22">
        <f t="shared" si="61"/>
        <v>0</v>
      </c>
      <c r="E86" s="109">
        <f t="shared" si="62"/>
        <v>0</v>
      </c>
      <c r="F86" s="131">
        <v>0</v>
      </c>
      <c r="G86" s="70">
        <f t="shared" si="63"/>
        <v>0</v>
      </c>
      <c r="H86" s="71">
        <f t="shared" si="64"/>
        <v>0</v>
      </c>
      <c r="I86" s="160">
        <v>0</v>
      </c>
      <c r="J86" s="81">
        <f t="shared" si="65"/>
        <v>0</v>
      </c>
      <c r="K86" s="147">
        <f t="shared" si="66"/>
        <v>0</v>
      </c>
      <c r="L86" s="193">
        <f t="shared" si="67"/>
        <v>0</v>
      </c>
      <c r="M86" s="193">
        <f t="shared" si="68"/>
        <v>0</v>
      </c>
      <c r="N86" s="352">
        <f t="shared" si="69"/>
        <v>0</v>
      </c>
    </row>
    <row r="87" spans="1:16" s="2" customFormat="1" ht="21.75" thickTop="1" x14ac:dyDescent="0.35">
      <c r="A87" s="230" t="s">
        <v>81</v>
      </c>
      <c r="B87" s="256" t="s">
        <v>82</v>
      </c>
      <c r="C87" s="232">
        <f t="shared" ref="C87:I87" si="70">SUM(C88:C92)</f>
        <v>0</v>
      </c>
      <c r="D87" s="232">
        <f t="shared" si="70"/>
        <v>0</v>
      </c>
      <c r="E87" s="233">
        <f t="shared" si="70"/>
        <v>0</v>
      </c>
      <c r="F87" s="234">
        <f t="shared" si="70"/>
        <v>0</v>
      </c>
      <c r="G87" s="235">
        <f t="shared" si="70"/>
        <v>0</v>
      </c>
      <c r="H87" s="236">
        <f t="shared" si="70"/>
        <v>0</v>
      </c>
      <c r="I87" s="237">
        <f t="shared" si="70"/>
        <v>0</v>
      </c>
      <c r="J87" s="96">
        <f t="shared" si="65"/>
        <v>0</v>
      </c>
      <c r="K87" s="150">
        <f t="shared" si="66"/>
        <v>0</v>
      </c>
      <c r="L87" s="216">
        <f t="shared" si="67"/>
        <v>0</v>
      </c>
      <c r="M87" s="216">
        <f t="shared" si="68"/>
        <v>0</v>
      </c>
      <c r="N87" s="351">
        <f t="shared" si="69"/>
        <v>0</v>
      </c>
    </row>
    <row r="88" spans="1:16" ht="42" x14ac:dyDescent="0.35">
      <c r="A88" s="19"/>
      <c r="B88" s="23" t="s">
        <v>83</v>
      </c>
      <c r="C88" s="21">
        <v>0</v>
      </c>
      <c r="D88" s="46">
        <v>0</v>
      </c>
      <c r="E88" s="109">
        <f t="shared" ref="E88:E94" si="71">C88+D88</f>
        <v>0</v>
      </c>
      <c r="F88" s="131">
        <v>0</v>
      </c>
      <c r="G88" s="73">
        <v>0</v>
      </c>
      <c r="H88" s="71">
        <f t="shared" ref="H88:H94" si="72">F88+G88</f>
        <v>0</v>
      </c>
      <c r="I88" s="160">
        <v>0</v>
      </c>
      <c r="J88" s="81">
        <f t="shared" si="65"/>
        <v>0</v>
      </c>
      <c r="K88" s="147">
        <f t="shared" si="66"/>
        <v>0</v>
      </c>
      <c r="L88" s="193">
        <f t="shared" si="67"/>
        <v>0</v>
      </c>
      <c r="M88" s="193">
        <f t="shared" si="68"/>
        <v>0</v>
      </c>
      <c r="N88" s="352">
        <f t="shared" si="69"/>
        <v>0</v>
      </c>
    </row>
    <row r="89" spans="1:16" ht="21" x14ac:dyDescent="0.35">
      <c r="A89" s="19"/>
      <c r="B89" s="23" t="s">
        <v>84</v>
      </c>
      <c r="C89" s="21">
        <v>0</v>
      </c>
      <c r="D89" s="46">
        <v>0</v>
      </c>
      <c r="E89" s="109">
        <f t="shared" si="71"/>
        <v>0</v>
      </c>
      <c r="F89" s="131">
        <v>0</v>
      </c>
      <c r="G89" s="73">
        <v>0</v>
      </c>
      <c r="H89" s="71">
        <f t="shared" si="72"/>
        <v>0</v>
      </c>
      <c r="I89" s="160">
        <v>0</v>
      </c>
      <c r="J89" s="81">
        <f t="shared" si="65"/>
        <v>0</v>
      </c>
      <c r="K89" s="147">
        <f t="shared" si="66"/>
        <v>0</v>
      </c>
      <c r="L89" s="193">
        <f t="shared" si="67"/>
        <v>0</v>
      </c>
      <c r="M89" s="193">
        <f t="shared" si="68"/>
        <v>0</v>
      </c>
      <c r="N89" s="352">
        <f t="shared" si="69"/>
        <v>0</v>
      </c>
    </row>
    <row r="90" spans="1:16" ht="42" x14ac:dyDescent="0.35">
      <c r="A90" s="19"/>
      <c r="B90" s="23" t="s">
        <v>85</v>
      </c>
      <c r="C90" s="21">
        <v>0</v>
      </c>
      <c r="D90" s="46">
        <v>0</v>
      </c>
      <c r="E90" s="109">
        <f t="shared" si="71"/>
        <v>0</v>
      </c>
      <c r="F90" s="131">
        <v>0</v>
      </c>
      <c r="G90" s="73">
        <v>0</v>
      </c>
      <c r="H90" s="71">
        <f t="shared" si="72"/>
        <v>0</v>
      </c>
      <c r="I90" s="160">
        <v>0</v>
      </c>
      <c r="J90" s="81">
        <f t="shared" si="65"/>
        <v>0</v>
      </c>
      <c r="K90" s="147">
        <f t="shared" si="66"/>
        <v>0</v>
      </c>
      <c r="L90" s="193">
        <f t="shared" si="67"/>
        <v>0</v>
      </c>
      <c r="M90" s="193">
        <f t="shared" si="68"/>
        <v>0</v>
      </c>
      <c r="N90" s="352">
        <f t="shared" si="69"/>
        <v>0</v>
      </c>
    </row>
    <row r="91" spans="1:16" ht="21" x14ac:dyDescent="0.35">
      <c r="A91" s="19"/>
      <c r="B91" s="23" t="s">
        <v>86</v>
      </c>
      <c r="C91" s="21">
        <v>0</v>
      </c>
      <c r="D91" s="46">
        <v>0</v>
      </c>
      <c r="E91" s="109">
        <f t="shared" si="71"/>
        <v>0</v>
      </c>
      <c r="F91" s="131">
        <v>0</v>
      </c>
      <c r="G91" s="73">
        <v>0</v>
      </c>
      <c r="H91" s="71">
        <f t="shared" si="72"/>
        <v>0</v>
      </c>
      <c r="I91" s="160">
        <v>0</v>
      </c>
      <c r="J91" s="81">
        <f t="shared" si="65"/>
        <v>0</v>
      </c>
      <c r="K91" s="147">
        <f t="shared" si="66"/>
        <v>0</v>
      </c>
      <c r="L91" s="193">
        <f t="shared" si="67"/>
        <v>0</v>
      </c>
      <c r="M91" s="193">
        <f t="shared" si="68"/>
        <v>0</v>
      </c>
      <c r="N91" s="352">
        <f t="shared" si="69"/>
        <v>0</v>
      </c>
    </row>
    <row r="92" spans="1:16" ht="42.75" thickBot="1" x14ac:dyDescent="0.4">
      <c r="A92" s="8"/>
      <c r="B92" s="42" t="s">
        <v>87</v>
      </c>
      <c r="C92" s="10">
        <v>0</v>
      </c>
      <c r="D92" s="47">
        <v>0</v>
      </c>
      <c r="E92" s="105">
        <f t="shared" si="71"/>
        <v>0</v>
      </c>
      <c r="F92" s="124">
        <v>0</v>
      </c>
      <c r="G92" s="74">
        <v>0</v>
      </c>
      <c r="H92" s="61">
        <f t="shared" si="72"/>
        <v>0</v>
      </c>
      <c r="I92" s="155">
        <v>0</v>
      </c>
      <c r="J92" s="81">
        <f t="shared" si="65"/>
        <v>0</v>
      </c>
      <c r="K92" s="147">
        <f t="shared" si="66"/>
        <v>0</v>
      </c>
      <c r="L92" s="193">
        <f t="shared" si="67"/>
        <v>0</v>
      </c>
      <c r="M92" s="193">
        <f t="shared" si="68"/>
        <v>0</v>
      </c>
      <c r="N92" s="352">
        <f t="shared" si="69"/>
        <v>0</v>
      </c>
    </row>
    <row r="93" spans="1:16" ht="22.5" thickTop="1" thickBot="1" x14ac:dyDescent="0.4">
      <c r="A93" s="32" t="s">
        <v>88</v>
      </c>
      <c r="B93" s="33" t="s">
        <v>89</v>
      </c>
      <c r="C93" s="34">
        <v>218399.52</v>
      </c>
      <c r="D93" s="35">
        <f t="shared" si="61"/>
        <v>41495.908799999997</v>
      </c>
      <c r="E93" s="112">
        <f t="shared" si="71"/>
        <v>259895.42879999999</v>
      </c>
      <c r="F93" s="125">
        <v>0</v>
      </c>
      <c r="G93" s="62">
        <f t="shared" ref="G93:G94" si="73">F93*19%</f>
        <v>0</v>
      </c>
      <c r="H93" s="63">
        <f t="shared" si="72"/>
        <v>0</v>
      </c>
      <c r="I93" s="156">
        <v>218399.52</v>
      </c>
      <c r="J93" s="81">
        <f>I93*0.21-34848.17</f>
        <v>11015.729199999994</v>
      </c>
      <c r="K93" s="147">
        <f t="shared" si="66"/>
        <v>229415.24919999999</v>
      </c>
      <c r="L93" s="193">
        <f t="shared" si="67"/>
        <v>218399.52</v>
      </c>
      <c r="M93" s="193">
        <f t="shared" si="68"/>
        <v>11015.729199999994</v>
      </c>
      <c r="N93" s="352">
        <f t="shared" si="69"/>
        <v>229415.24919999999</v>
      </c>
    </row>
    <row r="94" spans="1:16" ht="22.5" thickTop="1" thickBot="1" x14ac:dyDescent="0.4">
      <c r="A94" s="12" t="s">
        <v>90</v>
      </c>
      <c r="B94" s="16" t="s">
        <v>91</v>
      </c>
      <c r="C94" s="14">
        <v>0</v>
      </c>
      <c r="D94" s="15">
        <f t="shared" si="61"/>
        <v>0</v>
      </c>
      <c r="E94" s="106">
        <f t="shared" si="71"/>
        <v>0</v>
      </c>
      <c r="F94" s="125">
        <v>0</v>
      </c>
      <c r="G94" s="62">
        <f t="shared" si="73"/>
        <v>0</v>
      </c>
      <c r="H94" s="63">
        <f t="shared" si="72"/>
        <v>0</v>
      </c>
      <c r="I94" s="156">
        <v>0</v>
      </c>
      <c r="J94" s="81">
        <f t="shared" si="65"/>
        <v>0</v>
      </c>
      <c r="K94" s="147">
        <f t="shared" si="66"/>
        <v>0</v>
      </c>
      <c r="L94" s="193">
        <f t="shared" si="67"/>
        <v>0</v>
      </c>
      <c r="M94" s="193">
        <f t="shared" si="68"/>
        <v>0</v>
      </c>
      <c r="N94" s="352">
        <f t="shared" si="69"/>
        <v>0</v>
      </c>
    </row>
    <row r="95" spans="1:16" ht="22.5" thickTop="1" thickBot="1" x14ac:dyDescent="0.4">
      <c r="A95" s="291" t="s">
        <v>92</v>
      </c>
      <c r="B95" s="292"/>
      <c r="C95" s="17">
        <f>C84+C87+C93+C94</f>
        <v>323399.52</v>
      </c>
      <c r="D95" s="17">
        <f t="shared" ref="D95:N95" si="74">D84+D87+D93+D94</f>
        <v>61445.908799999997</v>
      </c>
      <c r="E95" s="107">
        <f t="shared" si="74"/>
        <v>384845.42879999999</v>
      </c>
      <c r="F95" s="126">
        <f t="shared" si="74"/>
        <v>57895.67</v>
      </c>
      <c r="G95" s="64">
        <f t="shared" si="74"/>
        <v>11000.177299999999</v>
      </c>
      <c r="H95" s="65">
        <f t="shared" si="74"/>
        <v>68895.847299999994</v>
      </c>
      <c r="I95" s="157">
        <f t="shared" si="74"/>
        <v>265503.84999999998</v>
      </c>
      <c r="J95" s="78">
        <f t="shared" si="74"/>
        <v>20907.638499999994</v>
      </c>
      <c r="K95" s="166">
        <f t="shared" si="74"/>
        <v>286411.48849999998</v>
      </c>
      <c r="L95" s="203">
        <f t="shared" si="74"/>
        <v>323399.52</v>
      </c>
      <c r="M95" s="194">
        <f t="shared" si="74"/>
        <v>31907.815799999993</v>
      </c>
      <c r="N95" s="204">
        <f t="shared" si="74"/>
        <v>355307.3358</v>
      </c>
    </row>
    <row r="96" spans="1:16" ht="21" x14ac:dyDescent="0.25">
      <c r="A96" s="289" t="s">
        <v>93</v>
      </c>
      <c r="B96" s="290"/>
      <c r="C96" s="290"/>
      <c r="D96" s="290"/>
      <c r="E96" s="290"/>
      <c r="F96" s="127"/>
      <c r="G96" s="318"/>
      <c r="H96" s="128"/>
      <c r="I96" s="79"/>
      <c r="J96" s="79"/>
      <c r="K96" s="79"/>
      <c r="L96" s="188"/>
      <c r="M96" s="333"/>
      <c r="N96" s="189"/>
    </row>
    <row r="97" spans="1:14" ht="21" x14ac:dyDescent="0.35">
      <c r="A97" s="19" t="s">
        <v>94</v>
      </c>
      <c r="B97" s="48" t="s">
        <v>95</v>
      </c>
      <c r="C97" s="21">
        <v>0</v>
      </c>
      <c r="D97" s="22">
        <f>C97*19%</f>
        <v>0</v>
      </c>
      <c r="E97" s="109">
        <f>C97+D97</f>
        <v>0</v>
      </c>
      <c r="F97" s="131">
        <v>0</v>
      </c>
      <c r="G97" s="70">
        <f>F97*19%</f>
        <v>0</v>
      </c>
      <c r="H97" s="71">
        <f>F97+G97</f>
        <v>0</v>
      </c>
      <c r="I97" s="160">
        <v>0</v>
      </c>
      <c r="J97" s="82">
        <f>I97*21%</f>
        <v>0</v>
      </c>
      <c r="K97" s="148">
        <f>I97+J97</f>
        <v>0</v>
      </c>
      <c r="L97" s="196">
        <f>F97+I97</f>
        <v>0</v>
      </c>
      <c r="M97" s="196">
        <f t="shared" ref="M97:N97" si="75">G97+J97</f>
        <v>0</v>
      </c>
      <c r="N97" s="355">
        <f t="shared" si="75"/>
        <v>0</v>
      </c>
    </row>
    <row r="98" spans="1:14" ht="21" x14ac:dyDescent="0.35">
      <c r="A98" s="19" t="s">
        <v>96</v>
      </c>
      <c r="B98" s="20" t="s">
        <v>97</v>
      </c>
      <c r="C98" s="21">
        <v>0</v>
      </c>
      <c r="D98" s="22">
        <f t="shared" ref="D98" si="76">C98*19%</f>
        <v>0</v>
      </c>
      <c r="E98" s="109">
        <f t="shared" ref="E98" si="77">C98+D98</f>
        <v>0</v>
      </c>
      <c r="F98" s="131">
        <v>0</v>
      </c>
      <c r="G98" s="70">
        <f t="shared" ref="G98" si="78">F98*19%</f>
        <v>0</v>
      </c>
      <c r="H98" s="71">
        <f t="shared" ref="H98" si="79">F98+G98</f>
        <v>0</v>
      </c>
      <c r="I98" s="160">
        <v>0</v>
      </c>
      <c r="J98" s="82">
        <f t="shared" ref="J98:J99" si="80">I98*21%</f>
        <v>0</v>
      </c>
      <c r="K98" s="148">
        <f t="shared" ref="K98:K99" si="81">I98+J98</f>
        <v>0</v>
      </c>
      <c r="L98" s="196">
        <f t="shared" ref="L98:L99" si="82">F98+I98</f>
        <v>0</v>
      </c>
      <c r="M98" s="196">
        <f t="shared" ref="M98:M99" si="83">G98+J98</f>
        <v>0</v>
      </c>
      <c r="N98" s="355">
        <f t="shared" ref="N98:N99" si="84">H98+K98</f>
        <v>0</v>
      </c>
    </row>
    <row r="99" spans="1:14" ht="21.75" thickBot="1" x14ac:dyDescent="0.4">
      <c r="A99" s="294" t="s">
        <v>98</v>
      </c>
      <c r="B99" s="295"/>
      <c r="C99" s="18">
        <f>SUM(C97:C98)</f>
        <v>0</v>
      </c>
      <c r="D99" s="18">
        <f t="shared" ref="D99:E99" si="85">SUM(D97:D98)</f>
        <v>0</v>
      </c>
      <c r="E99" s="108">
        <f t="shared" si="85"/>
        <v>0</v>
      </c>
      <c r="F99" s="129">
        <f>SUM(F97:F98)</f>
        <v>0</v>
      </c>
      <c r="G99" s="66">
        <f t="shared" ref="G99:H99" si="86">SUM(G97:G98)</f>
        <v>0</v>
      </c>
      <c r="H99" s="67">
        <f t="shared" si="86"/>
        <v>0</v>
      </c>
      <c r="I99" s="158">
        <f>SUM(I97:I98)</f>
        <v>0</v>
      </c>
      <c r="J99" s="96">
        <f t="shared" si="80"/>
        <v>0</v>
      </c>
      <c r="K99" s="150">
        <f t="shared" si="81"/>
        <v>0</v>
      </c>
      <c r="L99" s="196">
        <f t="shared" si="82"/>
        <v>0</v>
      </c>
      <c r="M99" s="196">
        <f t="shared" si="83"/>
        <v>0</v>
      </c>
      <c r="N99" s="355">
        <f t="shared" si="84"/>
        <v>0</v>
      </c>
    </row>
    <row r="100" spans="1:14" ht="21.75" thickBot="1" x14ac:dyDescent="0.4">
      <c r="A100" s="296" t="s">
        <v>99</v>
      </c>
      <c r="B100" s="297"/>
      <c r="C100" s="49">
        <f t="shared" ref="C100:N100" si="87">C17+C19+C44+C82+C95+C99</f>
        <v>4978080.379999999</v>
      </c>
      <c r="D100" s="49">
        <f t="shared" si="87"/>
        <v>945835.27219999989</v>
      </c>
      <c r="E100" s="118">
        <f t="shared" si="87"/>
        <v>5923915.6521999985</v>
      </c>
      <c r="F100" s="135">
        <f t="shared" si="87"/>
        <v>2725272.06</v>
      </c>
      <c r="G100" s="75">
        <f t="shared" si="87"/>
        <v>517801.69140000001</v>
      </c>
      <c r="H100" s="136">
        <f t="shared" si="87"/>
        <v>3243073.7514000004</v>
      </c>
      <c r="I100" s="161">
        <f t="shared" si="87"/>
        <v>2252808.3199999994</v>
      </c>
      <c r="J100" s="86">
        <f t="shared" si="87"/>
        <v>438241.57719999983</v>
      </c>
      <c r="K100" s="151">
        <f t="shared" si="87"/>
        <v>2691049.8971999991</v>
      </c>
      <c r="L100" s="212">
        <f t="shared" si="87"/>
        <v>4978080.379999999</v>
      </c>
      <c r="M100" s="197">
        <f t="shared" si="87"/>
        <v>956043.26859999984</v>
      </c>
      <c r="N100" s="213">
        <f t="shared" si="87"/>
        <v>5934123.648599999</v>
      </c>
    </row>
    <row r="101" spans="1:14" ht="21.75" thickBot="1" x14ac:dyDescent="0.4">
      <c r="A101" s="296" t="s">
        <v>100</v>
      </c>
      <c r="B101" s="297"/>
      <c r="C101" s="49">
        <f t="shared" ref="C101:N101" si="88">C14+C15+C16+C19+C46+C85</f>
        <v>3169630.4499999993</v>
      </c>
      <c r="D101" s="49">
        <f t="shared" si="88"/>
        <v>602229.78549999988</v>
      </c>
      <c r="E101" s="118">
        <f t="shared" si="88"/>
        <v>3771860.235499999</v>
      </c>
      <c r="F101" s="135">
        <f t="shared" si="88"/>
        <v>1906356.65</v>
      </c>
      <c r="G101" s="75">
        <f t="shared" si="88"/>
        <v>362207.7635</v>
      </c>
      <c r="H101" s="136">
        <f t="shared" si="88"/>
        <v>2268564.4135000003</v>
      </c>
      <c r="I101" s="161">
        <f t="shared" si="88"/>
        <v>1263273.7999999993</v>
      </c>
      <c r="J101" s="86">
        <f t="shared" si="88"/>
        <v>265287.49799999985</v>
      </c>
      <c r="K101" s="151">
        <f t="shared" si="88"/>
        <v>1528561.297999999</v>
      </c>
      <c r="L101" s="212">
        <f t="shared" si="88"/>
        <v>3169630.4499999993</v>
      </c>
      <c r="M101" s="197">
        <f t="shared" si="88"/>
        <v>627495.26149999991</v>
      </c>
      <c r="N101" s="213">
        <f t="shared" si="88"/>
        <v>3797125.7114999993</v>
      </c>
    </row>
    <row r="104" spans="1:14" ht="21" x14ac:dyDescent="0.35">
      <c r="B104" s="50" t="s">
        <v>101</v>
      </c>
      <c r="C104" s="280" t="s">
        <v>102</v>
      </c>
      <c r="D104" s="280"/>
      <c r="E104" s="280"/>
      <c r="F104" s="280"/>
      <c r="G104" s="280"/>
      <c r="H104" s="280"/>
      <c r="I104" s="280"/>
      <c r="J104" s="280"/>
      <c r="K104" s="280"/>
      <c r="L104" s="167"/>
      <c r="M104" s="50"/>
      <c r="N104" s="167"/>
    </row>
    <row r="105" spans="1:14" ht="21" x14ac:dyDescent="0.35">
      <c r="A105" s="2"/>
      <c r="B105" s="51" t="s">
        <v>103</v>
      </c>
      <c r="C105" s="279" t="s">
        <v>104</v>
      </c>
      <c r="D105" s="279"/>
      <c r="E105" s="279"/>
      <c r="F105" s="279"/>
      <c r="G105" s="279"/>
      <c r="H105" s="279"/>
      <c r="I105" s="279"/>
      <c r="J105" s="279"/>
      <c r="K105" s="279"/>
      <c r="L105" s="279"/>
      <c r="M105" s="279"/>
      <c r="N105" s="279"/>
    </row>
    <row r="108" spans="1:14" ht="21" x14ac:dyDescent="0.35">
      <c r="B108" s="50" t="s">
        <v>105</v>
      </c>
    </row>
    <row r="109" spans="1:14" ht="21" x14ac:dyDescent="0.35">
      <c r="A109" s="2"/>
      <c r="B109" s="51" t="s">
        <v>106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1" spans="1:14" ht="23.25" x14ac:dyDescent="0.35">
      <c r="C111" s="139"/>
    </row>
    <row r="115" spans="2:2" x14ac:dyDescent="0.25">
      <c r="B115" t="s">
        <v>107</v>
      </c>
    </row>
  </sheetData>
  <mergeCells count="32">
    <mergeCell ref="A19:B19"/>
    <mergeCell ref="F104:H104"/>
    <mergeCell ref="A2:B2"/>
    <mergeCell ref="A3:B3"/>
    <mergeCell ref="A4:B4"/>
    <mergeCell ref="A6:E6"/>
    <mergeCell ref="A7:E7"/>
    <mergeCell ref="A18:E18"/>
    <mergeCell ref="A8:E8"/>
    <mergeCell ref="A9:A10"/>
    <mergeCell ref="B9:B10"/>
    <mergeCell ref="A12:E12"/>
    <mergeCell ref="A17:B17"/>
    <mergeCell ref="C105:E105"/>
    <mergeCell ref="A20:E20"/>
    <mergeCell ref="A44:B44"/>
    <mergeCell ref="A45:E45"/>
    <mergeCell ref="A82:B82"/>
    <mergeCell ref="A83:E83"/>
    <mergeCell ref="A95:B95"/>
    <mergeCell ref="A96:E96"/>
    <mergeCell ref="A99:B99"/>
    <mergeCell ref="A100:B100"/>
    <mergeCell ref="A101:B101"/>
    <mergeCell ref="C104:E104"/>
    <mergeCell ref="L7:N8"/>
    <mergeCell ref="L105:N105"/>
    <mergeCell ref="F105:H105"/>
    <mergeCell ref="I104:K104"/>
    <mergeCell ref="I105:K105"/>
    <mergeCell ref="F7:H8"/>
    <mergeCell ref="I7:K8"/>
  </mergeCells>
  <pageMargins left="0.7" right="0.7" top="0.75" bottom="0.75" header="0.3" footer="0.3"/>
  <pageSetup paperSize="9" scale="2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D95FD-A85C-4CE1-8BB6-62DBE5806003}">
  <dimension ref="A1:N91"/>
  <sheetViews>
    <sheetView tabSelected="1" view="pageBreakPreview" zoomScale="60" zoomScaleNormal="70" workbookViewId="0">
      <selection activeCell="K22" sqref="K22"/>
    </sheetView>
  </sheetViews>
  <sheetFormatPr defaultRowHeight="15" x14ac:dyDescent="0.25"/>
  <cols>
    <col min="1" max="1" width="6.28515625" customWidth="1"/>
    <col min="2" max="2" width="94.140625" customWidth="1"/>
    <col min="3" max="3" width="28.85546875" customWidth="1"/>
    <col min="4" max="4" width="18.5703125" customWidth="1"/>
    <col min="5" max="5" width="21" customWidth="1"/>
    <col min="6" max="6" width="28.85546875" customWidth="1"/>
    <col min="7" max="7" width="18.5703125" customWidth="1"/>
    <col min="8" max="8" width="21" customWidth="1"/>
    <col min="9" max="9" width="28.85546875" customWidth="1"/>
    <col min="10" max="10" width="18.5703125" customWidth="1"/>
    <col min="11" max="11" width="21" customWidth="1"/>
    <col min="12" max="12" width="28.85546875" customWidth="1"/>
    <col min="13" max="13" width="18.5703125" customWidth="1"/>
    <col min="14" max="14" width="21" customWidth="1"/>
  </cols>
  <sheetData>
    <row r="1" spans="1:14" ht="18.75" x14ac:dyDescent="0.3">
      <c r="A1" s="1" t="s">
        <v>0</v>
      </c>
      <c r="B1" s="1"/>
      <c r="C1" s="2"/>
      <c r="D1" s="2"/>
      <c r="F1" s="2"/>
      <c r="G1" s="2"/>
      <c r="I1" s="2"/>
      <c r="J1" s="2"/>
      <c r="L1" s="2"/>
      <c r="M1" s="2"/>
    </row>
    <row r="2" spans="1:14" ht="18.75" x14ac:dyDescent="0.25">
      <c r="A2" s="298" t="s">
        <v>1</v>
      </c>
      <c r="B2" s="298"/>
      <c r="C2" s="2"/>
      <c r="D2" s="2"/>
      <c r="F2" s="2"/>
      <c r="G2" s="2"/>
      <c r="I2" s="2"/>
      <c r="J2" s="2"/>
      <c r="L2" s="2"/>
      <c r="M2" s="2"/>
    </row>
    <row r="3" spans="1:14" ht="18.75" x14ac:dyDescent="0.25">
      <c r="A3" s="298" t="s">
        <v>2</v>
      </c>
      <c r="B3" s="298"/>
      <c r="C3" s="2"/>
      <c r="D3" s="2"/>
      <c r="F3" s="2"/>
      <c r="G3" s="2"/>
      <c r="I3" s="2"/>
      <c r="J3" s="2"/>
      <c r="L3" s="2"/>
      <c r="M3" s="2"/>
    </row>
    <row r="4" spans="1:14" ht="18.75" x14ac:dyDescent="0.25">
      <c r="A4" s="298" t="s">
        <v>3</v>
      </c>
      <c r="B4" s="298"/>
      <c r="C4" s="2"/>
      <c r="D4" s="2"/>
      <c r="F4" s="2"/>
      <c r="G4" s="2"/>
      <c r="I4" s="2"/>
      <c r="J4" s="2"/>
      <c r="L4" s="2"/>
      <c r="M4" s="2"/>
    </row>
    <row r="6" spans="1:14" ht="21.75" thickBot="1" x14ac:dyDescent="0.4">
      <c r="A6" s="299" t="s">
        <v>139</v>
      </c>
      <c r="B6" s="300"/>
      <c r="C6" s="300"/>
      <c r="D6" s="300"/>
      <c r="E6" s="300"/>
    </row>
    <row r="7" spans="1:14" ht="21" x14ac:dyDescent="0.35">
      <c r="A7" s="299" t="s">
        <v>5</v>
      </c>
      <c r="B7" s="299"/>
      <c r="C7" s="299"/>
      <c r="D7" s="299"/>
      <c r="E7" s="299"/>
      <c r="F7" s="281" t="s">
        <v>142</v>
      </c>
      <c r="G7" s="282"/>
      <c r="H7" s="283"/>
      <c r="I7" s="287" t="s">
        <v>143</v>
      </c>
      <c r="J7" s="287"/>
      <c r="K7" s="287"/>
      <c r="L7" s="273" t="s">
        <v>145</v>
      </c>
      <c r="M7" s="274"/>
      <c r="N7" s="275"/>
    </row>
    <row r="8" spans="1:14" ht="21.75" thickBot="1" x14ac:dyDescent="0.3">
      <c r="A8" s="301" t="s">
        <v>6</v>
      </c>
      <c r="B8" s="302"/>
      <c r="C8" s="302"/>
      <c r="D8" s="302"/>
      <c r="E8" s="302"/>
      <c r="F8" s="284"/>
      <c r="G8" s="285"/>
      <c r="H8" s="286"/>
      <c r="I8" s="288"/>
      <c r="J8" s="288"/>
      <c r="K8" s="288"/>
      <c r="L8" s="276"/>
      <c r="M8" s="277"/>
      <c r="N8" s="278"/>
    </row>
    <row r="9" spans="1:14" ht="21" x14ac:dyDescent="0.25">
      <c r="A9" s="303" t="s">
        <v>7</v>
      </c>
      <c r="B9" s="305" t="s">
        <v>8</v>
      </c>
      <c r="C9" s="3" t="s">
        <v>9</v>
      </c>
      <c r="D9" s="4" t="s">
        <v>10</v>
      </c>
      <c r="E9" s="102" t="s">
        <v>11</v>
      </c>
      <c r="F9" s="119" t="s">
        <v>9</v>
      </c>
      <c r="G9" s="52" t="s">
        <v>10</v>
      </c>
      <c r="H9" s="53" t="s">
        <v>11</v>
      </c>
      <c r="I9" s="152" t="s">
        <v>9</v>
      </c>
      <c r="J9" s="54" t="s">
        <v>10</v>
      </c>
      <c r="K9" s="142" t="s">
        <v>11</v>
      </c>
      <c r="L9" s="174" t="s">
        <v>9</v>
      </c>
      <c r="M9" s="175" t="s">
        <v>10</v>
      </c>
      <c r="N9" s="176" t="s">
        <v>11</v>
      </c>
    </row>
    <row r="10" spans="1:14" ht="21.75" thickBot="1" x14ac:dyDescent="0.3">
      <c r="A10" s="304"/>
      <c r="B10" s="306"/>
      <c r="C10" s="5" t="s">
        <v>12</v>
      </c>
      <c r="D10" s="6" t="s">
        <v>12</v>
      </c>
      <c r="E10" s="103" t="s">
        <v>12</v>
      </c>
      <c r="F10" s="120" t="s">
        <v>12</v>
      </c>
      <c r="G10" s="55" t="s">
        <v>12</v>
      </c>
      <c r="H10" s="56" t="s">
        <v>12</v>
      </c>
      <c r="I10" s="153" t="s">
        <v>12</v>
      </c>
      <c r="J10" s="57" t="s">
        <v>12</v>
      </c>
      <c r="K10" s="143" t="s">
        <v>12</v>
      </c>
      <c r="L10" s="177" t="s">
        <v>12</v>
      </c>
      <c r="M10" s="178" t="s">
        <v>12</v>
      </c>
      <c r="N10" s="179" t="s">
        <v>12</v>
      </c>
    </row>
    <row r="11" spans="1:14" ht="21.75" thickBot="1" x14ac:dyDescent="0.3">
      <c r="A11" s="7" t="s">
        <v>13</v>
      </c>
      <c r="B11" s="7" t="s">
        <v>14</v>
      </c>
      <c r="C11" s="7" t="s">
        <v>15</v>
      </c>
      <c r="D11" s="7" t="s">
        <v>16</v>
      </c>
      <c r="E11" s="104" t="s">
        <v>17</v>
      </c>
      <c r="F11" s="121" t="s">
        <v>15</v>
      </c>
      <c r="G11" s="58" t="s">
        <v>16</v>
      </c>
      <c r="H11" s="122" t="s">
        <v>17</v>
      </c>
      <c r="I11" s="154" t="s">
        <v>15</v>
      </c>
      <c r="J11" s="59" t="s">
        <v>16</v>
      </c>
      <c r="K11" s="144" t="s">
        <v>17</v>
      </c>
      <c r="L11" s="180" t="s">
        <v>15</v>
      </c>
      <c r="M11" s="181" t="s">
        <v>16</v>
      </c>
      <c r="N11" s="182" t="s">
        <v>17</v>
      </c>
    </row>
    <row r="12" spans="1:14" ht="21" x14ac:dyDescent="0.25">
      <c r="A12" s="293" t="s">
        <v>18</v>
      </c>
      <c r="B12" s="290"/>
      <c r="C12" s="290"/>
      <c r="D12" s="290"/>
      <c r="E12" s="290"/>
      <c r="F12" s="127"/>
      <c r="G12" s="318"/>
      <c r="H12" s="128"/>
      <c r="I12" s="79"/>
      <c r="J12" s="79"/>
      <c r="K12" s="79"/>
      <c r="L12" s="188"/>
      <c r="M12" s="333"/>
      <c r="N12" s="189"/>
    </row>
    <row r="13" spans="1:14" ht="21.75" thickBot="1" x14ac:dyDescent="0.4">
      <c r="A13" s="8" t="s">
        <v>19</v>
      </c>
      <c r="B13" s="9" t="s">
        <v>20</v>
      </c>
      <c r="C13" s="10">
        <v>0</v>
      </c>
      <c r="D13" s="11">
        <f>C13*19%</f>
        <v>0</v>
      </c>
      <c r="E13" s="105">
        <f>C13+D13</f>
        <v>0</v>
      </c>
      <c r="F13" s="124">
        <v>0</v>
      </c>
      <c r="G13" s="60">
        <f>F13*19%</f>
        <v>0</v>
      </c>
      <c r="H13" s="61">
        <f>F13+G13</f>
        <v>0</v>
      </c>
      <c r="I13" s="155">
        <v>0</v>
      </c>
      <c r="J13" s="76">
        <f>I13*21%</f>
        <v>0</v>
      </c>
      <c r="K13" s="145">
        <f>I13+J13</f>
        <v>0</v>
      </c>
      <c r="L13" s="186">
        <f>F13+I13</f>
        <v>0</v>
      </c>
      <c r="M13" s="186">
        <f t="shared" ref="M13:N13" si="0">G13+J13</f>
        <v>0</v>
      </c>
      <c r="N13" s="349">
        <f t="shared" si="0"/>
        <v>0</v>
      </c>
    </row>
    <row r="14" spans="1:14" ht="22.5" thickTop="1" thickBot="1" x14ac:dyDescent="0.4">
      <c r="A14" s="12" t="s">
        <v>21</v>
      </c>
      <c r="B14" s="13" t="s">
        <v>22</v>
      </c>
      <c r="C14" s="14">
        <v>0</v>
      </c>
      <c r="D14" s="15">
        <f t="shared" ref="D14:D16" si="1">C14*19%</f>
        <v>0</v>
      </c>
      <c r="E14" s="106">
        <f t="shared" ref="E14:E16" si="2">C14+D14</f>
        <v>0</v>
      </c>
      <c r="F14" s="125">
        <v>0</v>
      </c>
      <c r="G14" s="62">
        <f t="shared" ref="G14:G16" si="3">F14*19%</f>
        <v>0</v>
      </c>
      <c r="H14" s="63">
        <f t="shared" ref="H14:H16" si="4">F14+G14</f>
        <v>0</v>
      </c>
      <c r="I14" s="156">
        <v>0</v>
      </c>
      <c r="J14" s="76">
        <f t="shared" ref="J14:J17" si="5">I14*21%</f>
        <v>0</v>
      </c>
      <c r="K14" s="145">
        <f t="shared" ref="K14:K17" si="6">I14+J14</f>
        <v>0</v>
      </c>
      <c r="L14" s="186">
        <f t="shared" ref="L14:L17" si="7">F14+I14</f>
        <v>0</v>
      </c>
      <c r="M14" s="186">
        <f t="shared" ref="M14:M17" si="8">G14+J14</f>
        <v>0</v>
      </c>
      <c r="N14" s="349">
        <f t="shared" ref="N14:N17" si="9">H14+K14</f>
        <v>0</v>
      </c>
    </row>
    <row r="15" spans="1:14" ht="43.5" thickTop="1" thickBot="1" x14ac:dyDescent="0.4">
      <c r="A15" s="12" t="s">
        <v>23</v>
      </c>
      <c r="B15" s="16" t="s">
        <v>24</v>
      </c>
      <c r="C15" s="14">
        <v>0</v>
      </c>
      <c r="D15" s="15">
        <f t="shared" si="1"/>
        <v>0</v>
      </c>
      <c r="E15" s="106">
        <f t="shared" si="2"/>
        <v>0</v>
      </c>
      <c r="F15" s="125">
        <v>0</v>
      </c>
      <c r="G15" s="62">
        <f t="shared" si="3"/>
        <v>0</v>
      </c>
      <c r="H15" s="63">
        <f t="shared" si="4"/>
        <v>0</v>
      </c>
      <c r="I15" s="156">
        <v>0</v>
      </c>
      <c r="J15" s="76">
        <f t="shared" si="5"/>
        <v>0</v>
      </c>
      <c r="K15" s="145">
        <f t="shared" si="6"/>
        <v>0</v>
      </c>
      <c r="L15" s="186">
        <f t="shared" si="7"/>
        <v>0</v>
      </c>
      <c r="M15" s="186">
        <f t="shared" si="8"/>
        <v>0</v>
      </c>
      <c r="N15" s="349">
        <f t="shared" si="9"/>
        <v>0</v>
      </c>
    </row>
    <row r="16" spans="1:14" ht="22.5" thickTop="1" thickBot="1" x14ac:dyDescent="0.4">
      <c r="A16" s="12" t="s">
        <v>25</v>
      </c>
      <c r="B16" s="13" t="s">
        <v>26</v>
      </c>
      <c r="C16" s="14">
        <v>0</v>
      </c>
      <c r="D16" s="15">
        <f t="shared" si="1"/>
        <v>0</v>
      </c>
      <c r="E16" s="106">
        <f t="shared" si="2"/>
        <v>0</v>
      </c>
      <c r="F16" s="125">
        <v>0</v>
      </c>
      <c r="G16" s="62">
        <f t="shared" si="3"/>
        <v>0</v>
      </c>
      <c r="H16" s="63">
        <f t="shared" si="4"/>
        <v>0</v>
      </c>
      <c r="I16" s="156">
        <v>0</v>
      </c>
      <c r="J16" s="76">
        <f t="shared" si="5"/>
        <v>0</v>
      </c>
      <c r="K16" s="145">
        <f t="shared" si="6"/>
        <v>0</v>
      </c>
      <c r="L16" s="186">
        <f t="shared" si="7"/>
        <v>0</v>
      </c>
      <c r="M16" s="186">
        <f t="shared" si="8"/>
        <v>0</v>
      </c>
      <c r="N16" s="349">
        <f t="shared" si="9"/>
        <v>0</v>
      </c>
    </row>
    <row r="17" spans="1:14" ht="22.5" thickTop="1" thickBot="1" x14ac:dyDescent="0.4">
      <c r="A17" s="291" t="s">
        <v>27</v>
      </c>
      <c r="B17" s="292"/>
      <c r="C17" s="17">
        <f>SUM(C13:C16)</f>
        <v>0</v>
      </c>
      <c r="D17" s="17">
        <f t="shared" ref="D17:E17" si="10">SUM(D13:D16)</f>
        <v>0</v>
      </c>
      <c r="E17" s="107">
        <f t="shared" si="10"/>
        <v>0</v>
      </c>
      <c r="F17" s="126">
        <f>SUM(F13:F16)</f>
        <v>0</v>
      </c>
      <c r="G17" s="64">
        <f t="shared" ref="G17:I17" si="11">SUM(G13:G16)</f>
        <v>0</v>
      </c>
      <c r="H17" s="65">
        <f t="shared" si="11"/>
        <v>0</v>
      </c>
      <c r="I17" s="157">
        <f t="shared" si="11"/>
        <v>0</v>
      </c>
      <c r="J17" s="76">
        <f t="shared" si="5"/>
        <v>0</v>
      </c>
      <c r="K17" s="145">
        <f t="shared" si="6"/>
        <v>0</v>
      </c>
      <c r="L17" s="186">
        <f t="shared" si="7"/>
        <v>0</v>
      </c>
      <c r="M17" s="186">
        <f t="shared" si="8"/>
        <v>0</v>
      </c>
      <c r="N17" s="349">
        <f t="shared" si="9"/>
        <v>0</v>
      </c>
    </row>
    <row r="18" spans="1:14" ht="21" x14ac:dyDescent="0.25">
      <c r="A18" s="289" t="s">
        <v>28</v>
      </c>
      <c r="B18" s="290"/>
      <c r="C18" s="290"/>
      <c r="D18" s="290"/>
      <c r="E18" s="290"/>
      <c r="F18" s="127"/>
      <c r="G18" s="318"/>
      <c r="H18" s="128"/>
      <c r="I18" s="79"/>
      <c r="J18" s="79"/>
      <c r="K18" s="79"/>
      <c r="L18" s="188"/>
      <c r="M18" s="333"/>
      <c r="N18" s="189"/>
    </row>
    <row r="19" spans="1:14" ht="21.75" thickBot="1" x14ac:dyDescent="0.4">
      <c r="A19" s="294" t="s">
        <v>29</v>
      </c>
      <c r="B19" s="295"/>
      <c r="C19" s="18">
        <v>0</v>
      </c>
      <c r="D19" s="18">
        <v>0</v>
      </c>
      <c r="E19" s="108">
        <v>0</v>
      </c>
      <c r="F19" s="129">
        <v>0</v>
      </c>
      <c r="G19" s="66">
        <v>0</v>
      </c>
      <c r="H19" s="67">
        <v>0</v>
      </c>
      <c r="I19" s="158">
        <v>0</v>
      </c>
      <c r="J19" s="80">
        <v>0</v>
      </c>
      <c r="K19" s="146">
        <v>0</v>
      </c>
      <c r="L19" s="190">
        <f>F19+I19</f>
        <v>0</v>
      </c>
      <c r="M19" s="190">
        <f t="shared" ref="M19:N19" si="12">G19+J19</f>
        <v>0</v>
      </c>
      <c r="N19" s="356">
        <f t="shared" si="12"/>
        <v>0</v>
      </c>
    </row>
    <row r="20" spans="1:14" ht="21" x14ac:dyDescent="0.25">
      <c r="A20" s="289" t="s">
        <v>30</v>
      </c>
      <c r="B20" s="290"/>
      <c r="C20" s="290"/>
      <c r="D20" s="290"/>
      <c r="E20" s="290"/>
      <c r="F20" s="127"/>
      <c r="G20" s="318"/>
      <c r="H20" s="128"/>
      <c r="I20" s="79"/>
      <c r="J20" s="79"/>
      <c r="K20" s="79"/>
      <c r="L20" s="188"/>
      <c r="M20" s="333"/>
      <c r="N20" s="189"/>
    </row>
    <row r="21" spans="1:14" s="2" customFormat="1" ht="21" x14ac:dyDescent="0.35">
      <c r="A21" s="92" t="s">
        <v>31</v>
      </c>
      <c r="B21" s="90" t="s">
        <v>32</v>
      </c>
      <c r="C21" s="93">
        <f>SUM(C22:C24)</f>
        <v>0</v>
      </c>
      <c r="D21" s="93">
        <f t="shared" ref="D21:E21" si="13">SUM(D22:D24)</f>
        <v>0</v>
      </c>
      <c r="E21" s="116">
        <f t="shared" si="13"/>
        <v>0</v>
      </c>
      <c r="F21" s="214">
        <f>SUM(F22:F24)</f>
        <v>0</v>
      </c>
      <c r="G21" s="94">
        <f t="shared" ref="G21:I21" si="14">SUM(G22:G24)</f>
        <v>0</v>
      </c>
      <c r="H21" s="95">
        <f t="shared" si="14"/>
        <v>0</v>
      </c>
      <c r="I21" s="215">
        <f t="shared" si="14"/>
        <v>0</v>
      </c>
      <c r="J21" s="96">
        <f>I21*0.21</f>
        <v>0</v>
      </c>
      <c r="K21" s="150">
        <f>I21+J21</f>
        <v>0</v>
      </c>
      <c r="L21" s="216">
        <f>F21+I21</f>
        <v>0</v>
      </c>
      <c r="M21" s="216">
        <f t="shared" ref="M21:N21" si="15">G21+J21</f>
        <v>0</v>
      </c>
      <c r="N21" s="351">
        <f t="shared" si="15"/>
        <v>0</v>
      </c>
    </row>
    <row r="22" spans="1:14" ht="21" x14ac:dyDescent="0.35">
      <c r="A22" s="19"/>
      <c r="B22" s="20" t="s">
        <v>33</v>
      </c>
      <c r="C22" s="21">
        <v>0</v>
      </c>
      <c r="D22" s="22">
        <f t="shared" ref="D22:D43" si="16">C22*19%</f>
        <v>0</v>
      </c>
      <c r="E22" s="109">
        <f t="shared" ref="E22:E43" si="17">C22+D22</f>
        <v>0</v>
      </c>
      <c r="F22" s="131">
        <v>0</v>
      </c>
      <c r="G22" s="70">
        <f t="shared" ref="G22:G27" si="18">F22*19%</f>
        <v>0</v>
      </c>
      <c r="H22" s="71">
        <f t="shared" ref="H22:H27" si="19">F22+G22</f>
        <v>0</v>
      </c>
      <c r="I22" s="160">
        <v>0</v>
      </c>
      <c r="J22" s="81">
        <f t="shared" ref="J22:J43" si="20">I22*0.21</f>
        <v>0</v>
      </c>
      <c r="K22" s="147">
        <f t="shared" ref="K22:K43" si="21">I22+J22</f>
        <v>0</v>
      </c>
      <c r="L22" s="193">
        <f t="shared" ref="L22:L43" si="22">F22+I22</f>
        <v>0</v>
      </c>
      <c r="M22" s="193">
        <f t="shared" ref="M22:M43" si="23">G22+J22</f>
        <v>0</v>
      </c>
      <c r="N22" s="352">
        <f t="shared" ref="N22:N43" si="24">H22+K22</f>
        <v>0</v>
      </c>
    </row>
    <row r="23" spans="1:14" ht="21" x14ac:dyDescent="0.35">
      <c r="A23" s="19"/>
      <c r="B23" s="20" t="s">
        <v>34</v>
      </c>
      <c r="C23" s="21">
        <v>0</v>
      </c>
      <c r="D23" s="22">
        <f t="shared" si="16"/>
        <v>0</v>
      </c>
      <c r="E23" s="109">
        <f t="shared" si="17"/>
        <v>0</v>
      </c>
      <c r="F23" s="131">
        <v>0</v>
      </c>
      <c r="G23" s="70">
        <f t="shared" si="18"/>
        <v>0</v>
      </c>
      <c r="H23" s="71">
        <f t="shared" si="19"/>
        <v>0</v>
      </c>
      <c r="I23" s="160">
        <v>0</v>
      </c>
      <c r="J23" s="81">
        <f t="shared" si="20"/>
        <v>0</v>
      </c>
      <c r="K23" s="147">
        <f t="shared" si="21"/>
        <v>0</v>
      </c>
      <c r="L23" s="193">
        <f t="shared" si="22"/>
        <v>0</v>
      </c>
      <c r="M23" s="193">
        <f t="shared" si="23"/>
        <v>0</v>
      </c>
      <c r="N23" s="352">
        <f t="shared" si="24"/>
        <v>0</v>
      </c>
    </row>
    <row r="24" spans="1:14" ht="21.75" thickBot="1" x14ac:dyDescent="0.4">
      <c r="A24" s="8"/>
      <c r="B24" s="9" t="s">
        <v>35</v>
      </c>
      <c r="C24" s="10">
        <v>0</v>
      </c>
      <c r="D24" s="11">
        <f t="shared" si="16"/>
        <v>0</v>
      </c>
      <c r="E24" s="105">
        <f t="shared" si="17"/>
        <v>0</v>
      </c>
      <c r="F24" s="124">
        <v>0</v>
      </c>
      <c r="G24" s="60">
        <f t="shared" si="18"/>
        <v>0</v>
      </c>
      <c r="H24" s="61">
        <f t="shared" si="19"/>
        <v>0</v>
      </c>
      <c r="I24" s="155">
        <v>0</v>
      </c>
      <c r="J24" s="81">
        <f t="shared" si="20"/>
        <v>0</v>
      </c>
      <c r="K24" s="147">
        <f t="shared" si="21"/>
        <v>0</v>
      </c>
      <c r="L24" s="193">
        <f t="shared" si="22"/>
        <v>0</v>
      </c>
      <c r="M24" s="193">
        <f t="shared" si="23"/>
        <v>0</v>
      </c>
      <c r="N24" s="352">
        <f t="shared" si="24"/>
        <v>0</v>
      </c>
    </row>
    <row r="25" spans="1:14" s="2" customFormat="1" ht="43.5" thickTop="1" thickBot="1" x14ac:dyDescent="0.4">
      <c r="A25" s="217" t="s">
        <v>36</v>
      </c>
      <c r="B25" s="218" t="s">
        <v>37</v>
      </c>
      <c r="C25" s="219">
        <v>0</v>
      </c>
      <c r="D25" s="220">
        <f t="shared" si="16"/>
        <v>0</v>
      </c>
      <c r="E25" s="221">
        <f t="shared" si="17"/>
        <v>0</v>
      </c>
      <c r="F25" s="222">
        <v>0</v>
      </c>
      <c r="G25" s="223">
        <f t="shared" si="18"/>
        <v>0</v>
      </c>
      <c r="H25" s="224">
        <f t="shared" si="19"/>
        <v>0</v>
      </c>
      <c r="I25" s="225">
        <v>0</v>
      </c>
      <c r="J25" s="96">
        <f t="shared" si="20"/>
        <v>0</v>
      </c>
      <c r="K25" s="150">
        <f t="shared" si="21"/>
        <v>0</v>
      </c>
      <c r="L25" s="216">
        <f t="shared" si="22"/>
        <v>0</v>
      </c>
      <c r="M25" s="216">
        <f t="shared" si="23"/>
        <v>0</v>
      </c>
      <c r="N25" s="351">
        <f t="shared" si="24"/>
        <v>0</v>
      </c>
    </row>
    <row r="26" spans="1:14" s="2" customFormat="1" ht="22.5" thickTop="1" thickBot="1" x14ac:dyDescent="0.4">
      <c r="A26" s="217" t="s">
        <v>38</v>
      </c>
      <c r="B26" s="226" t="s">
        <v>39</v>
      </c>
      <c r="C26" s="227">
        <v>0</v>
      </c>
      <c r="D26" s="220">
        <f t="shared" si="16"/>
        <v>0</v>
      </c>
      <c r="E26" s="221">
        <f t="shared" si="17"/>
        <v>0</v>
      </c>
      <c r="F26" s="228">
        <v>0</v>
      </c>
      <c r="G26" s="223">
        <f t="shared" si="18"/>
        <v>0</v>
      </c>
      <c r="H26" s="224">
        <f t="shared" si="19"/>
        <v>0</v>
      </c>
      <c r="I26" s="229">
        <v>0</v>
      </c>
      <c r="J26" s="96">
        <f t="shared" si="20"/>
        <v>0</v>
      </c>
      <c r="K26" s="150">
        <f t="shared" si="21"/>
        <v>0</v>
      </c>
      <c r="L26" s="216">
        <f t="shared" si="22"/>
        <v>0</v>
      </c>
      <c r="M26" s="216">
        <f t="shared" si="23"/>
        <v>0</v>
      </c>
      <c r="N26" s="351">
        <f t="shared" si="24"/>
        <v>0</v>
      </c>
    </row>
    <row r="27" spans="1:14" s="2" customFormat="1" ht="22.5" thickTop="1" thickBot="1" x14ac:dyDescent="0.4">
      <c r="A27" s="217" t="s">
        <v>40</v>
      </c>
      <c r="B27" s="226" t="s">
        <v>41</v>
      </c>
      <c r="C27" s="227">
        <v>0</v>
      </c>
      <c r="D27" s="220">
        <f t="shared" si="16"/>
        <v>0</v>
      </c>
      <c r="E27" s="221">
        <f t="shared" si="17"/>
        <v>0</v>
      </c>
      <c r="F27" s="228">
        <v>0</v>
      </c>
      <c r="G27" s="223">
        <f t="shared" si="18"/>
        <v>0</v>
      </c>
      <c r="H27" s="224">
        <f t="shared" si="19"/>
        <v>0</v>
      </c>
      <c r="I27" s="229">
        <v>0</v>
      </c>
      <c r="J27" s="96">
        <f t="shared" si="20"/>
        <v>0</v>
      </c>
      <c r="K27" s="150">
        <f t="shared" si="21"/>
        <v>0</v>
      </c>
      <c r="L27" s="216">
        <f t="shared" si="22"/>
        <v>0</v>
      </c>
      <c r="M27" s="216">
        <f t="shared" si="23"/>
        <v>0</v>
      </c>
      <c r="N27" s="351">
        <f t="shared" si="24"/>
        <v>0</v>
      </c>
    </row>
    <row r="28" spans="1:14" s="2" customFormat="1" ht="21.75" thickTop="1" x14ac:dyDescent="0.35">
      <c r="A28" s="230" t="s">
        <v>42</v>
      </c>
      <c r="B28" s="231" t="s">
        <v>43</v>
      </c>
      <c r="C28" s="232">
        <f>SUM(C29:C34)</f>
        <v>203924</v>
      </c>
      <c r="D28" s="232">
        <f t="shared" ref="D28:E28" si="25">SUM(D29:D34)</f>
        <v>38745.560000000005</v>
      </c>
      <c r="E28" s="233">
        <f t="shared" si="25"/>
        <v>242669.56</v>
      </c>
      <c r="F28" s="234">
        <f>SUM(F29:F34)</f>
        <v>203924</v>
      </c>
      <c r="G28" s="235">
        <f t="shared" ref="G28:I28" si="26">SUM(G29:G34)</f>
        <v>38745.560000000005</v>
      </c>
      <c r="H28" s="236">
        <f t="shared" si="26"/>
        <v>242669.56</v>
      </c>
      <c r="I28" s="237">
        <f t="shared" si="26"/>
        <v>0</v>
      </c>
      <c r="J28" s="96">
        <f t="shared" si="20"/>
        <v>0</v>
      </c>
      <c r="K28" s="150">
        <f t="shared" si="21"/>
        <v>0</v>
      </c>
      <c r="L28" s="216">
        <f t="shared" si="22"/>
        <v>203924</v>
      </c>
      <c r="M28" s="216">
        <f t="shared" si="23"/>
        <v>38745.560000000005</v>
      </c>
      <c r="N28" s="351">
        <f t="shared" si="24"/>
        <v>242669.56</v>
      </c>
    </row>
    <row r="29" spans="1:14" ht="21" x14ac:dyDescent="0.35">
      <c r="A29" s="19"/>
      <c r="B29" s="23" t="s">
        <v>44</v>
      </c>
      <c r="C29" s="21">
        <v>0</v>
      </c>
      <c r="D29" s="22">
        <f t="shared" si="16"/>
        <v>0</v>
      </c>
      <c r="E29" s="109">
        <f t="shared" si="17"/>
        <v>0</v>
      </c>
      <c r="F29" s="131">
        <v>0</v>
      </c>
      <c r="G29" s="70">
        <f t="shared" ref="G29:G35" si="27">F29*19%</f>
        <v>0</v>
      </c>
      <c r="H29" s="71">
        <f t="shared" ref="H29:H35" si="28">F29+G29</f>
        <v>0</v>
      </c>
      <c r="I29" s="160">
        <v>0</v>
      </c>
      <c r="J29" s="81">
        <f t="shared" si="20"/>
        <v>0</v>
      </c>
      <c r="K29" s="147">
        <f t="shared" si="21"/>
        <v>0</v>
      </c>
      <c r="L29" s="193">
        <f t="shared" si="22"/>
        <v>0</v>
      </c>
      <c r="M29" s="193">
        <f t="shared" si="23"/>
        <v>0</v>
      </c>
      <c r="N29" s="352">
        <f t="shared" si="24"/>
        <v>0</v>
      </c>
    </row>
    <row r="30" spans="1:14" ht="21" x14ac:dyDescent="0.35">
      <c r="A30" s="19"/>
      <c r="B30" s="23" t="s">
        <v>45</v>
      </c>
      <c r="C30" s="21">
        <v>0</v>
      </c>
      <c r="D30" s="22">
        <f t="shared" si="16"/>
        <v>0</v>
      </c>
      <c r="E30" s="109">
        <f t="shared" si="17"/>
        <v>0</v>
      </c>
      <c r="F30" s="131">
        <v>0</v>
      </c>
      <c r="G30" s="70">
        <f t="shared" si="27"/>
        <v>0</v>
      </c>
      <c r="H30" s="71">
        <f t="shared" si="28"/>
        <v>0</v>
      </c>
      <c r="I30" s="160">
        <v>0</v>
      </c>
      <c r="J30" s="81">
        <f t="shared" si="20"/>
        <v>0</v>
      </c>
      <c r="K30" s="147">
        <f t="shared" si="21"/>
        <v>0</v>
      </c>
      <c r="L30" s="193">
        <f t="shared" si="22"/>
        <v>0</v>
      </c>
      <c r="M30" s="193">
        <f t="shared" si="23"/>
        <v>0</v>
      </c>
      <c r="N30" s="352">
        <f t="shared" si="24"/>
        <v>0</v>
      </c>
    </row>
    <row r="31" spans="1:14" ht="50.25" customHeight="1" x14ac:dyDescent="0.35">
      <c r="A31" s="19"/>
      <c r="B31" s="23" t="s">
        <v>144</v>
      </c>
      <c r="C31" s="21">
        <v>0</v>
      </c>
      <c r="D31" s="22">
        <f t="shared" si="16"/>
        <v>0</v>
      </c>
      <c r="E31" s="109">
        <f t="shared" si="17"/>
        <v>0</v>
      </c>
      <c r="F31" s="131">
        <v>0</v>
      </c>
      <c r="G31" s="70">
        <f t="shared" si="27"/>
        <v>0</v>
      </c>
      <c r="H31" s="71">
        <f t="shared" si="28"/>
        <v>0</v>
      </c>
      <c r="I31" s="160">
        <v>0</v>
      </c>
      <c r="J31" s="81">
        <f t="shared" si="20"/>
        <v>0</v>
      </c>
      <c r="K31" s="147">
        <f t="shared" si="21"/>
        <v>0</v>
      </c>
      <c r="L31" s="193">
        <f t="shared" si="22"/>
        <v>0</v>
      </c>
      <c r="M31" s="193">
        <f t="shared" si="23"/>
        <v>0</v>
      </c>
      <c r="N31" s="352">
        <f t="shared" si="24"/>
        <v>0</v>
      </c>
    </row>
    <row r="32" spans="1:14" ht="42" x14ac:dyDescent="0.35">
      <c r="A32" s="19"/>
      <c r="B32" s="23" t="s">
        <v>47</v>
      </c>
      <c r="C32" s="21">
        <v>0</v>
      </c>
      <c r="D32" s="22">
        <f t="shared" si="16"/>
        <v>0</v>
      </c>
      <c r="E32" s="109">
        <f t="shared" si="17"/>
        <v>0</v>
      </c>
      <c r="F32" s="131">
        <v>0</v>
      </c>
      <c r="G32" s="70">
        <f t="shared" si="27"/>
        <v>0</v>
      </c>
      <c r="H32" s="71">
        <f t="shared" si="28"/>
        <v>0</v>
      </c>
      <c r="I32" s="160">
        <v>0</v>
      </c>
      <c r="J32" s="81">
        <f t="shared" si="20"/>
        <v>0</v>
      </c>
      <c r="K32" s="147">
        <f t="shared" si="21"/>
        <v>0</v>
      </c>
      <c r="L32" s="193">
        <f t="shared" si="22"/>
        <v>0</v>
      </c>
      <c r="M32" s="193">
        <f t="shared" si="23"/>
        <v>0</v>
      </c>
      <c r="N32" s="352">
        <f t="shared" si="24"/>
        <v>0</v>
      </c>
    </row>
    <row r="33" spans="1:14" ht="42" x14ac:dyDescent="0.35">
      <c r="A33" s="24"/>
      <c r="B33" s="25" t="s">
        <v>48</v>
      </c>
      <c r="C33" s="26">
        <v>18929</v>
      </c>
      <c r="D33" s="27">
        <f t="shared" si="16"/>
        <v>3596.51</v>
      </c>
      <c r="E33" s="110">
        <f t="shared" si="17"/>
        <v>22525.510000000002</v>
      </c>
      <c r="F33" s="131">
        <v>18929</v>
      </c>
      <c r="G33" s="70">
        <f t="shared" si="27"/>
        <v>3596.51</v>
      </c>
      <c r="H33" s="71">
        <f t="shared" si="28"/>
        <v>22525.510000000002</v>
      </c>
      <c r="I33" s="160">
        <f>C33-F33</f>
        <v>0</v>
      </c>
      <c r="J33" s="81">
        <f t="shared" si="20"/>
        <v>0</v>
      </c>
      <c r="K33" s="147">
        <f t="shared" si="21"/>
        <v>0</v>
      </c>
      <c r="L33" s="193">
        <f t="shared" si="22"/>
        <v>18929</v>
      </c>
      <c r="M33" s="193">
        <f t="shared" si="23"/>
        <v>3596.51</v>
      </c>
      <c r="N33" s="352">
        <f t="shared" si="24"/>
        <v>22525.510000000002</v>
      </c>
    </row>
    <row r="34" spans="1:14" ht="21.75" thickBot="1" x14ac:dyDescent="0.4">
      <c r="A34" s="28"/>
      <c r="B34" s="29" t="s">
        <v>49</v>
      </c>
      <c r="C34" s="30">
        <v>184995</v>
      </c>
      <c r="D34" s="31">
        <f t="shared" si="16"/>
        <v>35149.050000000003</v>
      </c>
      <c r="E34" s="111">
        <f t="shared" si="17"/>
        <v>220144.05</v>
      </c>
      <c r="F34" s="124">
        <v>184995</v>
      </c>
      <c r="G34" s="60">
        <f t="shared" si="27"/>
        <v>35149.050000000003</v>
      </c>
      <c r="H34" s="61">
        <f t="shared" si="28"/>
        <v>220144.05</v>
      </c>
      <c r="I34" s="160">
        <f>C34-F34</f>
        <v>0</v>
      </c>
      <c r="J34" s="81">
        <f t="shared" si="20"/>
        <v>0</v>
      </c>
      <c r="K34" s="147">
        <f t="shared" si="21"/>
        <v>0</v>
      </c>
      <c r="L34" s="193">
        <f t="shared" si="22"/>
        <v>184995</v>
      </c>
      <c r="M34" s="193">
        <f t="shared" si="23"/>
        <v>35149.050000000003</v>
      </c>
      <c r="N34" s="352">
        <f t="shared" si="24"/>
        <v>220144.05</v>
      </c>
    </row>
    <row r="35" spans="1:14" s="2" customFormat="1" ht="22.5" thickTop="1" thickBot="1" x14ac:dyDescent="0.4">
      <c r="A35" s="238" t="s">
        <v>50</v>
      </c>
      <c r="B35" s="239" t="s">
        <v>51</v>
      </c>
      <c r="C35" s="240">
        <v>3333.3339999999998</v>
      </c>
      <c r="D35" s="241">
        <f t="shared" si="16"/>
        <v>633.33345999999995</v>
      </c>
      <c r="E35" s="242">
        <f t="shared" si="17"/>
        <v>3966.6674599999997</v>
      </c>
      <c r="F35" s="222">
        <v>3333.3339999999998</v>
      </c>
      <c r="G35" s="223">
        <f t="shared" si="27"/>
        <v>633.33345999999995</v>
      </c>
      <c r="H35" s="224">
        <f t="shared" si="28"/>
        <v>3966.6674599999997</v>
      </c>
      <c r="I35" s="225">
        <f>C35-F35</f>
        <v>0</v>
      </c>
      <c r="J35" s="96">
        <f t="shared" si="20"/>
        <v>0</v>
      </c>
      <c r="K35" s="150">
        <f t="shared" si="21"/>
        <v>0</v>
      </c>
      <c r="L35" s="216">
        <f t="shared" si="22"/>
        <v>3333.3339999999998</v>
      </c>
      <c r="M35" s="216">
        <f t="shared" si="23"/>
        <v>633.33345999999995</v>
      </c>
      <c r="N35" s="351">
        <f t="shared" si="24"/>
        <v>3966.6674599999997</v>
      </c>
    </row>
    <row r="36" spans="1:14" s="2" customFormat="1" ht="21.75" thickTop="1" x14ac:dyDescent="0.35">
      <c r="A36" s="243" t="s">
        <v>52</v>
      </c>
      <c r="B36" s="244" t="s">
        <v>53</v>
      </c>
      <c r="C36" s="245">
        <f>SUM(C37:C38)</f>
        <v>30000</v>
      </c>
      <c r="D36" s="245">
        <f t="shared" ref="D36:E36" si="29">SUM(D37:D38)</f>
        <v>5700</v>
      </c>
      <c r="E36" s="246">
        <f t="shared" si="29"/>
        <v>35700</v>
      </c>
      <c r="F36" s="234">
        <f>SUM(F37:F38)</f>
        <v>10000</v>
      </c>
      <c r="G36" s="235">
        <f t="shared" ref="G36:I36" si="30">SUM(G37:G38)</f>
        <v>1900</v>
      </c>
      <c r="H36" s="236">
        <f t="shared" si="30"/>
        <v>11900</v>
      </c>
      <c r="I36" s="237">
        <f t="shared" si="30"/>
        <v>20000</v>
      </c>
      <c r="J36" s="96">
        <f t="shared" si="20"/>
        <v>4200</v>
      </c>
      <c r="K36" s="150">
        <f t="shared" si="21"/>
        <v>24200</v>
      </c>
      <c r="L36" s="216">
        <f t="shared" si="22"/>
        <v>30000</v>
      </c>
      <c r="M36" s="216">
        <f t="shared" si="23"/>
        <v>6100</v>
      </c>
      <c r="N36" s="351">
        <f t="shared" si="24"/>
        <v>36100</v>
      </c>
    </row>
    <row r="37" spans="1:14" ht="21" x14ac:dyDescent="0.35">
      <c r="A37" s="24"/>
      <c r="B37" s="25" t="s">
        <v>54</v>
      </c>
      <c r="C37" s="26">
        <v>30000</v>
      </c>
      <c r="D37" s="27">
        <f>C37*19%</f>
        <v>5700</v>
      </c>
      <c r="E37" s="110">
        <f>C37+D37</f>
        <v>35700</v>
      </c>
      <c r="F37" s="131">
        <v>10000</v>
      </c>
      <c r="G37" s="70">
        <f>F37*19%</f>
        <v>1900</v>
      </c>
      <c r="H37" s="71">
        <f>F37+G37</f>
        <v>11900</v>
      </c>
      <c r="I37" s="160">
        <f>C37-F37</f>
        <v>20000</v>
      </c>
      <c r="J37" s="81">
        <f t="shared" si="20"/>
        <v>4200</v>
      </c>
      <c r="K37" s="147">
        <f t="shared" si="21"/>
        <v>24200</v>
      </c>
      <c r="L37" s="193">
        <f t="shared" si="22"/>
        <v>30000</v>
      </c>
      <c r="M37" s="193">
        <f t="shared" si="23"/>
        <v>6100</v>
      </c>
      <c r="N37" s="352">
        <f t="shared" si="24"/>
        <v>36100</v>
      </c>
    </row>
    <row r="38" spans="1:14" ht="21.75" thickBot="1" x14ac:dyDescent="0.4">
      <c r="A38" s="28"/>
      <c r="B38" s="29" t="s">
        <v>55</v>
      </c>
      <c r="C38" s="30">
        <v>0</v>
      </c>
      <c r="D38" s="31">
        <f t="shared" si="16"/>
        <v>0</v>
      </c>
      <c r="E38" s="111">
        <f t="shared" si="17"/>
        <v>0</v>
      </c>
      <c r="F38" s="124">
        <v>0</v>
      </c>
      <c r="G38" s="60">
        <f t="shared" ref="G38" si="31">F38*19%</f>
        <v>0</v>
      </c>
      <c r="H38" s="61">
        <f t="shared" ref="H38" si="32">F38+G38</f>
        <v>0</v>
      </c>
      <c r="I38" s="155">
        <v>0</v>
      </c>
      <c r="J38" s="81">
        <f t="shared" si="20"/>
        <v>0</v>
      </c>
      <c r="K38" s="147">
        <f t="shared" si="21"/>
        <v>0</v>
      </c>
      <c r="L38" s="193">
        <f t="shared" si="22"/>
        <v>0</v>
      </c>
      <c r="M38" s="193">
        <f t="shared" si="23"/>
        <v>0</v>
      </c>
      <c r="N38" s="352">
        <f t="shared" si="24"/>
        <v>0</v>
      </c>
    </row>
    <row r="39" spans="1:14" s="2" customFormat="1" ht="21" customHeight="1" thickTop="1" x14ac:dyDescent="0.35">
      <c r="A39" s="243" t="s">
        <v>56</v>
      </c>
      <c r="B39" s="244" t="s">
        <v>57</v>
      </c>
      <c r="C39" s="245">
        <f>C40+C43</f>
        <v>72800</v>
      </c>
      <c r="D39" s="245">
        <f t="shared" ref="D39:E39" si="33">D40+D43</f>
        <v>13832</v>
      </c>
      <c r="E39" s="246">
        <f t="shared" si="33"/>
        <v>86632</v>
      </c>
      <c r="F39" s="234">
        <f>F40+F43</f>
        <v>0</v>
      </c>
      <c r="G39" s="235">
        <f t="shared" ref="G39:I39" si="34">G40+G43</f>
        <v>0</v>
      </c>
      <c r="H39" s="236">
        <f t="shared" si="34"/>
        <v>0</v>
      </c>
      <c r="I39" s="237">
        <f t="shared" si="34"/>
        <v>72800</v>
      </c>
      <c r="J39" s="96">
        <f t="shared" si="20"/>
        <v>15288</v>
      </c>
      <c r="K39" s="150">
        <f t="shared" si="21"/>
        <v>88088</v>
      </c>
      <c r="L39" s="216">
        <f t="shared" si="22"/>
        <v>72800</v>
      </c>
      <c r="M39" s="216">
        <f t="shared" si="23"/>
        <v>15288</v>
      </c>
      <c r="N39" s="351">
        <f t="shared" si="24"/>
        <v>88088</v>
      </c>
    </row>
    <row r="40" spans="1:14" ht="24" customHeight="1" x14ac:dyDescent="0.35">
      <c r="A40" s="24"/>
      <c r="B40" s="36" t="s">
        <v>58</v>
      </c>
      <c r="C40" s="37">
        <f>C41+C42</f>
        <v>16100</v>
      </c>
      <c r="D40" s="37">
        <f t="shared" ref="D40:E40" si="35">D41+D42</f>
        <v>3059</v>
      </c>
      <c r="E40" s="113">
        <f t="shared" si="35"/>
        <v>19159</v>
      </c>
      <c r="F40" s="130">
        <f>F41+F42</f>
        <v>0</v>
      </c>
      <c r="G40" s="68">
        <f t="shared" ref="G40:I40" si="36">G41+G42</f>
        <v>0</v>
      </c>
      <c r="H40" s="69">
        <f t="shared" si="36"/>
        <v>0</v>
      </c>
      <c r="I40" s="159">
        <f t="shared" si="36"/>
        <v>16100</v>
      </c>
      <c r="J40" s="81">
        <f t="shared" si="20"/>
        <v>3381</v>
      </c>
      <c r="K40" s="147">
        <f t="shared" si="21"/>
        <v>19481</v>
      </c>
      <c r="L40" s="193">
        <f t="shared" si="22"/>
        <v>16100</v>
      </c>
      <c r="M40" s="193">
        <f t="shared" si="23"/>
        <v>3381</v>
      </c>
      <c r="N40" s="352">
        <f t="shared" si="24"/>
        <v>19481</v>
      </c>
    </row>
    <row r="41" spans="1:14" s="140" customFormat="1" ht="25.5" customHeight="1" x14ac:dyDescent="0.35">
      <c r="A41" s="19"/>
      <c r="B41" s="20" t="s">
        <v>59</v>
      </c>
      <c r="C41" s="21">
        <v>16100</v>
      </c>
      <c r="D41" s="22">
        <f t="shared" si="16"/>
        <v>3059</v>
      </c>
      <c r="E41" s="109">
        <f t="shared" si="17"/>
        <v>19159</v>
      </c>
      <c r="F41" s="131">
        <v>0</v>
      </c>
      <c r="G41" s="70">
        <f t="shared" ref="G41:G43" si="37">F41*19%</f>
        <v>0</v>
      </c>
      <c r="H41" s="71">
        <f t="shared" ref="H41:H43" si="38">F41+G41</f>
        <v>0</v>
      </c>
      <c r="I41" s="160">
        <f>C41-F41</f>
        <v>16100</v>
      </c>
      <c r="J41" s="81">
        <f t="shared" si="20"/>
        <v>3381</v>
      </c>
      <c r="K41" s="147">
        <f t="shared" si="21"/>
        <v>19481</v>
      </c>
      <c r="L41" s="193">
        <f t="shared" si="22"/>
        <v>16100</v>
      </c>
      <c r="M41" s="193">
        <f t="shared" si="23"/>
        <v>3381</v>
      </c>
      <c r="N41" s="352">
        <f t="shared" si="24"/>
        <v>19481</v>
      </c>
    </row>
    <row r="42" spans="1:14" ht="61.5" customHeight="1" x14ac:dyDescent="0.35">
      <c r="A42" s="19"/>
      <c r="B42" s="23" t="s">
        <v>60</v>
      </c>
      <c r="C42" s="21">
        <v>0</v>
      </c>
      <c r="D42" s="22">
        <f t="shared" si="16"/>
        <v>0</v>
      </c>
      <c r="E42" s="109">
        <f t="shared" si="17"/>
        <v>0</v>
      </c>
      <c r="F42" s="131">
        <v>0</v>
      </c>
      <c r="G42" s="70">
        <f t="shared" si="37"/>
        <v>0</v>
      </c>
      <c r="H42" s="71">
        <f t="shared" si="38"/>
        <v>0</v>
      </c>
      <c r="I42" s="160">
        <v>0</v>
      </c>
      <c r="J42" s="81">
        <f t="shared" si="20"/>
        <v>0</v>
      </c>
      <c r="K42" s="147">
        <f t="shared" si="21"/>
        <v>0</v>
      </c>
      <c r="L42" s="193">
        <f t="shared" si="22"/>
        <v>0</v>
      </c>
      <c r="M42" s="193">
        <f t="shared" si="23"/>
        <v>0</v>
      </c>
      <c r="N42" s="352">
        <f t="shared" si="24"/>
        <v>0</v>
      </c>
    </row>
    <row r="43" spans="1:14" ht="24" customHeight="1" thickBot="1" x14ac:dyDescent="0.4">
      <c r="A43" s="8"/>
      <c r="B43" s="42" t="s">
        <v>61</v>
      </c>
      <c r="C43" s="10">
        <v>56700</v>
      </c>
      <c r="D43" s="11">
        <f t="shared" si="16"/>
        <v>10773</v>
      </c>
      <c r="E43" s="105">
        <f t="shared" si="17"/>
        <v>67473</v>
      </c>
      <c r="F43" s="124">
        <v>0</v>
      </c>
      <c r="G43" s="60">
        <f t="shared" si="37"/>
        <v>0</v>
      </c>
      <c r="H43" s="61">
        <f t="shared" si="38"/>
        <v>0</v>
      </c>
      <c r="I43" s="155">
        <v>56700</v>
      </c>
      <c r="J43" s="81">
        <f t="shared" si="20"/>
        <v>11907</v>
      </c>
      <c r="K43" s="147">
        <f t="shared" si="21"/>
        <v>68607</v>
      </c>
      <c r="L43" s="193">
        <f t="shared" si="22"/>
        <v>56700</v>
      </c>
      <c r="M43" s="193">
        <f t="shared" si="23"/>
        <v>11907</v>
      </c>
      <c r="N43" s="352">
        <f t="shared" si="24"/>
        <v>68607</v>
      </c>
    </row>
    <row r="44" spans="1:14" ht="22.5" thickTop="1" thickBot="1" x14ac:dyDescent="0.4">
      <c r="A44" s="291" t="s">
        <v>62</v>
      </c>
      <c r="B44" s="292"/>
      <c r="C44" s="17">
        <f t="shared" ref="C44:N44" si="39">C21+C25+C26+C27+C28+C35+C36+C39</f>
        <v>310057.33400000003</v>
      </c>
      <c r="D44" s="17">
        <f t="shared" si="39"/>
        <v>58910.893460000007</v>
      </c>
      <c r="E44" s="107">
        <f t="shared" si="39"/>
        <v>368968.22745999997</v>
      </c>
      <c r="F44" s="126">
        <f t="shared" si="39"/>
        <v>217257.334</v>
      </c>
      <c r="G44" s="64">
        <f t="shared" si="39"/>
        <v>41278.893460000007</v>
      </c>
      <c r="H44" s="65">
        <f t="shared" si="39"/>
        <v>258536.22745999999</v>
      </c>
      <c r="I44" s="157">
        <f t="shared" si="39"/>
        <v>92800</v>
      </c>
      <c r="J44" s="78">
        <f t="shared" si="39"/>
        <v>19488</v>
      </c>
      <c r="K44" s="166">
        <f t="shared" si="39"/>
        <v>112288</v>
      </c>
      <c r="L44" s="203">
        <f t="shared" si="39"/>
        <v>310057.33400000003</v>
      </c>
      <c r="M44" s="194">
        <f t="shared" si="39"/>
        <v>60766.893460000007</v>
      </c>
      <c r="N44" s="204">
        <f t="shared" si="39"/>
        <v>370824.22745999997</v>
      </c>
    </row>
    <row r="45" spans="1:14" ht="21" x14ac:dyDescent="0.25">
      <c r="A45" s="293" t="s">
        <v>63</v>
      </c>
      <c r="B45" s="290"/>
      <c r="C45" s="290"/>
      <c r="D45" s="290"/>
      <c r="E45" s="290"/>
      <c r="F45" s="127"/>
      <c r="G45" s="318"/>
      <c r="H45" s="128"/>
      <c r="I45" s="79"/>
      <c r="J45" s="79"/>
      <c r="K45" s="79"/>
      <c r="L45" s="188"/>
      <c r="M45" s="333"/>
      <c r="N45" s="189"/>
    </row>
    <row r="46" spans="1:14" ht="21" x14ac:dyDescent="0.35">
      <c r="A46" s="19" t="s">
        <v>64</v>
      </c>
      <c r="B46" s="43" t="s">
        <v>65</v>
      </c>
      <c r="C46" s="44">
        <f>C47+C48</f>
        <v>395389.39</v>
      </c>
      <c r="D46" s="44">
        <f t="shared" ref="D46:E46" si="40">D47+D48</f>
        <v>75123.984100000001</v>
      </c>
      <c r="E46" s="115">
        <f t="shared" si="40"/>
        <v>470513.37410000002</v>
      </c>
      <c r="F46" s="132">
        <f>F47+F48</f>
        <v>180422.37</v>
      </c>
      <c r="G46" s="72">
        <f t="shared" ref="G46:I46" si="41">G47+G48</f>
        <v>34280.2503</v>
      </c>
      <c r="H46" s="133">
        <f t="shared" si="41"/>
        <v>214702.62030000001</v>
      </c>
      <c r="I46" s="137">
        <f t="shared" si="41"/>
        <v>214967.02000000002</v>
      </c>
      <c r="J46" s="83">
        <f>I46*0.21</f>
        <v>45143.074200000003</v>
      </c>
      <c r="K46" s="149">
        <f>I46+J46</f>
        <v>260110.09420000002</v>
      </c>
      <c r="L46" s="195">
        <f>F46+I46</f>
        <v>395389.39</v>
      </c>
      <c r="M46" s="195">
        <f t="shared" ref="M46:N46" si="42">G46+J46</f>
        <v>79423.324500000002</v>
      </c>
      <c r="N46" s="353">
        <f t="shared" si="42"/>
        <v>474812.7145</v>
      </c>
    </row>
    <row r="47" spans="1:14" ht="1.5" customHeight="1" x14ac:dyDescent="0.35">
      <c r="A47" s="19"/>
      <c r="B47" s="20" t="s">
        <v>66</v>
      </c>
      <c r="C47" s="21">
        <v>0</v>
      </c>
      <c r="D47" s="22">
        <f>C47*0.19</f>
        <v>0</v>
      </c>
      <c r="E47" s="109">
        <f>C47+D47</f>
        <v>0</v>
      </c>
      <c r="F47" s="131">
        <v>0</v>
      </c>
      <c r="G47" s="70">
        <f>F47*0.19</f>
        <v>0</v>
      </c>
      <c r="H47" s="71">
        <f>F47+G47</f>
        <v>0</v>
      </c>
      <c r="I47" s="160">
        <v>0</v>
      </c>
      <c r="J47" s="83">
        <f t="shared" ref="J47:J55" si="43">I47*0.21</f>
        <v>0</v>
      </c>
      <c r="K47" s="149">
        <f t="shared" ref="K47:K55" si="44">I47+J47</f>
        <v>0</v>
      </c>
      <c r="L47" s="195">
        <f t="shared" ref="L47:L55" si="45">F47+I47</f>
        <v>0</v>
      </c>
      <c r="M47" s="195">
        <f t="shared" ref="M47:M55" si="46">G47+J47</f>
        <v>0</v>
      </c>
      <c r="N47" s="353">
        <f t="shared" ref="N47:N55" si="47">H47+K47</f>
        <v>0</v>
      </c>
    </row>
    <row r="48" spans="1:14" ht="21" hidden="1" x14ac:dyDescent="0.35">
      <c r="A48" s="19"/>
      <c r="B48" s="20" t="s">
        <v>140</v>
      </c>
      <c r="C48" s="21">
        <v>395389.39</v>
      </c>
      <c r="D48" s="22">
        <f t="shared" ref="D48:D55" si="48">C48*0.19</f>
        <v>75123.984100000001</v>
      </c>
      <c r="E48" s="109">
        <f t="shared" ref="E48:E55" si="49">C48+D48</f>
        <v>470513.37410000002</v>
      </c>
      <c r="F48" s="131">
        <v>180422.37</v>
      </c>
      <c r="G48" s="70">
        <f t="shared" ref="G48:G49" si="50">F48*0.19</f>
        <v>34280.2503</v>
      </c>
      <c r="H48" s="71">
        <f t="shared" ref="H48:H49" si="51">F48+G48</f>
        <v>214702.62030000001</v>
      </c>
      <c r="I48" s="160">
        <f>C48-F48</f>
        <v>214967.02000000002</v>
      </c>
      <c r="J48" s="83">
        <f t="shared" si="43"/>
        <v>45143.074200000003</v>
      </c>
      <c r="K48" s="149">
        <f t="shared" si="44"/>
        <v>260110.09420000002</v>
      </c>
      <c r="L48" s="195">
        <f t="shared" si="45"/>
        <v>395389.39</v>
      </c>
      <c r="M48" s="195">
        <f t="shared" si="46"/>
        <v>79423.324500000002</v>
      </c>
      <c r="N48" s="353">
        <f t="shared" si="47"/>
        <v>474812.7145</v>
      </c>
    </row>
    <row r="49" spans="1:14" ht="21" x14ac:dyDescent="0.35">
      <c r="A49" s="19" t="s">
        <v>135</v>
      </c>
      <c r="B49" s="20" t="s">
        <v>136</v>
      </c>
      <c r="C49" s="21">
        <v>0</v>
      </c>
      <c r="D49" s="22">
        <f t="shared" si="48"/>
        <v>0</v>
      </c>
      <c r="E49" s="109">
        <f t="shared" si="49"/>
        <v>0</v>
      </c>
      <c r="F49" s="131">
        <v>0</v>
      </c>
      <c r="G49" s="70">
        <f t="shared" si="50"/>
        <v>0</v>
      </c>
      <c r="H49" s="71">
        <f t="shared" si="51"/>
        <v>0</v>
      </c>
      <c r="I49" s="160">
        <v>0</v>
      </c>
      <c r="J49" s="83">
        <f t="shared" si="43"/>
        <v>0</v>
      </c>
      <c r="K49" s="149">
        <f t="shared" si="44"/>
        <v>0</v>
      </c>
      <c r="L49" s="195">
        <f t="shared" si="45"/>
        <v>0</v>
      </c>
      <c r="M49" s="195">
        <f t="shared" si="46"/>
        <v>0</v>
      </c>
      <c r="N49" s="353">
        <f t="shared" si="47"/>
        <v>0</v>
      </c>
    </row>
    <row r="50" spans="1:14" ht="43.5" customHeight="1" x14ac:dyDescent="0.35">
      <c r="A50" s="19" t="s">
        <v>137</v>
      </c>
      <c r="B50" s="23" t="s">
        <v>138</v>
      </c>
      <c r="C50" s="101">
        <f>C51+C52</f>
        <v>0</v>
      </c>
      <c r="D50" s="101">
        <f t="shared" ref="D50:E50" si="52">D51+D52</f>
        <v>0</v>
      </c>
      <c r="E50" s="257">
        <f t="shared" si="52"/>
        <v>0</v>
      </c>
      <c r="F50" s="134">
        <f>F51+F52</f>
        <v>0</v>
      </c>
      <c r="G50" s="250">
        <f t="shared" ref="G50:I50" si="53">G51+G52</f>
        <v>0</v>
      </c>
      <c r="H50" s="258">
        <f t="shared" si="53"/>
        <v>0</v>
      </c>
      <c r="I50" s="251">
        <f t="shared" si="53"/>
        <v>0</v>
      </c>
      <c r="J50" s="252">
        <f t="shared" si="43"/>
        <v>0</v>
      </c>
      <c r="K50" s="253">
        <f t="shared" si="44"/>
        <v>0</v>
      </c>
      <c r="L50" s="254">
        <f t="shared" si="45"/>
        <v>0</v>
      </c>
      <c r="M50" s="254">
        <f t="shared" si="46"/>
        <v>0</v>
      </c>
      <c r="N50" s="354">
        <f t="shared" si="47"/>
        <v>0</v>
      </c>
    </row>
    <row r="51" spans="1:14" ht="21" hidden="1" x14ac:dyDescent="0.35">
      <c r="A51" s="19"/>
      <c r="B51" s="20" t="s">
        <v>67</v>
      </c>
      <c r="C51" s="21">
        <v>0</v>
      </c>
      <c r="D51" s="22">
        <f t="shared" si="48"/>
        <v>0</v>
      </c>
      <c r="E51" s="109">
        <f t="shared" si="49"/>
        <v>0</v>
      </c>
      <c r="F51" s="131">
        <v>0</v>
      </c>
      <c r="G51" s="70">
        <f t="shared" ref="G51:G55" si="54">F51*0.19</f>
        <v>0</v>
      </c>
      <c r="H51" s="71">
        <f t="shared" ref="H51:H55" si="55">F51+G51</f>
        <v>0</v>
      </c>
      <c r="I51" s="160">
        <v>0</v>
      </c>
      <c r="J51" s="83">
        <f t="shared" si="43"/>
        <v>0</v>
      </c>
      <c r="K51" s="149">
        <f t="shared" si="44"/>
        <v>0</v>
      </c>
      <c r="L51" s="195">
        <f t="shared" si="45"/>
        <v>0</v>
      </c>
      <c r="M51" s="195">
        <f t="shared" si="46"/>
        <v>0</v>
      </c>
      <c r="N51" s="353">
        <f t="shared" si="47"/>
        <v>0</v>
      </c>
    </row>
    <row r="52" spans="1:14" ht="21" hidden="1" x14ac:dyDescent="0.35">
      <c r="A52" s="19"/>
      <c r="B52" s="20" t="s">
        <v>68</v>
      </c>
      <c r="C52" s="21">
        <v>0</v>
      </c>
      <c r="D52" s="22">
        <f t="shared" si="48"/>
        <v>0</v>
      </c>
      <c r="E52" s="109">
        <f t="shared" si="49"/>
        <v>0</v>
      </c>
      <c r="F52" s="131">
        <v>0</v>
      </c>
      <c r="G52" s="70">
        <f t="shared" si="54"/>
        <v>0</v>
      </c>
      <c r="H52" s="71">
        <f t="shared" si="55"/>
        <v>0</v>
      </c>
      <c r="I52" s="160">
        <v>0</v>
      </c>
      <c r="J52" s="83">
        <f t="shared" si="43"/>
        <v>0</v>
      </c>
      <c r="K52" s="149">
        <f t="shared" si="44"/>
        <v>0</v>
      </c>
      <c r="L52" s="195">
        <f t="shared" si="45"/>
        <v>0</v>
      </c>
      <c r="M52" s="195">
        <f t="shared" si="46"/>
        <v>0</v>
      </c>
      <c r="N52" s="353">
        <f t="shared" si="47"/>
        <v>0</v>
      </c>
    </row>
    <row r="53" spans="1:14" ht="42" x14ac:dyDescent="0.35">
      <c r="A53" s="19" t="s">
        <v>69</v>
      </c>
      <c r="B53" s="23" t="s">
        <v>70</v>
      </c>
      <c r="C53" s="21">
        <v>0</v>
      </c>
      <c r="D53" s="22">
        <f t="shared" si="48"/>
        <v>0</v>
      </c>
      <c r="E53" s="109">
        <f t="shared" si="49"/>
        <v>0</v>
      </c>
      <c r="F53" s="131">
        <v>0</v>
      </c>
      <c r="G53" s="70">
        <f t="shared" si="54"/>
        <v>0</v>
      </c>
      <c r="H53" s="71">
        <f t="shared" si="55"/>
        <v>0</v>
      </c>
      <c r="I53" s="160">
        <v>0</v>
      </c>
      <c r="J53" s="83">
        <f t="shared" si="43"/>
        <v>0</v>
      </c>
      <c r="K53" s="149">
        <f t="shared" si="44"/>
        <v>0</v>
      </c>
      <c r="L53" s="195">
        <f t="shared" si="45"/>
        <v>0</v>
      </c>
      <c r="M53" s="195">
        <f t="shared" si="46"/>
        <v>0</v>
      </c>
      <c r="N53" s="353">
        <f t="shared" si="47"/>
        <v>0</v>
      </c>
    </row>
    <row r="54" spans="1:14" ht="21" x14ac:dyDescent="0.35">
      <c r="A54" s="19" t="s">
        <v>71</v>
      </c>
      <c r="B54" s="23" t="s">
        <v>72</v>
      </c>
      <c r="C54" s="21">
        <v>0</v>
      </c>
      <c r="D54" s="22">
        <f t="shared" si="48"/>
        <v>0</v>
      </c>
      <c r="E54" s="109">
        <f t="shared" si="49"/>
        <v>0</v>
      </c>
      <c r="F54" s="131">
        <v>0</v>
      </c>
      <c r="G54" s="70">
        <f t="shared" si="54"/>
        <v>0</v>
      </c>
      <c r="H54" s="71">
        <f t="shared" si="55"/>
        <v>0</v>
      </c>
      <c r="I54" s="160">
        <v>0</v>
      </c>
      <c r="J54" s="83">
        <f t="shared" si="43"/>
        <v>0</v>
      </c>
      <c r="K54" s="149">
        <f t="shared" si="44"/>
        <v>0</v>
      </c>
      <c r="L54" s="195">
        <f t="shared" si="45"/>
        <v>0</v>
      </c>
      <c r="M54" s="195">
        <f t="shared" si="46"/>
        <v>0</v>
      </c>
      <c r="N54" s="353">
        <f t="shared" si="47"/>
        <v>0</v>
      </c>
    </row>
    <row r="55" spans="1:14" ht="21" x14ac:dyDescent="0.35">
      <c r="A55" s="19" t="s">
        <v>73</v>
      </c>
      <c r="B55" s="23" t="s">
        <v>74</v>
      </c>
      <c r="C55" s="21">
        <v>0</v>
      </c>
      <c r="D55" s="22">
        <f t="shared" si="48"/>
        <v>0</v>
      </c>
      <c r="E55" s="109">
        <f t="shared" si="49"/>
        <v>0</v>
      </c>
      <c r="F55" s="131">
        <v>0</v>
      </c>
      <c r="G55" s="70">
        <f t="shared" si="54"/>
        <v>0</v>
      </c>
      <c r="H55" s="71">
        <f t="shared" si="55"/>
        <v>0</v>
      </c>
      <c r="I55" s="160">
        <v>0</v>
      </c>
      <c r="J55" s="83">
        <f t="shared" si="43"/>
        <v>0</v>
      </c>
      <c r="K55" s="149">
        <f t="shared" si="44"/>
        <v>0</v>
      </c>
      <c r="L55" s="195">
        <f t="shared" si="45"/>
        <v>0</v>
      </c>
      <c r="M55" s="195">
        <f t="shared" si="46"/>
        <v>0</v>
      </c>
      <c r="N55" s="353">
        <f t="shared" si="47"/>
        <v>0</v>
      </c>
    </row>
    <row r="56" spans="1:14" ht="21.75" thickBot="1" x14ac:dyDescent="0.4">
      <c r="A56" s="294" t="s">
        <v>75</v>
      </c>
      <c r="B56" s="295"/>
      <c r="C56" s="18">
        <f>C46+C49+C50+C53+C54+C55</f>
        <v>395389.39</v>
      </c>
      <c r="D56" s="18">
        <f t="shared" ref="D56:N56" si="56">D46+D49+D50+D53+D54+D55</f>
        <v>75123.984100000001</v>
      </c>
      <c r="E56" s="108">
        <f t="shared" si="56"/>
        <v>470513.37410000002</v>
      </c>
      <c r="F56" s="129">
        <f t="shared" si="56"/>
        <v>180422.37</v>
      </c>
      <c r="G56" s="66">
        <f t="shared" si="56"/>
        <v>34280.2503</v>
      </c>
      <c r="H56" s="67">
        <f t="shared" si="56"/>
        <v>214702.62030000001</v>
      </c>
      <c r="I56" s="158">
        <f t="shared" si="56"/>
        <v>214967.02000000002</v>
      </c>
      <c r="J56" s="80">
        <f t="shared" si="56"/>
        <v>45143.074200000003</v>
      </c>
      <c r="K56" s="146">
        <f t="shared" si="56"/>
        <v>260110.09420000002</v>
      </c>
      <c r="L56" s="190">
        <f t="shared" si="56"/>
        <v>395389.39</v>
      </c>
      <c r="M56" s="191">
        <f t="shared" si="56"/>
        <v>79423.324500000002</v>
      </c>
      <c r="N56" s="192">
        <f t="shared" si="56"/>
        <v>474812.7145</v>
      </c>
    </row>
    <row r="57" spans="1:14" ht="21" x14ac:dyDescent="0.25">
      <c r="A57" s="293" t="s">
        <v>76</v>
      </c>
      <c r="B57" s="290"/>
      <c r="C57" s="290"/>
      <c r="D57" s="290"/>
      <c r="E57" s="290"/>
      <c r="F57" s="127"/>
      <c r="G57" s="318"/>
      <c r="H57" s="128"/>
      <c r="I57" s="79"/>
      <c r="J57" s="79"/>
      <c r="K57" s="79"/>
      <c r="L57" s="188"/>
      <c r="M57" s="333"/>
      <c r="N57" s="189"/>
    </row>
    <row r="58" spans="1:14" s="2" customFormat="1" ht="21" x14ac:dyDescent="0.35">
      <c r="A58" s="92" t="s">
        <v>77</v>
      </c>
      <c r="B58" s="255" t="s">
        <v>78</v>
      </c>
      <c r="C58" s="93">
        <f>C59+C60</f>
        <v>0</v>
      </c>
      <c r="D58" s="93">
        <f t="shared" ref="D58:E58" si="57">D59+D60</f>
        <v>0</v>
      </c>
      <c r="E58" s="116">
        <f t="shared" si="57"/>
        <v>0</v>
      </c>
      <c r="F58" s="214">
        <f>F59+F60</f>
        <v>0</v>
      </c>
      <c r="G58" s="94">
        <f t="shared" ref="G58:I58" si="58">G59+G60</f>
        <v>0</v>
      </c>
      <c r="H58" s="95">
        <f t="shared" si="58"/>
        <v>0</v>
      </c>
      <c r="I58" s="215">
        <f t="shared" si="58"/>
        <v>0</v>
      </c>
      <c r="J58" s="96">
        <f t="shared" ref="J58" si="59">J59+J60</f>
        <v>0</v>
      </c>
      <c r="K58" s="150">
        <f>I58+J58</f>
        <v>0</v>
      </c>
      <c r="L58" s="216">
        <f>F58+I58</f>
        <v>0</v>
      </c>
      <c r="M58" s="216">
        <f t="shared" ref="M58:N58" si="60">G58+J58</f>
        <v>0</v>
      </c>
      <c r="N58" s="351">
        <f t="shared" si="60"/>
        <v>0</v>
      </c>
    </row>
    <row r="59" spans="1:14" ht="21" x14ac:dyDescent="0.35">
      <c r="A59" s="19"/>
      <c r="B59" s="45" t="s">
        <v>79</v>
      </c>
      <c r="C59" s="21">
        <v>0</v>
      </c>
      <c r="D59" s="22">
        <f t="shared" ref="D59:D68" si="61">C59*19%</f>
        <v>0</v>
      </c>
      <c r="E59" s="109">
        <f t="shared" ref="E59:E60" si="62">C59+D59</f>
        <v>0</v>
      </c>
      <c r="F59" s="131">
        <v>0</v>
      </c>
      <c r="G59" s="70">
        <f t="shared" ref="G59:G60" si="63">F59*19%</f>
        <v>0</v>
      </c>
      <c r="H59" s="71">
        <f t="shared" ref="H59:H60" si="64">F59+G59</f>
        <v>0</v>
      </c>
      <c r="I59" s="160">
        <v>0</v>
      </c>
      <c r="J59" s="82">
        <f t="shared" ref="J59:J60" si="65">I59*19%</f>
        <v>0</v>
      </c>
      <c r="K59" s="147">
        <f t="shared" ref="K59:K68" si="66">I59+J59</f>
        <v>0</v>
      </c>
      <c r="L59" s="193">
        <f t="shared" ref="L59:L68" si="67">F59+I59</f>
        <v>0</v>
      </c>
      <c r="M59" s="193">
        <f t="shared" ref="M59:M68" si="68">G59+J59</f>
        <v>0</v>
      </c>
      <c r="N59" s="352">
        <f t="shared" ref="N59:N68" si="69">H59+K59</f>
        <v>0</v>
      </c>
    </row>
    <row r="60" spans="1:14" ht="21.75" thickBot="1" x14ac:dyDescent="0.4">
      <c r="A60" s="8"/>
      <c r="B60" s="9" t="s">
        <v>80</v>
      </c>
      <c r="C60" s="21">
        <v>0</v>
      </c>
      <c r="D60" s="22">
        <f t="shared" si="61"/>
        <v>0</v>
      </c>
      <c r="E60" s="109">
        <f t="shared" si="62"/>
        <v>0</v>
      </c>
      <c r="F60" s="131">
        <v>0</v>
      </c>
      <c r="G60" s="70">
        <f t="shared" si="63"/>
        <v>0</v>
      </c>
      <c r="H60" s="71">
        <f t="shared" si="64"/>
        <v>0</v>
      </c>
      <c r="I60" s="160">
        <v>0</v>
      </c>
      <c r="J60" s="82">
        <f t="shared" si="65"/>
        <v>0</v>
      </c>
      <c r="K60" s="147">
        <f t="shared" si="66"/>
        <v>0</v>
      </c>
      <c r="L60" s="193">
        <f t="shared" si="67"/>
        <v>0</v>
      </c>
      <c r="M60" s="193">
        <f t="shared" si="68"/>
        <v>0</v>
      </c>
      <c r="N60" s="352">
        <f t="shared" si="69"/>
        <v>0</v>
      </c>
    </row>
    <row r="61" spans="1:14" s="2" customFormat="1" ht="21.75" thickTop="1" x14ac:dyDescent="0.35">
      <c r="A61" s="230" t="s">
        <v>81</v>
      </c>
      <c r="B61" s="256" t="s">
        <v>82</v>
      </c>
      <c r="C61" s="232">
        <f t="shared" ref="C61:H61" si="70">SUM(C62:C66)</f>
        <v>0</v>
      </c>
      <c r="D61" s="232">
        <f t="shared" si="70"/>
        <v>0</v>
      </c>
      <c r="E61" s="233">
        <f t="shared" si="70"/>
        <v>0</v>
      </c>
      <c r="F61" s="234">
        <f t="shared" si="70"/>
        <v>0</v>
      </c>
      <c r="G61" s="235">
        <f t="shared" si="70"/>
        <v>0</v>
      </c>
      <c r="H61" s="236">
        <f t="shared" si="70"/>
        <v>0</v>
      </c>
      <c r="I61" s="237">
        <f t="shared" ref="I61:J61" si="71">SUM(I62:I66)</f>
        <v>0</v>
      </c>
      <c r="J61" s="259">
        <f t="shared" si="71"/>
        <v>0</v>
      </c>
      <c r="K61" s="150">
        <f t="shared" si="66"/>
        <v>0</v>
      </c>
      <c r="L61" s="216">
        <f t="shared" si="67"/>
        <v>0</v>
      </c>
      <c r="M61" s="216">
        <f t="shared" si="68"/>
        <v>0</v>
      </c>
      <c r="N61" s="351">
        <f t="shared" si="69"/>
        <v>0</v>
      </c>
    </row>
    <row r="62" spans="1:14" ht="42" x14ac:dyDescent="0.35">
      <c r="A62" s="19"/>
      <c r="B62" s="23" t="s">
        <v>83</v>
      </c>
      <c r="C62" s="21">
        <v>0</v>
      </c>
      <c r="D62" s="46">
        <v>0</v>
      </c>
      <c r="E62" s="109">
        <f t="shared" ref="E62:E68" si="72">C62+D62</f>
        <v>0</v>
      </c>
      <c r="F62" s="131">
        <v>0</v>
      </c>
      <c r="G62" s="73">
        <v>0</v>
      </c>
      <c r="H62" s="71">
        <f t="shared" ref="H62:H68" si="73">F62+G62</f>
        <v>0</v>
      </c>
      <c r="I62" s="160">
        <v>0</v>
      </c>
      <c r="J62" s="84">
        <v>0</v>
      </c>
      <c r="K62" s="147">
        <f t="shared" si="66"/>
        <v>0</v>
      </c>
      <c r="L62" s="193">
        <f t="shared" si="67"/>
        <v>0</v>
      </c>
      <c r="M62" s="193">
        <f t="shared" si="68"/>
        <v>0</v>
      </c>
      <c r="N62" s="352">
        <f t="shared" si="69"/>
        <v>0</v>
      </c>
    </row>
    <row r="63" spans="1:14" ht="21" x14ac:dyDescent="0.35">
      <c r="A63" s="19"/>
      <c r="B63" s="23" t="s">
        <v>84</v>
      </c>
      <c r="C63" s="21">
        <v>0</v>
      </c>
      <c r="D63" s="46">
        <v>0</v>
      </c>
      <c r="E63" s="109">
        <f t="shared" si="72"/>
        <v>0</v>
      </c>
      <c r="F63" s="131">
        <v>0</v>
      </c>
      <c r="G63" s="73">
        <v>0</v>
      </c>
      <c r="H63" s="71">
        <f t="shared" si="73"/>
        <v>0</v>
      </c>
      <c r="I63" s="160">
        <v>0</v>
      </c>
      <c r="J63" s="84">
        <v>0</v>
      </c>
      <c r="K63" s="147">
        <f t="shared" si="66"/>
        <v>0</v>
      </c>
      <c r="L63" s="193">
        <f t="shared" si="67"/>
        <v>0</v>
      </c>
      <c r="M63" s="193">
        <f t="shared" si="68"/>
        <v>0</v>
      </c>
      <c r="N63" s="352">
        <f t="shared" si="69"/>
        <v>0</v>
      </c>
    </row>
    <row r="64" spans="1:14" ht="42" x14ac:dyDescent="0.35">
      <c r="A64" s="19"/>
      <c r="B64" s="23" t="s">
        <v>85</v>
      </c>
      <c r="C64" s="21">
        <v>0</v>
      </c>
      <c r="D64" s="46">
        <v>0</v>
      </c>
      <c r="E64" s="109">
        <f t="shared" si="72"/>
        <v>0</v>
      </c>
      <c r="F64" s="131">
        <v>0</v>
      </c>
      <c r="G64" s="73">
        <v>0</v>
      </c>
      <c r="H64" s="71">
        <f t="shared" si="73"/>
        <v>0</v>
      </c>
      <c r="I64" s="160">
        <v>0</v>
      </c>
      <c r="J64" s="84">
        <v>0</v>
      </c>
      <c r="K64" s="147">
        <f t="shared" si="66"/>
        <v>0</v>
      </c>
      <c r="L64" s="193">
        <f t="shared" si="67"/>
        <v>0</v>
      </c>
      <c r="M64" s="193">
        <f t="shared" si="68"/>
        <v>0</v>
      </c>
      <c r="N64" s="352">
        <f t="shared" si="69"/>
        <v>0</v>
      </c>
    </row>
    <row r="65" spans="1:14" ht="21" x14ac:dyDescent="0.35">
      <c r="A65" s="19"/>
      <c r="B65" s="23" t="s">
        <v>86</v>
      </c>
      <c r="C65" s="21">
        <v>0</v>
      </c>
      <c r="D65" s="46">
        <v>0</v>
      </c>
      <c r="E65" s="109">
        <f t="shared" si="72"/>
        <v>0</v>
      </c>
      <c r="F65" s="131">
        <v>0</v>
      </c>
      <c r="G65" s="73">
        <v>0</v>
      </c>
      <c r="H65" s="71">
        <f t="shared" si="73"/>
        <v>0</v>
      </c>
      <c r="I65" s="160">
        <v>0</v>
      </c>
      <c r="J65" s="84">
        <v>0</v>
      </c>
      <c r="K65" s="147">
        <f t="shared" si="66"/>
        <v>0</v>
      </c>
      <c r="L65" s="193">
        <f t="shared" si="67"/>
        <v>0</v>
      </c>
      <c r="M65" s="193">
        <f t="shared" si="68"/>
        <v>0</v>
      </c>
      <c r="N65" s="352">
        <f t="shared" si="69"/>
        <v>0</v>
      </c>
    </row>
    <row r="66" spans="1:14" ht="42.75" thickBot="1" x14ac:dyDescent="0.4">
      <c r="A66" s="8"/>
      <c r="B66" s="42" t="s">
        <v>87</v>
      </c>
      <c r="C66" s="10">
        <v>0</v>
      </c>
      <c r="D66" s="47">
        <v>0</v>
      </c>
      <c r="E66" s="105">
        <f t="shared" si="72"/>
        <v>0</v>
      </c>
      <c r="F66" s="124">
        <v>0</v>
      </c>
      <c r="G66" s="74">
        <v>0</v>
      </c>
      <c r="H66" s="61">
        <f t="shared" si="73"/>
        <v>0</v>
      </c>
      <c r="I66" s="155">
        <v>0</v>
      </c>
      <c r="J66" s="85">
        <v>0</v>
      </c>
      <c r="K66" s="147">
        <f t="shared" si="66"/>
        <v>0</v>
      </c>
      <c r="L66" s="193">
        <f t="shared" si="67"/>
        <v>0</v>
      </c>
      <c r="M66" s="193">
        <f t="shared" si="68"/>
        <v>0</v>
      </c>
      <c r="N66" s="352">
        <f t="shared" si="69"/>
        <v>0</v>
      </c>
    </row>
    <row r="67" spans="1:14" ht="22.5" thickTop="1" thickBot="1" x14ac:dyDescent="0.4">
      <c r="A67" s="32" t="s">
        <v>88</v>
      </c>
      <c r="B67" s="33" t="s">
        <v>89</v>
      </c>
      <c r="C67" s="34">
        <v>5612.85</v>
      </c>
      <c r="D67" s="35">
        <f t="shared" si="61"/>
        <v>1066.4415000000001</v>
      </c>
      <c r="E67" s="112">
        <f t="shared" si="72"/>
        <v>6679.2915000000003</v>
      </c>
      <c r="F67" s="125">
        <v>0</v>
      </c>
      <c r="G67" s="62">
        <f t="shared" ref="G67:G68" si="74">F67*19%</f>
        <v>0</v>
      </c>
      <c r="H67" s="63">
        <f t="shared" si="73"/>
        <v>0</v>
      </c>
      <c r="I67" s="156">
        <v>5612.85</v>
      </c>
      <c r="J67" s="77">
        <f t="shared" ref="J67:J68" si="75">I67*19%</f>
        <v>1066.4415000000001</v>
      </c>
      <c r="K67" s="147">
        <f t="shared" si="66"/>
        <v>6679.2915000000003</v>
      </c>
      <c r="L67" s="193">
        <f t="shared" si="67"/>
        <v>5612.85</v>
      </c>
      <c r="M67" s="193">
        <f t="shared" si="68"/>
        <v>1066.4415000000001</v>
      </c>
      <c r="N67" s="352">
        <f t="shared" si="69"/>
        <v>6679.2915000000003</v>
      </c>
    </row>
    <row r="68" spans="1:14" ht="22.5" thickTop="1" thickBot="1" x14ac:dyDescent="0.4">
      <c r="A68" s="12" t="s">
        <v>90</v>
      </c>
      <c r="B68" s="16" t="s">
        <v>91</v>
      </c>
      <c r="C68" s="14">
        <v>4940</v>
      </c>
      <c r="D68" s="15">
        <f t="shared" si="61"/>
        <v>938.6</v>
      </c>
      <c r="E68" s="106">
        <f t="shared" si="72"/>
        <v>5878.6</v>
      </c>
      <c r="F68" s="125">
        <v>0</v>
      </c>
      <c r="G68" s="62">
        <f t="shared" si="74"/>
        <v>0</v>
      </c>
      <c r="H68" s="63">
        <f t="shared" si="73"/>
        <v>0</v>
      </c>
      <c r="I68" s="156">
        <v>4940</v>
      </c>
      <c r="J68" s="77">
        <f t="shared" si="75"/>
        <v>938.6</v>
      </c>
      <c r="K68" s="147">
        <f t="shared" si="66"/>
        <v>5878.6</v>
      </c>
      <c r="L68" s="193">
        <f t="shared" si="67"/>
        <v>4940</v>
      </c>
      <c r="M68" s="193">
        <f t="shared" si="68"/>
        <v>938.6</v>
      </c>
      <c r="N68" s="352">
        <f t="shared" si="69"/>
        <v>5878.6</v>
      </c>
    </row>
    <row r="69" spans="1:14" ht="22.5" thickTop="1" thickBot="1" x14ac:dyDescent="0.4">
      <c r="A69" s="291" t="s">
        <v>92</v>
      </c>
      <c r="B69" s="292"/>
      <c r="C69" s="17">
        <f>C58+C61+C67+C68</f>
        <v>10552.85</v>
      </c>
      <c r="D69" s="17">
        <f t="shared" ref="D69:N69" si="76">D58+D61+D67+D68</f>
        <v>2005.0415000000003</v>
      </c>
      <c r="E69" s="107">
        <f t="shared" si="76"/>
        <v>12557.891500000002</v>
      </c>
      <c r="F69" s="126">
        <f t="shared" si="76"/>
        <v>0</v>
      </c>
      <c r="G69" s="64">
        <f t="shared" si="76"/>
        <v>0</v>
      </c>
      <c r="H69" s="65">
        <f t="shared" si="76"/>
        <v>0</v>
      </c>
      <c r="I69" s="157">
        <f t="shared" si="76"/>
        <v>10552.85</v>
      </c>
      <c r="J69" s="78">
        <f t="shared" si="76"/>
        <v>2005.0415000000003</v>
      </c>
      <c r="K69" s="166">
        <f t="shared" si="76"/>
        <v>12557.891500000002</v>
      </c>
      <c r="L69" s="203">
        <f t="shared" si="76"/>
        <v>10552.85</v>
      </c>
      <c r="M69" s="194">
        <f t="shared" si="76"/>
        <v>2005.0415000000003</v>
      </c>
      <c r="N69" s="204">
        <f t="shared" si="76"/>
        <v>12557.891500000002</v>
      </c>
    </row>
    <row r="70" spans="1:14" ht="21" x14ac:dyDescent="0.25">
      <c r="A70" s="289" t="s">
        <v>93</v>
      </c>
      <c r="B70" s="290"/>
      <c r="C70" s="290"/>
      <c r="D70" s="290"/>
      <c r="E70" s="290"/>
      <c r="F70" s="127"/>
      <c r="G70" s="318"/>
      <c r="H70" s="128"/>
      <c r="I70" s="79"/>
      <c r="J70" s="79"/>
      <c r="K70" s="79"/>
      <c r="L70" s="188"/>
      <c r="M70" s="333"/>
      <c r="N70" s="189"/>
    </row>
    <row r="71" spans="1:14" ht="21" x14ac:dyDescent="0.35">
      <c r="A71" s="19" t="s">
        <v>94</v>
      </c>
      <c r="B71" s="48" t="s">
        <v>95</v>
      </c>
      <c r="C71" s="21">
        <v>0</v>
      </c>
      <c r="D71" s="22">
        <f>C71*19%</f>
        <v>0</v>
      </c>
      <c r="E71" s="109">
        <f>C71+D71</f>
        <v>0</v>
      </c>
      <c r="F71" s="131">
        <v>0</v>
      </c>
      <c r="G71" s="70">
        <f>F71*19%</f>
        <v>0</v>
      </c>
      <c r="H71" s="71">
        <f>F71+G71</f>
        <v>0</v>
      </c>
      <c r="I71" s="160">
        <v>0</v>
      </c>
      <c r="J71" s="82">
        <f t="shared" ref="J71:J72" si="77">I71*19%</f>
        <v>0</v>
      </c>
      <c r="K71" s="148">
        <f t="shared" ref="K71:K72" si="78">I71+J71</f>
        <v>0</v>
      </c>
      <c r="L71" s="196">
        <f>F71+I71</f>
        <v>0</v>
      </c>
      <c r="M71" s="196">
        <f t="shared" ref="M71:N71" si="79">G71+J71</f>
        <v>0</v>
      </c>
      <c r="N71" s="355">
        <f t="shared" si="79"/>
        <v>0</v>
      </c>
    </row>
    <row r="72" spans="1:14" ht="21" x14ac:dyDescent="0.35">
      <c r="A72" s="19" t="s">
        <v>96</v>
      </c>
      <c r="B72" s="20" t="s">
        <v>97</v>
      </c>
      <c r="C72" s="21">
        <v>0</v>
      </c>
      <c r="D72" s="22">
        <f t="shared" ref="D72" si="80">C72*19%</f>
        <v>0</v>
      </c>
      <c r="E72" s="109">
        <f t="shared" ref="E72" si="81">C72+D72</f>
        <v>0</v>
      </c>
      <c r="F72" s="131">
        <v>0</v>
      </c>
      <c r="G72" s="70">
        <f t="shared" ref="G72" si="82">F72*19%</f>
        <v>0</v>
      </c>
      <c r="H72" s="71">
        <f t="shared" ref="H72" si="83">F72+G72</f>
        <v>0</v>
      </c>
      <c r="I72" s="160">
        <v>0</v>
      </c>
      <c r="J72" s="82">
        <f t="shared" si="77"/>
        <v>0</v>
      </c>
      <c r="K72" s="148">
        <f t="shared" si="78"/>
        <v>0</v>
      </c>
      <c r="L72" s="196">
        <f t="shared" ref="L72:L73" si="84">F72+I72</f>
        <v>0</v>
      </c>
      <c r="M72" s="196">
        <f t="shared" ref="M72:M73" si="85">G72+J72</f>
        <v>0</v>
      </c>
      <c r="N72" s="355">
        <f t="shared" ref="N72:N73" si="86">H72+K72</f>
        <v>0</v>
      </c>
    </row>
    <row r="73" spans="1:14" ht="21.75" thickBot="1" x14ac:dyDescent="0.4">
      <c r="A73" s="294" t="s">
        <v>98</v>
      </c>
      <c r="B73" s="295"/>
      <c r="C73" s="18">
        <f>SUM(C71:C72)</f>
        <v>0</v>
      </c>
      <c r="D73" s="18">
        <f t="shared" ref="D73:E73" si="87">SUM(D71:D72)</f>
        <v>0</v>
      </c>
      <c r="E73" s="108">
        <f t="shared" si="87"/>
        <v>0</v>
      </c>
      <c r="F73" s="129">
        <f>SUM(F71:F72)</f>
        <v>0</v>
      </c>
      <c r="G73" s="66">
        <f t="shared" ref="G73:I73" si="88">SUM(G71:G72)</f>
        <v>0</v>
      </c>
      <c r="H73" s="67">
        <f t="shared" si="88"/>
        <v>0</v>
      </c>
      <c r="I73" s="158">
        <f t="shared" si="88"/>
        <v>0</v>
      </c>
      <c r="J73" s="80">
        <f t="shared" ref="J73:K73" si="89">SUM(J71:J72)</f>
        <v>0</v>
      </c>
      <c r="K73" s="146">
        <f t="shared" si="89"/>
        <v>0</v>
      </c>
      <c r="L73" s="196">
        <f t="shared" si="84"/>
        <v>0</v>
      </c>
      <c r="M73" s="196">
        <f t="shared" si="85"/>
        <v>0</v>
      </c>
      <c r="N73" s="355">
        <f t="shared" si="86"/>
        <v>0</v>
      </c>
    </row>
    <row r="74" spans="1:14" ht="21.75" thickBot="1" x14ac:dyDescent="0.4">
      <c r="A74" s="296" t="s">
        <v>99</v>
      </c>
      <c r="B74" s="297"/>
      <c r="C74" s="49">
        <f t="shared" ref="C74:N74" si="90">C17+C19+C44+C56+C69+C73</f>
        <v>715999.57400000002</v>
      </c>
      <c r="D74" s="49">
        <f t="shared" si="90"/>
        <v>136039.91905999999</v>
      </c>
      <c r="E74" s="118">
        <f t="shared" si="90"/>
        <v>852039.49306000001</v>
      </c>
      <c r="F74" s="135">
        <f t="shared" si="90"/>
        <v>397679.70400000003</v>
      </c>
      <c r="G74" s="75">
        <f t="shared" si="90"/>
        <v>75559.143760000006</v>
      </c>
      <c r="H74" s="136">
        <f t="shared" si="90"/>
        <v>473238.84776000003</v>
      </c>
      <c r="I74" s="161">
        <f t="shared" si="90"/>
        <v>318319.87</v>
      </c>
      <c r="J74" s="86">
        <f t="shared" si="90"/>
        <v>66636.115700000009</v>
      </c>
      <c r="K74" s="151">
        <f t="shared" si="90"/>
        <v>384955.98570000008</v>
      </c>
      <c r="L74" s="212">
        <f t="shared" si="90"/>
        <v>715999.57400000002</v>
      </c>
      <c r="M74" s="197">
        <f t="shared" si="90"/>
        <v>142195.25946</v>
      </c>
      <c r="N74" s="213">
        <f t="shared" si="90"/>
        <v>858194.83345999999</v>
      </c>
    </row>
    <row r="75" spans="1:14" ht="21.75" thickBot="1" x14ac:dyDescent="0.4">
      <c r="A75" s="296" t="s">
        <v>100</v>
      </c>
      <c r="B75" s="297"/>
      <c r="C75" s="49">
        <f t="shared" ref="C75:N75" si="91">C14+C15+C16+C19+C46+C49+C59</f>
        <v>395389.39</v>
      </c>
      <c r="D75" s="49">
        <f t="shared" si="91"/>
        <v>75123.984100000001</v>
      </c>
      <c r="E75" s="118">
        <f t="shared" si="91"/>
        <v>470513.37410000002</v>
      </c>
      <c r="F75" s="135">
        <f t="shared" si="91"/>
        <v>180422.37</v>
      </c>
      <c r="G75" s="75">
        <f t="shared" si="91"/>
        <v>34280.2503</v>
      </c>
      <c r="H75" s="136">
        <f t="shared" si="91"/>
        <v>214702.62030000001</v>
      </c>
      <c r="I75" s="161">
        <f t="shared" si="91"/>
        <v>214967.02000000002</v>
      </c>
      <c r="J75" s="86">
        <f t="shared" si="91"/>
        <v>45143.074200000003</v>
      </c>
      <c r="K75" s="151">
        <f t="shared" si="91"/>
        <v>260110.09420000002</v>
      </c>
      <c r="L75" s="212">
        <f t="shared" si="91"/>
        <v>395389.39</v>
      </c>
      <c r="M75" s="197">
        <f t="shared" si="91"/>
        <v>79423.324500000002</v>
      </c>
      <c r="N75" s="213">
        <f t="shared" si="91"/>
        <v>474812.7145</v>
      </c>
    </row>
    <row r="78" spans="1:14" ht="21" x14ac:dyDescent="0.35">
      <c r="B78" s="50" t="s">
        <v>101</v>
      </c>
      <c r="C78" s="280" t="s">
        <v>102</v>
      </c>
      <c r="D78" s="280"/>
      <c r="E78" s="280"/>
      <c r="F78" s="280"/>
      <c r="G78" s="280"/>
      <c r="H78" s="280"/>
      <c r="I78" s="280"/>
      <c r="J78" s="280"/>
      <c r="K78" s="280"/>
      <c r="L78" s="167"/>
      <c r="M78" s="50"/>
      <c r="N78" s="167"/>
    </row>
    <row r="79" spans="1:14" ht="21" x14ac:dyDescent="0.35">
      <c r="A79" s="2"/>
      <c r="B79" s="51" t="s">
        <v>103</v>
      </c>
      <c r="C79" s="279" t="s">
        <v>104</v>
      </c>
      <c r="D79" s="279"/>
      <c r="E79" s="279"/>
      <c r="F79" s="279"/>
      <c r="G79" s="279"/>
      <c r="H79" s="279"/>
      <c r="I79" s="279"/>
      <c r="J79" s="279"/>
      <c r="K79" s="279"/>
      <c r="L79" s="279"/>
      <c r="M79" s="279"/>
      <c r="N79" s="279"/>
    </row>
    <row r="82" spans="1:14" ht="21" x14ac:dyDescent="0.35">
      <c r="B82" s="50" t="s">
        <v>105</v>
      </c>
    </row>
    <row r="83" spans="1:14" ht="21" x14ac:dyDescent="0.35">
      <c r="A83" s="2"/>
      <c r="B83" s="51" t="s">
        <v>106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91" spans="1:14" s="50" customFormat="1" ht="63" customHeight="1" x14ac:dyDescent="0.35">
      <c r="B91" s="307"/>
      <c r="C91" s="307"/>
    </row>
  </sheetData>
  <mergeCells count="33">
    <mergeCell ref="A57:E57"/>
    <mergeCell ref="A8:E8"/>
    <mergeCell ref="A2:B2"/>
    <mergeCell ref="A3:B3"/>
    <mergeCell ref="A4:B4"/>
    <mergeCell ref="A6:E6"/>
    <mergeCell ref="A7:E7"/>
    <mergeCell ref="A19:B19"/>
    <mergeCell ref="A20:E20"/>
    <mergeCell ref="A44:B44"/>
    <mergeCell ref="A45:E45"/>
    <mergeCell ref="A56:B56"/>
    <mergeCell ref="A9:A10"/>
    <mergeCell ref="B9:B10"/>
    <mergeCell ref="A12:E12"/>
    <mergeCell ref="A17:B17"/>
    <mergeCell ref="A18:E18"/>
    <mergeCell ref="F7:H8"/>
    <mergeCell ref="I7:K8"/>
    <mergeCell ref="L7:N8"/>
    <mergeCell ref="B91:C91"/>
    <mergeCell ref="F78:H78"/>
    <mergeCell ref="F79:H79"/>
    <mergeCell ref="I78:K78"/>
    <mergeCell ref="I79:K79"/>
    <mergeCell ref="L79:N79"/>
    <mergeCell ref="A70:E70"/>
    <mergeCell ref="A73:B73"/>
    <mergeCell ref="A74:B74"/>
    <mergeCell ref="A75:B75"/>
    <mergeCell ref="C78:E78"/>
    <mergeCell ref="C79:E79"/>
    <mergeCell ref="A69:B69"/>
  </mergeCells>
  <pageMargins left="0.7" right="0.7" top="0.75" bottom="0.75" header="0.3" footer="0.3"/>
  <pageSetup paperSize="9" scale="2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C8273-2477-4801-80CB-50677FC7C250}">
  <dimension ref="A1:R91"/>
  <sheetViews>
    <sheetView view="pageBreakPreview" topLeftCell="A34" zoomScale="60" zoomScaleNormal="70" workbookViewId="0">
      <selection activeCell="P56" sqref="P56:R56"/>
    </sheetView>
  </sheetViews>
  <sheetFormatPr defaultRowHeight="15" x14ac:dyDescent="0.25"/>
  <cols>
    <col min="1" max="1" width="6.28515625" customWidth="1"/>
    <col min="2" max="2" width="94.140625" customWidth="1"/>
    <col min="3" max="3" width="28.85546875" customWidth="1"/>
    <col min="4" max="4" width="18.5703125" customWidth="1"/>
    <col min="5" max="5" width="21" customWidth="1"/>
    <col min="6" max="6" width="28.85546875" customWidth="1"/>
    <col min="7" max="7" width="18.5703125" customWidth="1"/>
    <col min="8" max="8" width="21" customWidth="1"/>
    <col min="9" max="9" width="28.85546875" customWidth="1"/>
    <col min="10" max="10" width="18.5703125" customWidth="1"/>
    <col min="11" max="11" width="21" customWidth="1"/>
    <col min="12" max="12" width="28.85546875" customWidth="1"/>
    <col min="13" max="13" width="18.5703125" customWidth="1"/>
    <col min="14" max="14" width="21" customWidth="1"/>
    <col min="16" max="16" width="14.28515625" bestFit="1" customWidth="1"/>
    <col min="17" max="17" width="16.140625" customWidth="1"/>
    <col min="18" max="18" width="14.85546875" customWidth="1"/>
  </cols>
  <sheetData>
    <row r="1" spans="1:14" ht="18.75" x14ac:dyDescent="0.3">
      <c r="A1" s="1" t="s">
        <v>0</v>
      </c>
      <c r="B1" s="1"/>
      <c r="C1" s="2"/>
      <c r="D1" s="2"/>
      <c r="F1" s="2"/>
      <c r="G1" s="2"/>
      <c r="I1" s="2"/>
      <c r="J1" s="2"/>
      <c r="L1" s="2"/>
      <c r="M1" s="2"/>
    </row>
    <row r="2" spans="1:14" ht="18.75" x14ac:dyDescent="0.25">
      <c r="A2" s="298" t="s">
        <v>1</v>
      </c>
      <c r="B2" s="298"/>
      <c r="C2" s="2"/>
      <c r="D2" s="2"/>
      <c r="F2" s="2"/>
      <c r="G2" s="2"/>
      <c r="I2" s="2"/>
      <c r="J2" s="2"/>
      <c r="L2" s="2"/>
      <c r="M2" s="2"/>
    </row>
    <row r="3" spans="1:14" ht="18.75" x14ac:dyDescent="0.25">
      <c r="A3" s="298" t="s">
        <v>2</v>
      </c>
      <c r="B3" s="298"/>
      <c r="C3" s="2"/>
      <c r="D3" s="2"/>
      <c r="F3" s="2"/>
      <c r="G3" s="2"/>
      <c r="I3" s="2"/>
      <c r="J3" s="2"/>
      <c r="L3" s="2"/>
      <c r="M3" s="2"/>
    </row>
    <row r="4" spans="1:14" ht="18.75" x14ac:dyDescent="0.25">
      <c r="A4" s="298" t="s">
        <v>3</v>
      </c>
      <c r="B4" s="298"/>
      <c r="C4" s="2"/>
      <c r="D4" s="2"/>
      <c r="F4" s="2"/>
      <c r="G4" s="2"/>
      <c r="I4" s="2"/>
      <c r="J4" s="2"/>
      <c r="L4" s="2"/>
      <c r="M4" s="2"/>
    </row>
    <row r="6" spans="1:14" ht="21.75" thickBot="1" x14ac:dyDescent="0.4">
      <c r="A6" s="299" t="s">
        <v>141</v>
      </c>
      <c r="B6" s="300"/>
      <c r="C6" s="300"/>
      <c r="D6" s="300"/>
      <c r="E6" s="300"/>
    </row>
    <row r="7" spans="1:14" ht="21" x14ac:dyDescent="0.35">
      <c r="A7" s="299" t="s">
        <v>5</v>
      </c>
      <c r="B7" s="299"/>
      <c r="C7" s="299"/>
      <c r="D7" s="299"/>
      <c r="E7" s="299"/>
      <c r="F7" s="281" t="s">
        <v>142</v>
      </c>
      <c r="G7" s="282"/>
      <c r="H7" s="283"/>
      <c r="I7" s="287" t="s">
        <v>143</v>
      </c>
      <c r="J7" s="287"/>
      <c r="K7" s="287"/>
      <c r="L7" s="273" t="s">
        <v>145</v>
      </c>
      <c r="M7" s="274"/>
      <c r="N7" s="275"/>
    </row>
    <row r="8" spans="1:14" ht="21.75" thickBot="1" x14ac:dyDescent="0.3">
      <c r="A8" s="301" t="s">
        <v>6</v>
      </c>
      <c r="B8" s="302"/>
      <c r="C8" s="302"/>
      <c r="D8" s="302"/>
      <c r="E8" s="302"/>
      <c r="F8" s="284"/>
      <c r="G8" s="285"/>
      <c r="H8" s="286"/>
      <c r="I8" s="288"/>
      <c r="J8" s="288"/>
      <c r="K8" s="288"/>
      <c r="L8" s="276"/>
      <c r="M8" s="277"/>
      <c r="N8" s="278"/>
    </row>
    <row r="9" spans="1:14" ht="21" x14ac:dyDescent="0.25">
      <c r="A9" s="303" t="s">
        <v>7</v>
      </c>
      <c r="B9" s="305" t="s">
        <v>8</v>
      </c>
      <c r="C9" s="3" t="s">
        <v>9</v>
      </c>
      <c r="D9" s="4" t="s">
        <v>10</v>
      </c>
      <c r="E9" s="102" t="s">
        <v>11</v>
      </c>
      <c r="F9" s="119" t="s">
        <v>9</v>
      </c>
      <c r="G9" s="52" t="s">
        <v>10</v>
      </c>
      <c r="H9" s="53" t="s">
        <v>11</v>
      </c>
      <c r="I9" s="152" t="s">
        <v>9</v>
      </c>
      <c r="J9" s="54" t="s">
        <v>10</v>
      </c>
      <c r="K9" s="142" t="s">
        <v>11</v>
      </c>
      <c r="L9" s="174" t="s">
        <v>9</v>
      </c>
      <c r="M9" s="175" t="s">
        <v>10</v>
      </c>
      <c r="N9" s="176" t="s">
        <v>11</v>
      </c>
    </row>
    <row r="10" spans="1:14" ht="21.75" thickBot="1" x14ac:dyDescent="0.3">
      <c r="A10" s="304"/>
      <c r="B10" s="306"/>
      <c r="C10" s="5" t="s">
        <v>12</v>
      </c>
      <c r="D10" s="6" t="s">
        <v>12</v>
      </c>
      <c r="E10" s="103" t="s">
        <v>12</v>
      </c>
      <c r="F10" s="120" t="s">
        <v>12</v>
      </c>
      <c r="G10" s="55" t="s">
        <v>12</v>
      </c>
      <c r="H10" s="56" t="s">
        <v>12</v>
      </c>
      <c r="I10" s="153" t="s">
        <v>12</v>
      </c>
      <c r="J10" s="57" t="s">
        <v>12</v>
      </c>
      <c r="K10" s="143" t="s">
        <v>12</v>
      </c>
      <c r="L10" s="177" t="s">
        <v>12</v>
      </c>
      <c r="M10" s="178" t="s">
        <v>12</v>
      </c>
      <c r="N10" s="179" t="s">
        <v>12</v>
      </c>
    </row>
    <row r="11" spans="1:14" ht="21.75" thickBot="1" x14ac:dyDescent="0.3">
      <c r="A11" s="7" t="s">
        <v>13</v>
      </c>
      <c r="B11" s="7" t="s">
        <v>14</v>
      </c>
      <c r="C11" s="7" t="s">
        <v>15</v>
      </c>
      <c r="D11" s="7" t="s">
        <v>16</v>
      </c>
      <c r="E11" s="104" t="s">
        <v>17</v>
      </c>
      <c r="F11" s="121" t="s">
        <v>15</v>
      </c>
      <c r="G11" s="58" t="s">
        <v>16</v>
      </c>
      <c r="H11" s="122" t="s">
        <v>17</v>
      </c>
      <c r="I11" s="154" t="s">
        <v>15</v>
      </c>
      <c r="J11" s="59" t="s">
        <v>16</v>
      </c>
      <c r="K11" s="144" t="s">
        <v>17</v>
      </c>
      <c r="L11" s="180" t="s">
        <v>15</v>
      </c>
      <c r="M11" s="181" t="s">
        <v>16</v>
      </c>
      <c r="N11" s="182" t="s">
        <v>17</v>
      </c>
    </row>
    <row r="12" spans="1:14" ht="21" x14ac:dyDescent="0.25">
      <c r="A12" s="293" t="s">
        <v>18</v>
      </c>
      <c r="B12" s="290"/>
      <c r="C12" s="290"/>
      <c r="D12" s="290"/>
      <c r="E12" s="290"/>
      <c r="F12" s="127"/>
      <c r="G12" s="318"/>
      <c r="H12" s="128"/>
      <c r="I12" s="79"/>
      <c r="J12" s="79"/>
      <c r="K12" s="79"/>
      <c r="L12" s="188"/>
      <c r="M12" s="333"/>
      <c r="N12" s="189"/>
    </row>
    <row r="13" spans="1:14" ht="21.75" thickBot="1" x14ac:dyDescent="0.4">
      <c r="A13" s="8" t="s">
        <v>19</v>
      </c>
      <c r="B13" s="9" t="s">
        <v>20</v>
      </c>
      <c r="C13" s="10">
        <v>0</v>
      </c>
      <c r="D13" s="11">
        <f>C13*19%</f>
        <v>0</v>
      </c>
      <c r="E13" s="105">
        <f>C13+D13</f>
        <v>0</v>
      </c>
      <c r="F13" s="124">
        <v>0</v>
      </c>
      <c r="G13" s="60">
        <f t="shared" ref="G13:G16" si="0">F13*19%</f>
        <v>0</v>
      </c>
      <c r="H13" s="61">
        <f t="shared" ref="H13:H16" si="1">F13+G13</f>
        <v>0</v>
      </c>
      <c r="I13" s="155">
        <v>0</v>
      </c>
      <c r="J13" s="76">
        <f t="shared" ref="J13:J16" si="2">I13*19%</f>
        <v>0</v>
      </c>
      <c r="K13" s="145">
        <f t="shared" ref="K13:K16" si="3">I13+J13</f>
        <v>0</v>
      </c>
      <c r="L13" s="186">
        <v>0</v>
      </c>
      <c r="M13" s="198">
        <f t="shared" ref="M13:M16" si="4">L13*19%</f>
        <v>0</v>
      </c>
      <c r="N13" s="199">
        <f t="shared" ref="N13:N16" si="5">L13+M13</f>
        <v>0</v>
      </c>
    </row>
    <row r="14" spans="1:14" ht="22.5" thickTop="1" thickBot="1" x14ac:dyDescent="0.4">
      <c r="A14" s="12" t="s">
        <v>21</v>
      </c>
      <c r="B14" s="13" t="s">
        <v>22</v>
      </c>
      <c r="C14" s="14">
        <v>0</v>
      </c>
      <c r="D14" s="15">
        <f t="shared" ref="D14:D16" si="6">C14*19%</f>
        <v>0</v>
      </c>
      <c r="E14" s="106">
        <f t="shared" ref="E14:E16" si="7">C14+D14</f>
        <v>0</v>
      </c>
      <c r="F14" s="125">
        <v>0</v>
      </c>
      <c r="G14" s="62">
        <f t="shared" si="0"/>
        <v>0</v>
      </c>
      <c r="H14" s="63">
        <f t="shared" si="1"/>
        <v>0</v>
      </c>
      <c r="I14" s="156">
        <v>0</v>
      </c>
      <c r="J14" s="77">
        <f t="shared" si="2"/>
        <v>0</v>
      </c>
      <c r="K14" s="165">
        <f t="shared" si="3"/>
        <v>0</v>
      </c>
      <c r="L14" s="200">
        <v>0</v>
      </c>
      <c r="M14" s="201">
        <f t="shared" si="4"/>
        <v>0</v>
      </c>
      <c r="N14" s="202">
        <f t="shared" si="5"/>
        <v>0</v>
      </c>
    </row>
    <row r="15" spans="1:14" ht="43.5" thickTop="1" thickBot="1" x14ac:dyDescent="0.4">
      <c r="A15" s="12" t="s">
        <v>23</v>
      </c>
      <c r="B15" s="16" t="s">
        <v>24</v>
      </c>
      <c r="C15" s="14">
        <v>0</v>
      </c>
      <c r="D15" s="15">
        <f t="shared" si="6"/>
        <v>0</v>
      </c>
      <c r="E15" s="106">
        <f t="shared" si="7"/>
        <v>0</v>
      </c>
      <c r="F15" s="125">
        <v>0</v>
      </c>
      <c r="G15" s="62">
        <f t="shared" si="0"/>
        <v>0</v>
      </c>
      <c r="H15" s="63">
        <f t="shared" si="1"/>
        <v>0</v>
      </c>
      <c r="I15" s="156">
        <v>0</v>
      </c>
      <c r="J15" s="77">
        <f t="shared" si="2"/>
        <v>0</v>
      </c>
      <c r="K15" s="165">
        <f t="shared" si="3"/>
        <v>0</v>
      </c>
      <c r="L15" s="200">
        <v>0</v>
      </c>
      <c r="M15" s="201">
        <f t="shared" si="4"/>
        <v>0</v>
      </c>
      <c r="N15" s="202">
        <f t="shared" si="5"/>
        <v>0</v>
      </c>
    </row>
    <row r="16" spans="1:14" ht="22.5" thickTop="1" thickBot="1" x14ac:dyDescent="0.4">
      <c r="A16" s="12" t="s">
        <v>25</v>
      </c>
      <c r="B16" s="13" t="s">
        <v>26</v>
      </c>
      <c r="C16" s="14">
        <v>0</v>
      </c>
      <c r="D16" s="15">
        <f t="shared" si="6"/>
        <v>0</v>
      </c>
      <c r="E16" s="106">
        <f t="shared" si="7"/>
        <v>0</v>
      </c>
      <c r="F16" s="125">
        <v>0</v>
      </c>
      <c r="G16" s="62">
        <f t="shared" si="0"/>
        <v>0</v>
      </c>
      <c r="H16" s="63">
        <f t="shared" si="1"/>
        <v>0</v>
      </c>
      <c r="I16" s="156">
        <v>0</v>
      </c>
      <c r="J16" s="77">
        <f t="shared" si="2"/>
        <v>0</v>
      </c>
      <c r="K16" s="165">
        <f t="shared" si="3"/>
        <v>0</v>
      </c>
      <c r="L16" s="200">
        <v>0</v>
      </c>
      <c r="M16" s="201">
        <f t="shared" si="4"/>
        <v>0</v>
      </c>
      <c r="N16" s="202">
        <f t="shared" si="5"/>
        <v>0</v>
      </c>
    </row>
    <row r="17" spans="1:14" ht="22.5" thickTop="1" thickBot="1" x14ac:dyDescent="0.4">
      <c r="A17" s="291" t="s">
        <v>27</v>
      </c>
      <c r="B17" s="292"/>
      <c r="C17" s="17">
        <f>SUM(C13:C16)</f>
        <v>0</v>
      </c>
      <c r="D17" s="17">
        <f t="shared" ref="D17:F17" si="8">SUM(D13:D16)</f>
        <v>0</v>
      </c>
      <c r="E17" s="107">
        <f t="shared" si="8"/>
        <v>0</v>
      </c>
      <c r="F17" s="126">
        <f t="shared" si="8"/>
        <v>0</v>
      </c>
      <c r="G17" s="64">
        <f t="shared" ref="G17:N17" si="9">SUM(G13:G16)</f>
        <v>0</v>
      </c>
      <c r="H17" s="65">
        <f t="shared" si="9"/>
        <v>0</v>
      </c>
      <c r="I17" s="157">
        <f t="shared" si="9"/>
        <v>0</v>
      </c>
      <c r="J17" s="78">
        <f t="shared" si="9"/>
        <v>0</v>
      </c>
      <c r="K17" s="166">
        <f t="shared" si="9"/>
        <v>0</v>
      </c>
      <c r="L17" s="203">
        <f t="shared" si="9"/>
        <v>0</v>
      </c>
      <c r="M17" s="194">
        <f t="shared" si="9"/>
        <v>0</v>
      </c>
      <c r="N17" s="204">
        <f t="shared" si="9"/>
        <v>0</v>
      </c>
    </row>
    <row r="18" spans="1:14" ht="21" x14ac:dyDescent="0.25">
      <c r="A18" s="289" t="s">
        <v>28</v>
      </c>
      <c r="B18" s="290"/>
      <c r="C18" s="290"/>
      <c r="D18" s="290"/>
      <c r="E18" s="290"/>
      <c r="F18" s="127"/>
      <c r="G18" s="318"/>
      <c r="H18" s="128"/>
      <c r="I18" s="79"/>
      <c r="J18" s="79"/>
      <c r="K18" s="79"/>
      <c r="L18" s="188"/>
      <c r="M18" s="333"/>
      <c r="N18" s="189"/>
    </row>
    <row r="19" spans="1:14" ht="21.75" thickBot="1" x14ac:dyDescent="0.4">
      <c r="A19" s="294" t="s">
        <v>29</v>
      </c>
      <c r="B19" s="295"/>
      <c r="C19" s="18">
        <v>0</v>
      </c>
      <c r="D19" s="18">
        <v>0</v>
      </c>
      <c r="E19" s="108">
        <v>0</v>
      </c>
      <c r="F19" s="129">
        <v>0</v>
      </c>
      <c r="G19" s="66">
        <v>0</v>
      </c>
      <c r="H19" s="67">
        <v>0</v>
      </c>
      <c r="I19" s="158">
        <v>0</v>
      </c>
      <c r="J19" s="80">
        <v>0</v>
      </c>
      <c r="K19" s="146">
        <v>0</v>
      </c>
      <c r="L19" s="190">
        <v>0</v>
      </c>
      <c r="M19" s="191">
        <v>0</v>
      </c>
      <c r="N19" s="192">
        <v>0</v>
      </c>
    </row>
    <row r="20" spans="1:14" ht="21" x14ac:dyDescent="0.25">
      <c r="A20" s="289" t="s">
        <v>30</v>
      </c>
      <c r="B20" s="290"/>
      <c r="C20" s="290"/>
      <c r="D20" s="290"/>
      <c r="E20" s="290"/>
      <c r="F20" s="127"/>
      <c r="G20" s="318"/>
      <c r="H20" s="128"/>
      <c r="I20" s="79"/>
      <c r="J20" s="79"/>
      <c r="K20" s="79"/>
      <c r="L20" s="188"/>
      <c r="M20" s="333"/>
      <c r="N20" s="189"/>
    </row>
    <row r="21" spans="1:14" s="2" customFormat="1" ht="21" x14ac:dyDescent="0.35">
      <c r="A21" s="92" t="s">
        <v>31</v>
      </c>
      <c r="B21" s="90" t="s">
        <v>32</v>
      </c>
      <c r="C21" s="93">
        <f>ELIGIBIL!C21+NEELIGIBIL!C21</f>
        <v>0</v>
      </c>
      <c r="D21" s="93">
        <f>ELIGIBIL!D21+NEELIGIBIL!D21</f>
        <v>0</v>
      </c>
      <c r="E21" s="116">
        <f>ELIGIBIL!E21+NEELIGIBIL!E21</f>
        <v>0</v>
      </c>
      <c r="F21" s="214">
        <f>ELIGIBIL!F21+NEELIGIBIL!F21</f>
        <v>0</v>
      </c>
      <c r="G21" s="94">
        <f>ELIGIBIL!G21+NEELIGIBIL!G21</f>
        <v>0</v>
      </c>
      <c r="H21" s="95">
        <f>ELIGIBIL!H21+NEELIGIBIL!H21</f>
        <v>0</v>
      </c>
      <c r="I21" s="215">
        <f>ELIGIBIL!I21+NEELIGIBIL!I21</f>
        <v>0</v>
      </c>
      <c r="J21" s="96">
        <f>ELIGIBIL!J21+NEELIGIBIL!J21</f>
        <v>0</v>
      </c>
      <c r="K21" s="150">
        <f>ELIGIBIL!K21+NEELIGIBIL!K21</f>
        <v>0</v>
      </c>
      <c r="L21" s="216">
        <f>ELIGIBIL!L21+NEELIGIBIL!L21</f>
        <v>0</v>
      </c>
      <c r="M21" s="260">
        <f>ELIGIBIL!M21+NEELIGIBIL!M21</f>
        <v>0</v>
      </c>
      <c r="N21" s="334">
        <f>ELIGIBIL!N21+NEELIGIBIL!N21</f>
        <v>0</v>
      </c>
    </row>
    <row r="22" spans="1:14" ht="21" x14ac:dyDescent="0.35">
      <c r="A22" s="19"/>
      <c r="B22" s="20" t="s">
        <v>33</v>
      </c>
      <c r="C22" s="21">
        <f>ELIGIBIL!C22+NEELIGIBIL!C22</f>
        <v>0</v>
      </c>
      <c r="D22" s="21">
        <f>ELIGIBIL!D22+NEELIGIBIL!D22</f>
        <v>0</v>
      </c>
      <c r="E22" s="308">
        <f>ELIGIBIL!E22+NEELIGIBIL!E22</f>
        <v>0</v>
      </c>
      <c r="F22" s="131">
        <f>ELIGIBIL!F22+NEELIGIBIL!F22</f>
        <v>0</v>
      </c>
      <c r="G22" s="168">
        <f>ELIGIBIL!G22+NEELIGIBIL!G22</f>
        <v>0</v>
      </c>
      <c r="H22" s="319">
        <f>ELIGIBIL!H22+NEELIGIBIL!H22</f>
        <v>0</v>
      </c>
      <c r="I22" s="160">
        <f>ELIGIBIL!I22+NEELIGIBIL!I22</f>
        <v>0</v>
      </c>
      <c r="J22" s="171">
        <f>ELIGIBIL!J22+NEELIGIBIL!J22</f>
        <v>0</v>
      </c>
      <c r="K22" s="326">
        <f>ELIGIBIL!K22+NEELIGIBIL!K22</f>
        <v>0</v>
      </c>
      <c r="L22" s="196">
        <f>ELIGIBIL!L22+NEELIGIBIL!L22</f>
        <v>0</v>
      </c>
      <c r="M22" s="206">
        <f>ELIGIBIL!M22+NEELIGIBIL!M22</f>
        <v>0</v>
      </c>
      <c r="N22" s="335">
        <f>ELIGIBIL!N22+NEELIGIBIL!N22</f>
        <v>0</v>
      </c>
    </row>
    <row r="23" spans="1:14" ht="21" x14ac:dyDescent="0.35">
      <c r="A23" s="19"/>
      <c r="B23" s="20" t="s">
        <v>34</v>
      </c>
      <c r="C23" s="21">
        <f>ELIGIBIL!C23+NEELIGIBIL!C23</f>
        <v>0</v>
      </c>
      <c r="D23" s="21">
        <f>ELIGIBIL!D23+NEELIGIBIL!D23</f>
        <v>0</v>
      </c>
      <c r="E23" s="308">
        <f>ELIGIBIL!E23+NEELIGIBIL!E23</f>
        <v>0</v>
      </c>
      <c r="F23" s="131">
        <f>ELIGIBIL!F23+NEELIGIBIL!F23</f>
        <v>0</v>
      </c>
      <c r="G23" s="168">
        <f>ELIGIBIL!G23+NEELIGIBIL!G23</f>
        <v>0</v>
      </c>
      <c r="H23" s="319">
        <f>ELIGIBIL!H23+NEELIGIBIL!H23</f>
        <v>0</v>
      </c>
      <c r="I23" s="160">
        <f>ELIGIBIL!I23+NEELIGIBIL!I23</f>
        <v>0</v>
      </c>
      <c r="J23" s="171">
        <f>ELIGIBIL!J23+NEELIGIBIL!J23</f>
        <v>0</v>
      </c>
      <c r="K23" s="326">
        <f>ELIGIBIL!K23+NEELIGIBIL!K23</f>
        <v>0</v>
      </c>
      <c r="L23" s="196">
        <f>ELIGIBIL!L23+NEELIGIBIL!L23</f>
        <v>0</v>
      </c>
      <c r="M23" s="206">
        <f>ELIGIBIL!M23+NEELIGIBIL!M23</f>
        <v>0</v>
      </c>
      <c r="N23" s="335">
        <f>ELIGIBIL!N23+NEELIGIBIL!N23</f>
        <v>0</v>
      </c>
    </row>
    <row r="24" spans="1:14" ht="21.75" thickBot="1" x14ac:dyDescent="0.4">
      <c r="A24" s="8"/>
      <c r="B24" s="9" t="s">
        <v>35</v>
      </c>
      <c r="C24" s="10">
        <f>ELIGIBIL!C24+NEELIGIBIL!C24</f>
        <v>0</v>
      </c>
      <c r="D24" s="10">
        <f>ELIGIBIL!D24+NEELIGIBIL!D24</f>
        <v>0</v>
      </c>
      <c r="E24" s="309">
        <f>ELIGIBIL!E24+NEELIGIBIL!E24</f>
        <v>0</v>
      </c>
      <c r="F24" s="124">
        <f>ELIGIBIL!F24+NEELIGIBIL!F24</f>
        <v>0</v>
      </c>
      <c r="G24" s="169">
        <f>ELIGIBIL!G24+NEELIGIBIL!G24</f>
        <v>0</v>
      </c>
      <c r="H24" s="320">
        <f>ELIGIBIL!H24+NEELIGIBIL!H24</f>
        <v>0</v>
      </c>
      <c r="I24" s="155">
        <f>ELIGIBIL!I24+NEELIGIBIL!I24</f>
        <v>0</v>
      </c>
      <c r="J24" s="172">
        <f>ELIGIBIL!J24+NEELIGIBIL!J24</f>
        <v>0</v>
      </c>
      <c r="K24" s="327">
        <f>ELIGIBIL!K24+NEELIGIBIL!K24</f>
        <v>0</v>
      </c>
      <c r="L24" s="186">
        <f>ELIGIBIL!L24+NEELIGIBIL!L24</f>
        <v>0</v>
      </c>
      <c r="M24" s="207">
        <f>ELIGIBIL!M24+NEELIGIBIL!M24</f>
        <v>0</v>
      </c>
      <c r="N24" s="336">
        <f>ELIGIBIL!N24+NEELIGIBIL!N24</f>
        <v>0</v>
      </c>
    </row>
    <row r="25" spans="1:14" s="2" customFormat="1" ht="43.5" thickTop="1" thickBot="1" x14ac:dyDescent="0.4">
      <c r="A25" s="217" t="s">
        <v>36</v>
      </c>
      <c r="B25" s="218" t="s">
        <v>37</v>
      </c>
      <c r="C25" s="219">
        <f>ELIGIBIL!C25+NEELIGIBIL!C25</f>
        <v>0</v>
      </c>
      <c r="D25" s="219">
        <f>ELIGIBIL!D25+NEELIGIBIL!D25</f>
        <v>0</v>
      </c>
      <c r="E25" s="310">
        <f>ELIGIBIL!E25+NEELIGIBIL!E25</f>
        <v>0</v>
      </c>
      <c r="F25" s="222">
        <f>ELIGIBIL!F25+NEELIGIBIL!F25</f>
        <v>0</v>
      </c>
      <c r="G25" s="261">
        <f>ELIGIBIL!G25+NEELIGIBIL!G25</f>
        <v>0</v>
      </c>
      <c r="H25" s="321">
        <f>ELIGIBIL!H25+NEELIGIBIL!H25</f>
        <v>0</v>
      </c>
      <c r="I25" s="225">
        <f>ELIGIBIL!I25+NEELIGIBIL!I25</f>
        <v>0</v>
      </c>
      <c r="J25" s="262">
        <f>ELIGIBIL!J25+NEELIGIBIL!J25</f>
        <v>0</v>
      </c>
      <c r="K25" s="328">
        <f>ELIGIBIL!K25+NEELIGIBIL!K25</f>
        <v>0</v>
      </c>
      <c r="L25" s="337">
        <f>ELIGIBIL!L25+NEELIGIBIL!L25</f>
        <v>0</v>
      </c>
      <c r="M25" s="263">
        <f>ELIGIBIL!M25+NEELIGIBIL!M25</f>
        <v>0</v>
      </c>
      <c r="N25" s="338">
        <f>ELIGIBIL!N25+NEELIGIBIL!N25</f>
        <v>0</v>
      </c>
    </row>
    <row r="26" spans="1:14" s="2" customFormat="1" ht="22.5" thickTop="1" thickBot="1" x14ac:dyDescent="0.4">
      <c r="A26" s="217" t="s">
        <v>38</v>
      </c>
      <c r="B26" s="226" t="s">
        <v>39</v>
      </c>
      <c r="C26" s="227">
        <f>ELIGIBIL!C26+NEELIGIBIL!C26</f>
        <v>19259.16</v>
      </c>
      <c r="D26" s="227">
        <f>ELIGIBIL!D26+NEELIGIBIL!D26</f>
        <v>3659.2404000000001</v>
      </c>
      <c r="E26" s="311">
        <f>ELIGIBIL!E26+NEELIGIBIL!E26</f>
        <v>22918.400399999999</v>
      </c>
      <c r="F26" s="228">
        <f>ELIGIBIL!F26+NEELIGIBIL!F26</f>
        <v>19259.16</v>
      </c>
      <c r="G26" s="264">
        <f>ELIGIBIL!G26+NEELIGIBIL!G26</f>
        <v>3659.2404000000001</v>
      </c>
      <c r="H26" s="322">
        <f>ELIGIBIL!H26+NEELIGIBIL!H26</f>
        <v>22918.400399999999</v>
      </c>
      <c r="I26" s="229">
        <f>ELIGIBIL!I26+NEELIGIBIL!I26</f>
        <v>0</v>
      </c>
      <c r="J26" s="265">
        <f>ELIGIBIL!J26+NEELIGIBIL!J26</f>
        <v>0</v>
      </c>
      <c r="K26" s="329">
        <f>ELIGIBIL!K26+NEELIGIBIL!K26</f>
        <v>0</v>
      </c>
      <c r="L26" s="187">
        <f>ELIGIBIL!L26+NEELIGIBIL!L26</f>
        <v>19259.16</v>
      </c>
      <c r="M26" s="266">
        <f>ELIGIBIL!M26+NEELIGIBIL!M26</f>
        <v>3659.2404000000001</v>
      </c>
      <c r="N26" s="339">
        <f>ELIGIBIL!N26+NEELIGIBIL!N26</f>
        <v>22918.400399999999</v>
      </c>
    </row>
    <row r="27" spans="1:14" s="2" customFormat="1" ht="22.5" thickTop="1" thickBot="1" x14ac:dyDescent="0.4">
      <c r="A27" s="217" t="s">
        <v>40</v>
      </c>
      <c r="B27" s="226" t="s">
        <v>41</v>
      </c>
      <c r="C27" s="227">
        <f>ELIGIBIL!C27+NEELIGIBIL!C27</f>
        <v>19256.25</v>
      </c>
      <c r="D27" s="227">
        <f>ELIGIBIL!D27+NEELIGIBIL!D27</f>
        <v>3658.6875</v>
      </c>
      <c r="E27" s="311">
        <f>ELIGIBIL!E27+NEELIGIBIL!E27</f>
        <v>22914.9375</v>
      </c>
      <c r="F27" s="228">
        <f>ELIGIBIL!F27+NEELIGIBIL!F27</f>
        <v>19256.25</v>
      </c>
      <c r="G27" s="264">
        <f>ELIGIBIL!G27+NEELIGIBIL!G27</f>
        <v>3658.6875</v>
      </c>
      <c r="H27" s="322">
        <f>ELIGIBIL!H27+NEELIGIBIL!H27</f>
        <v>22914.9375</v>
      </c>
      <c r="I27" s="229">
        <f>ELIGIBIL!I27+NEELIGIBIL!I27</f>
        <v>0</v>
      </c>
      <c r="J27" s="265">
        <f>ELIGIBIL!J27+NEELIGIBIL!J27</f>
        <v>0</v>
      </c>
      <c r="K27" s="329">
        <f>ELIGIBIL!K27+NEELIGIBIL!K27</f>
        <v>0</v>
      </c>
      <c r="L27" s="187">
        <f>ELIGIBIL!L27+NEELIGIBIL!L27</f>
        <v>19256.25</v>
      </c>
      <c r="M27" s="266">
        <f>ELIGIBIL!M27+NEELIGIBIL!M27</f>
        <v>3658.6875</v>
      </c>
      <c r="N27" s="339">
        <f>ELIGIBIL!N27+NEELIGIBIL!N27</f>
        <v>22914.9375</v>
      </c>
    </row>
    <row r="28" spans="1:14" s="2" customFormat="1" ht="21.75" thickTop="1" x14ac:dyDescent="0.35">
      <c r="A28" s="230" t="s">
        <v>42</v>
      </c>
      <c r="B28" s="231" t="s">
        <v>43</v>
      </c>
      <c r="C28" s="232">
        <f>ELIGIBIL!C28+NEELIGIBIL!C28</f>
        <v>473924</v>
      </c>
      <c r="D28" s="232">
        <f>ELIGIBIL!D28+NEELIGIBIL!D28</f>
        <v>90045.56</v>
      </c>
      <c r="E28" s="233">
        <f>ELIGIBIL!E28+NEELIGIBIL!E28</f>
        <v>563969.56000000006</v>
      </c>
      <c r="F28" s="234">
        <f>ELIGIBIL!F28+NEELIGIBIL!F28</f>
        <v>473924</v>
      </c>
      <c r="G28" s="235">
        <f>ELIGIBIL!G28+NEELIGIBIL!G28</f>
        <v>90045.56</v>
      </c>
      <c r="H28" s="236">
        <f>ELIGIBIL!H28+NEELIGIBIL!H28</f>
        <v>563969.56000000006</v>
      </c>
      <c r="I28" s="237">
        <f>ELIGIBIL!I28+NEELIGIBIL!I28</f>
        <v>0</v>
      </c>
      <c r="J28" s="259">
        <f>ELIGIBIL!J28+NEELIGIBIL!J28</f>
        <v>0</v>
      </c>
      <c r="K28" s="330">
        <f>ELIGIBIL!K28+NEELIGIBIL!K28</f>
        <v>0</v>
      </c>
      <c r="L28" s="340">
        <f>ELIGIBIL!L28+NEELIGIBIL!L28</f>
        <v>473924</v>
      </c>
      <c r="M28" s="267">
        <f>ELIGIBIL!M28+NEELIGIBIL!M28</f>
        <v>90045.56</v>
      </c>
      <c r="N28" s="341">
        <f>ELIGIBIL!N28+NEELIGIBIL!N28</f>
        <v>563969.56000000006</v>
      </c>
    </row>
    <row r="29" spans="1:14" ht="21" x14ac:dyDescent="0.35">
      <c r="A29" s="19"/>
      <c r="B29" s="23" t="s">
        <v>44</v>
      </c>
      <c r="C29" s="21">
        <f>ELIGIBIL!C29+NEELIGIBIL!C29</f>
        <v>0</v>
      </c>
      <c r="D29" s="21">
        <f>ELIGIBIL!D29+NEELIGIBIL!D29</f>
        <v>0</v>
      </c>
      <c r="E29" s="308">
        <f>ELIGIBIL!E29+NEELIGIBIL!E29</f>
        <v>0</v>
      </c>
      <c r="F29" s="131">
        <f>ELIGIBIL!F29+NEELIGIBIL!F29</f>
        <v>0</v>
      </c>
      <c r="G29" s="168">
        <f>ELIGIBIL!G29+NEELIGIBIL!G29</f>
        <v>0</v>
      </c>
      <c r="H29" s="319">
        <f>ELIGIBIL!H29+NEELIGIBIL!H29</f>
        <v>0</v>
      </c>
      <c r="I29" s="160">
        <f>ELIGIBIL!I29+NEELIGIBIL!I29</f>
        <v>0</v>
      </c>
      <c r="J29" s="171">
        <f>ELIGIBIL!J29+NEELIGIBIL!J29</f>
        <v>0</v>
      </c>
      <c r="K29" s="326">
        <f>ELIGIBIL!K29+NEELIGIBIL!K29</f>
        <v>0</v>
      </c>
      <c r="L29" s="196">
        <f>ELIGIBIL!L29+NEELIGIBIL!L29</f>
        <v>0</v>
      </c>
      <c r="M29" s="206">
        <f>ELIGIBIL!M29+NEELIGIBIL!M29</f>
        <v>0</v>
      </c>
      <c r="N29" s="335">
        <f>ELIGIBIL!N29+NEELIGIBIL!N29</f>
        <v>0</v>
      </c>
    </row>
    <row r="30" spans="1:14" ht="21" x14ac:dyDescent="0.35">
      <c r="A30" s="19"/>
      <c r="B30" s="23" t="s">
        <v>45</v>
      </c>
      <c r="C30" s="21">
        <f>ELIGIBIL!C30+NEELIGIBIL!C30</f>
        <v>0</v>
      </c>
      <c r="D30" s="21">
        <f>ELIGIBIL!D30+NEELIGIBIL!D30</f>
        <v>0</v>
      </c>
      <c r="E30" s="308">
        <f>ELIGIBIL!E30+NEELIGIBIL!E30</f>
        <v>0</v>
      </c>
      <c r="F30" s="131">
        <f>ELIGIBIL!F30+NEELIGIBIL!F30</f>
        <v>0</v>
      </c>
      <c r="G30" s="168">
        <f>ELIGIBIL!G30+NEELIGIBIL!G30</f>
        <v>0</v>
      </c>
      <c r="H30" s="319">
        <f>ELIGIBIL!H30+NEELIGIBIL!H30</f>
        <v>0</v>
      </c>
      <c r="I30" s="160">
        <f>ELIGIBIL!I30+NEELIGIBIL!I30</f>
        <v>0</v>
      </c>
      <c r="J30" s="171">
        <f>ELIGIBIL!J30+NEELIGIBIL!J30</f>
        <v>0</v>
      </c>
      <c r="K30" s="326">
        <f>ELIGIBIL!K30+NEELIGIBIL!K30</f>
        <v>0</v>
      </c>
      <c r="L30" s="196">
        <f>ELIGIBIL!L30+NEELIGIBIL!L30</f>
        <v>0</v>
      </c>
      <c r="M30" s="206">
        <f>ELIGIBIL!M30+NEELIGIBIL!M30</f>
        <v>0</v>
      </c>
      <c r="N30" s="335">
        <f>ELIGIBIL!N30+NEELIGIBIL!N30</f>
        <v>0</v>
      </c>
    </row>
    <row r="31" spans="1:14" ht="42" x14ac:dyDescent="0.35">
      <c r="A31" s="19"/>
      <c r="B31" s="23" t="s">
        <v>46</v>
      </c>
      <c r="C31" s="21">
        <f>ELIGIBIL!C31+NEELIGIBIL!C31</f>
        <v>135000</v>
      </c>
      <c r="D31" s="21">
        <f>ELIGIBIL!D31+NEELIGIBIL!D31</f>
        <v>25650</v>
      </c>
      <c r="E31" s="308">
        <f>ELIGIBIL!E31+NEELIGIBIL!E31</f>
        <v>160650</v>
      </c>
      <c r="F31" s="131">
        <f>ELIGIBIL!F31+NEELIGIBIL!F31</f>
        <v>135000</v>
      </c>
      <c r="G31" s="168">
        <f>ELIGIBIL!G31+NEELIGIBIL!G31</f>
        <v>25650</v>
      </c>
      <c r="H31" s="319">
        <f>ELIGIBIL!H31+NEELIGIBIL!H31</f>
        <v>160650</v>
      </c>
      <c r="I31" s="160">
        <f>ELIGIBIL!I31+NEELIGIBIL!I31</f>
        <v>0</v>
      </c>
      <c r="J31" s="171">
        <f>ELIGIBIL!J31+NEELIGIBIL!J31</f>
        <v>0</v>
      </c>
      <c r="K31" s="326">
        <f>ELIGIBIL!K31+NEELIGIBIL!K31</f>
        <v>0</v>
      </c>
      <c r="L31" s="196">
        <f>ELIGIBIL!L31+NEELIGIBIL!L31</f>
        <v>135000</v>
      </c>
      <c r="M31" s="206">
        <f>ELIGIBIL!M31+NEELIGIBIL!M31</f>
        <v>25650</v>
      </c>
      <c r="N31" s="335">
        <f>ELIGIBIL!N31+NEELIGIBIL!N31</f>
        <v>160650</v>
      </c>
    </row>
    <row r="32" spans="1:14" ht="42" x14ac:dyDescent="0.35">
      <c r="A32" s="19"/>
      <c r="B32" s="23" t="s">
        <v>47</v>
      </c>
      <c r="C32" s="21">
        <f>ELIGIBIL!C32+NEELIGIBIL!C32</f>
        <v>135000</v>
      </c>
      <c r="D32" s="21">
        <f>ELIGIBIL!D32+NEELIGIBIL!D32</f>
        <v>25650</v>
      </c>
      <c r="E32" s="308">
        <f>ELIGIBIL!E32+NEELIGIBIL!E32</f>
        <v>160650</v>
      </c>
      <c r="F32" s="131">
        <f>ELIGIBIL!F32+NEELIGIBIL!F32</f>
        <v>135000</v>
      </c>
      <c r="G32" s="168">
        <f>ELIGIBIL!G32+NEELIGIBIL!G32</f>
        <v>25650</v>
      </c>
      <c r="H32" s="319">
        <f>ELIGIBIL!H32+NEELIGIBIL!H32</f>
        <v>160650</v>
      </c>
      <c r="I32" s="160">
        <f>ELIGIBIL!I32+NEELIGIBIL!I32</f>
        <v>0</v>
      </c>
      <c r="J32" s="171">
        <f>ELIGIBIL!J32+NEELIGIBIL!J32</f>
        <v>0</v>
      </c>
      <c r="K32" s="326">
        <f>ELIGIBIL!K32+NEELIGIBIL!K32</f>
        <v>0</v>
      </c>
      <c r="L32" s="196">
        <f>ELIGIBIL!L32+NEELIGIBIL!L32</f>
        <v>135000</v>
      </c>
      <c r="M32" s="206">
        <f>ELIGIBIL!M32+NEELIGIBIL!M32</f>
        <v>25650</v>
      </c>
      <c r="N32" s="335">
        <f>ELIGIBIL!N32+NEELIGIBIL!N32</f>
        <v>160650</v>
      </c>
    </row>
    <row r="33" spans="1:14" ht="42" x14ac:dyDescent="0.35">
      <c r="A33" s="24"/>
      <c r="B33" s="25" t="s">
        <v>48</v>
      </c>
      <c r="C33" s="21">
        <f>ELIGIBIL!C33+NEELIGIBIL!C33</f>
        <v>18929</v>
      </c>
      <c r="D33" s="21">
        <f>ELIGIBIL!D33+NEELIGIBIL!D33</f>
        <v>3596.51</v>
      </c>
      <c r="E33" s="308">
        <f>ELIGIBIL!E33+NEELIGIBIL!E33</f>
        <v>22525.510000000002</v>
      </c>
      <c r="F33" s="131">
        <f>ELIGIBIL!F33+NEELIGIBIL!F33</f>
        <v>18929</v>
      </c>
      <c r="G33" s="168">
        <f>ELIGIBIL!G33+NEELIGIBIL!G33</f>
        <v>3596.51</v>
      </c>
      <c r="H33" s="319">
        <f>ELIGIBIL!H33+NEELIGIBIL!H33</f>
        <v>22525.510000000002</v>
      </c>
      <c r="I33" s="160">
        <f>ELIGIBIL!I33+NEELIGIBIL!I33</f>
        <v>0</v>
      </c>
      <c r="J33" s="171">
        <f>ELIGIBIL!J33+NEELIGIBIL!J33</f>
        <v>0</v>
      </c>
      <c r="K33" s="326">
        <f>ELIGIBIL!K33+NEELIGIBIL!K33</f>
        <v>0</v>
      </c>
      <c r="L33" s="196">
        <f>ELIGIBIL!L33+NEELIGIBIL!L33</f>
        <v>18929</v>
      </c>
      <c r="M33" s="206">
        <f>ELIGIBIL!M33+NEELIGIBIL!M33</f>
        <v>3596.51</v>
      </c>
      <c r="N33" s="335">
        <f>ELIGIBIL!N33+NEELIGIBIL!N33</f>
        <v>22525.510000000002</v>
      </c>
    </row>
    <row r="34" spans="1:14" ht="21.75" thickBot="1" x14ac:dyDescent="0.4">
      <c r="A34" s="28"/>
      <c r="B34" s="29" t="s">
        <v>49</v>
      </c>
      <c r="C34" s="10">
        <f>ELIGIBIL!C34+NEELIGIBIL!C34</f>
        <v>184995</v>
      </c>
      <c r="D34" s="10">
        <f>ELIGIBIL!D34+NEELIGIBIL!D34</f>
        <v>35149.050000000003</v>
      </c>
      <c r="E34" s="309">
        <f>ELIGIBIL!E34+NEELIGIBIL!E34</f>
        <v>220144.05</v>
      </c>
      <c r="F34" s="124">
        <f>ELIGIBIL!F34+NEELIGIBIL!F34</f>
        <v>184995</v>
      </c>
      <c r="G34" s="169">
        <f>ELIGIBIL!G34+NEELIGIBIL!G34</f>
        <v>35149.050000000003</v>
      </c>
      <c r="H34" s="320">
        <f>ELIGIBIL!H34+NEELIGIBIL!H34</f>
        <v>220144.05</v>
      </c>
      <c r="I34" s="155">
        <f>ELIGIBIL!I34+NEELIGIBIL!I34</f>
        <v>0</v>
      </c>
      <c r="J34" s="172">
        <f>ELIGIBIL!J34+NEELIGIBIL!J34</f>
        <v>0</v>
      </c>
      <c r="K34" s="327">
        <f>ELIGIBIL!K34+NEELIGIBIL!K34</f>
        <v>0</v>
      </c>
      <c r="L34" s="186">
        <f>ELIGIBIL!L34+NEELIGIBIL!L34</f>
        <v>184995</v>
      </c>
      <c r="M34" s="207">
        <f>ELIGIBIL!M34+NEELIGIBIL!M34</f>
        <v>35149.050000000003</v>
      </c>
      <c r="N34" s="336">
        <f>ELIGIBIL!N34+NEELIGIBIL!N34</f>
        <v>220144.05</v>
      </c>
    </row>
    <row r="35" spans="1:14" s="2" customFormat="1" ht="22.5" thickTop="1" thickBot="1" x14ac:dyDescent="0.4">
      <c r="A35" s="238" t="s">
        <v>50</v>
      </c>
      <c r="B35" s="239" t="s">
        <v>51</v>
      </c>
      <c r="C35" s="268">
        <f>ELIGIBIL!C35+NEELIGIBIL!C35</f>
        <v>3333.3339999999998</v>
      </c>
      <c r="D35" s="268">
        <f>ELIGIBIL!D35+NEELIGIBIL!D35</f>
        <v>633.33345999999995</v>
      </c>
      <c r="E35" s="312">
        <f>ELIGIBIL!E35+NEELIGIBIL!E35</f>
        <v>3966.6674599999997</v>
      </c>
      <c r="F35" s="323">
        <f>ELIGIBIL!F35+NEELIGIBIL!F35</f>
        <v>3333.3339999999998</v>
      </c>
      <c r="G35" s="269">
        <f>ELIGIBIL!G35+NEELIGIBIL!G35</f>
        <v>633.33345999999995</v>
      </c>
      <c r="H35" s="324">
        <f>ELIGIBIL!H35+NEELIGIBIL!H35</f>
        <v>3966.6674599999997</v>
      </c>
      <c r="I35" s="317">
        <f>ELIGIBIL!I35+NEELIGIBIL!I35</f>
        <v>0</v>
      </c>
      <c r="J35" s="270">
        <f>ELIGIBIL!J35+NEELIGIBIL!J35</f>
        <v>0</v>
      </c>
      <c r="K35" s="331">
        <f>ELIGIBIL!K35+NEELIGIBIL!K35</f>
        <v>0</v>
      </c>
      <c r="L35" s="342">
        <f>ELIGIBIL!L35+NEELIGIBIL!L35</f>
        <v>3333.3339999999998</v>
      </c>
      <c r="M35" s="271">
        <f>ELIGIBIL!M35+NEELIGIBIL!M35</f>
        <v>633.33345999999995</v>
      </c>
      <c r="N35" s="343">
        <f>ELIGIBIL!N35+NEELIGIBIL!N35</f>
        <v>3966.6674599999997</v>
      </c>
    </row>
    <row r="36" spans="1:14" s="2" customFormat="1" ht="21.75" thickTop="1" x14ac:dyDescent="0.35">
      <c r="A36" s="243" t="s">
        <v>52</v>
      </c>
      <c r="B36" s="244" t="s">
        <v>53</v>
      </c>
      <c r="C36" s="245">
        <f>ELIGIBIL!C36+NEELIGIBIL!C36</f>
        <v>30000</v>
      </c>
      <c r="D36" s="245">
        <f>ELIGIBIL!D36+NEELIGIBIL!D36</f>
        <v>5700</v>
      </c>
      <c r="E36" s="246">
        <f>ELIGIBIL!E36+NEELIGIBIL!E36</f>
        <v>35700</v>
      </c>
      <c r="F36" s="234">
        <f>ELIGIBIL!F36+NEELIGIBIL!F36</f>
        <v>10000</v>
      </c>
      <c r="G36" s="235">
        <f>ELIGIBIL!G36+NEELIGIBIL!G36</f>
        <v>1900</v>
      </c>
      <c r="H36" s="236">
        <f>ELIGIBIL!H36+NEELIGIBIL!H36</f>
        <v>11900</v>
      </c>
      <c r="I36" s="237">
        <f>ELIGIBIL!I36+NEELIGIBIL!I36</f>
        <v>20000</v>
      </c>
      <c r="J36" s="259">
        <f>ELIGIBIL!J36+NEELIGIBIL!J36</f>
        <v>4200</v>
      </c>
      <c r="K36" s="330">
        <f>ELIGIBIL!K36+NEELIGIBIL!K36</f>
        <v>24200</v>
      </c>
      <c r="L36" s="340">
        <f>ELIGIBIL!L36+NEELIGIBIL!L36</f>
        <v>30000</v>
      </c>
      <c r="M36" s="267">
        <f>ELIGIBIL!M36+NEELIGIBIL!M36</f>
        <v>6100</v>
      </c>
      <c r="N36" s="341">
        <f>ELIGIBIL!N36+NEELIGIBIL!N36</f>
        <v>36100</v>
      </c>
    </row>
    <row r="37" spans="1:14" ht="21" x14ac:dyDescent="0.35">
      <c r="A37" s="24"/>
      <c r="B37" s="25" t="s">
        <v>54</v>
      </c>
      <c r="C37" s="26">
        <f>ELIGIBIL!C37+NEELIGIBIL!C37</f>
        <v>30000</v>
      </c>
      <c r="D37" s="26">
        <f>ELIGIBIL!D37+NEELIGIBIL!D37</f>
        <v>5700</v>
      </c>
      <c r="E37" s="313">
        <f>ELIGIBIL!E37+NEELIGIBIL!E37</f>
        <v>35700</v>
      </c>
      <c r="F37" s="131">
        <f>ELIGIBIL!F37+NEELIGIBIL!F37</f>
        <v>10000</v>
      </c>
      <c r="G37" s="168">
        <f>ELIGIBIL!G37+NEELIGIBIL!G37</f>
        <v>1900</v>
      </c>
      <c r="H37" s="319">
        <f>ELIGIBIL!H37+NEELIGIBIL!H37</f>
        <v>11900</v>
      </c>
      <c r="I37" s="160">
        <f>ELIGIBIL!I37+NEELIGIBIL!I37</f>
        <v>20000</v>
      </c>
      <c r="J37" s="171">
        <f>ELIGIBIL!J37+NEELIGIBIL!J37</f>
        <v>4200</v>
      </c>
      <c r="K37" s="326">
        <f>ELIGIBIL!K37+NEELIGIBIL!K37</f>
        <v>24200</v>
      </c>
      <c r="L37" s="196">
        <f>ELIGIBIL!L37+NEELIGIBIL!L37</f>
        <v>30000</v>
      </c>
      <c r="M37" s="206">
        <f>ELIGIBIL!M37+NEELIGIBIL!M37</f>
        <v>6100</v>
      </c>
      <c r="N37" s="335">
        <f>ELIGIBIL!N37+NEELIGIBIL!N37</f>
        <v>36100</v>
      </c>
    </row>
    <row r="38" spans="1:14" ht="21.75" thickBot="1" x14ac:dyDescent="0.4">
      <c r="A38" s="28"/>
      <c r="B38" s="29" t="s">
        <v>55</v>
      </c>
      <c r="C38" s="30">
        <f>ELIGIBIL!C38+NEELIGIBIL!C38</f>
        <v>0</v>
      </c>
      <c r="D38" s="30">
        <f>ELIGIBIL!D38+NEELIGIBIL!D38</f>
        <v>0</v>
      </c>
      <c r="E38" s="314">
        <f>ELIGIBIL!E38+NEELIGIBIL!E38</f>
        <v>0</v>
      </c>
      <c r="F38" s="124">
        <f>ELIGIBIL!F38+NEELIGIBIL!F38</f>
        <v>0</v>
      </c>
      <c r="G38" s="169">
        <f>ELIGIBIL!G38+NEELIGIBIL!G38</f>
        <v>0</v>
      </c>
      <c r="H38" s="320">
        <f>ELIGIBIL!H38+NEELIGIBIL!H38</f>
        <v>0</v>
      </c>
      <c r="I38" s="155">
        <f>ELIGIBIL!I38+NEELIGIBIL!I38</f>
        <v>0</v>
      </c>
      <c r="J38" s="172">
        <f>ELIGIBIL!J38+NEELIGIBIL!J38</f>
        <v>0</v>
      </c>
      <c r="K38" s="327">
        <f>ELIGIBIL!K38+NEELIGIBIL!K38</f>
        <v>0</v>
      </c>
      <c r="L38" s="186">
        <f>ELIGIBIL!L38+NEELIGIBIL!L38</f>
        <v>0</v>
      </c>
      <c r="M38" s="207">
        <f>ELIGIBIL!M38+NEELIGIBIL!M38</f>
        <v>0</v>
      </c>
      <c r="N38" s="336">
        <f>ELIGIBIL!N38+NEELIGIBIL!N38</f>
        <v>0</v>
      </c>
    </row>
    <row r="39" spans="1:14" s="2" customFormat="1" ht="21.75" thickTop="1" x14ac:dyDescent="0.35">
      <c r="A39" s="243" t="s">
        <v>56</v>
      </c>
      <c r="B39" s="244" t="s">
        <v>57</v>
      </c>
      <c r="C39" s="245">
        <f>ELIGIBIL!C39+NEELIGIBIL!C39</f>
        <v>72800</v>
      </c>
      <c r="D39" s="245">
        <f>ELIGIBIL!D39+NEELIGIBIL!D39</f>
        <v>13832</v>
      </c>
      <c r="E39" s="246">
        <f>ELIGIBIL!E39+NEELIGIBIL!E39</f>
        <v>86632</v>
      </c>
      <c r="F39" s="234">
        <f>ELIGIBIL!F39+NEELIGIBIL!F39</f>
        <v>0</v>
      </c>
      <c r="G39" s="235">
        <f>ELIGIBIL!G39+NEELIGIBIL!G39</f>
        <v>0</v>
      </c>
      <c r="H39" s="236">
        <f>ELIGIBIL!H39+NEELIGIBIL!H39</f>
        <v>0</v>
      </c>
      <c r="I39" s="237">
        <f>ELIGIBIL!I39+NEELIGIBIL!I39</f>
        <v>72800</v>
      </c>
      <c r="J39" s="259">
        <f>ELIGIBIL!J39+NEELIGIBIL!J39</f>
        <v>15288</v>
      </c>
      <c r="K39" s="330">
        <f>ELIGIBIL!K39+NEELIGIBIL!K39</f>
        <v>88088</v>
      </c>
      <c r="L39" s="340">
        <f>ELIGIBIL!L39+NEELIGIBIL!L39</f>
        <v>72800</v>
      </c>
      <c r="M39" s="267">
        <f>ELIGIBIL!M39+NEELIGIBIL!M39</f>
        <v>15288</v>
      </c>
      <c r="N39" s="341">
        <f>ELIGIBIL!N39+NEELIGIBIL!N39</f>
        <v>88088</v>
      </c>
    </row>
    <row r="40" spans="1:14" ht="18.75" customHeight="1" x14ac:dyDescent="0.35">
      <c r="A40" s="24"/>
      <c r="B40" s="36" t="s">
        <v>58</v>
      </c>
      <c r="C40" s="37">
        <f>ELIGIBIL!C40+NEELIGIBIL!C40</f>
        <v>16100</v>
      </c>
      <c r="D40" s="37">
        <f>ELIGIBIL!D40+NEELIGIBIL!D40</f>
        <v>3059</v>
      </c>
      <c r="E40" s="113">
        <f>ELIGIBIL!E40+NEELIGIBIL!E40</f>
        <v>19159</v>
      </c>
      <c r="F40" s="130">
        <f>ELIGIBIL!F40+NEELIGIBIL!F40</f>
        <v>0</v>
      </c>
      <c r="G40" s="68">
        <f>ELIGIBIL!G40+NEELIGIBIL!G40</f>
        <v>0</v>
      </c>
      <c r="H40" s="69">
        <f>ELIGIBIL!H40+NEELIGIBIL!H40</f>
        <v>0</v>
      </c>
      <c r="I40" s="159">
        <f>ELIGIBIL!I40+NEELIGIBIL!I40</f>
        <v>16100</v>
      </c>
      <c r="J40" s="81">
        <f>ELIGIBIL!J40+NEELIGIBIL!J40</f>
        <v>3381</v>
      </c>
      <c r="K40" s="147">
        <f>ELIGIBIL!K40+NEELIGIBIL!K40</f>
        <v>19481</v>
      </c>
      <c r="L40" s="193">
        <f>ELIGIBIL!L40+NEELIGIBIL!L40</f>
        <v>16100</v>
      </c>
      <c r="M40" s="205">
        <f>ELIGIBIL!M40+NEELIGIBIL!M40</f>
        <v>3381</v>
      </c>
      <c r="N40" s="344">
        <f>ELIGIBIL!N40+NEELIGIBIL!N40</f>
        <v>19481</v>
      </c>
    </row>
    <row r="41" spans="1:14" s="140" customFormat="1" ht="32.25" hidden="1" customHeight="1" x14ac:dyDescent="0.35">
      <c r="A41" s="38"/>
      <c r="B41" s="39" t="s">
        <v>59</v>
      </c>
      <c r="C41" s="40">
        <f>'[1]72 ELIGIBIL'!C41+'[1]72 NEELGIBIL'!C41</f>
        <v>16100</v>
      </c>
      <c r="D41" s="41">
        <f t="shared" ref="D41:D42" si="10">C41*19%</f>
        <v>3059</v>
      </c>
      <c r="E41" s="114">
        <f t="shared" ref="E41:E42" si="11">C41+D41</f>
        <v>19159</v>
      </c>
      <c r="F41" s="131">
        <f>'[1]72 ELIGIBIL'!F41+'[1]72 NEELGIBIL'!F41</f>
        <v>0</v>
      </c>
      <c r="G41" s="70">
        <f t="shared" ref="G41:G42" si="12">F41*19%</f>
        <v>0</v>
      </c>
      <c r="H41" s="71">
        <f t="shared" ref="H41:H42" si="13">F41+G41</f>
        <v>0</v>
      </c>
      <c r="I41" s="160">
        <f>'[1]72 ELIGIBIL'!I41+'[1]72 NEELGIBIL'!I41</f>
        <v>0</v>
      </c>
      <c r="J41" s="82">
        <f t="shared" ref="J41:J42" si="14">I41*19%</f>
        <v>0</v>
      </c>
      <c r="K41" s="148">
        <f t="shared" ref="K41:K42" si="15">I41+J41</f>
        <v>0</v>
      </c>
      <c r="L41" s="196">
        <f>'[1]72 ELIGIBIL'!L41+'[1]72 NEELGIBIL'!L41</f>
        <v>0</v>
      </c>
      <c r="M41" s="209">
        <f t="shared" ref="M41:M42" si="16">L41*19%</f>
        <v>0</v>
      </c>
      <c r="N41" s="210">
        <f t="shared" ref="N41:N42" si="17">L41+M41</f>
        <v>0</v>
      </c>
    </row>
    <row r="42" spans="1:14" ht="22.5" hidden="1" customHeight="1" x14ac:dyDescent="0.35">
      <c r="A42" s="19"/>
      <c r="B42" s="23" t="s">
        <v>60</v>
      </c>
      <c r="C42" s="40">
        <f>'[1]72 ELIGIBIL'!C42+'[1]72 NEELGIBIL'!C42</f>
        <v>0</v>
      </c>
      <c r="D42" s="22">
        <f t="shared" si="10"/>
        <v>0</v>
      </c>
      <c r="E42" s="109">
        <f t="shared" si="11"/>
        <v>0</v>
      </c>
      <c r="F42" s="131">
        <f>'[1]72 ELIGIBIL'!F42+'[1]72 NEELGIBIL'!F42</f>
        <v>0</v>
      </c>
      <c r="G42" s="70">
        <f t="shared" si="12"/>
        <v>0</v>
      </c>
      <c r="H42" s="71">
        <f t="shared" si="13"/>
        <v>0</v>
      </c>
      <c r="I42" s="160">
        <f>'[1]72 ELIGIBIL'!I42+'[1]72 NEELGIBIL'!I42</f>
        <v>0</v>
      </c>
      <c r="J42" s="82">
        <f t="shared" si="14"/>
        <v>0</v>
      </c>
      <c r="K42" s="148">
        <f t="shared" si="15"/>
        <v>0</v>
      </c>
      <c r="L42" s="196">
        <f>'[1]72 ELIGIBIL'!L42+'[1]72 NEELGIBIL'!L42</f>
        <v>0</v>
      </c>
      <c r="M42" s="209">
        <f t="shared" si="16"/>
        <v>0</v>
      </c>
      <c r="N42" s="210">
        <f t="shared" si="17"/>
        <v>0</v>
      </c>
    </row>
    <row r="43" spans="1:14" ht="21.75" thickBot="1" x14ac:dyDescent="0.4">
      <c r="A43" s="8"/>
      <c r="B43" s="42" t="s">
        <v>61</v>
      </c>
      <c r="C43" s="141">
        <f>ELIGIBIL!C43+NEELIGIBIL!C43</f>
        <v>56700</v>
      </c>
      <c r="D43" s="141">
        <f>ELIGIBIL!D43+NEELIGIBIL!D43</f>
        <v>10773</v>
      </c>
      <c r="E43" s="315">
        <f>ELIGIBIL!E43+NEELIGIBIL!E43</f>
        <v>67473</v>
      </c>
      <c r="F43" s="124">
        <f>ELIGIBIL!F43+NEELIGIBIL!F43</f>
        <v>0</v>
      </c>
      <c r="G43" s="169">
        <f>ELIGIBIL!G43+NEELIGIBIL!G43</f>
        <v>0</v>
      </c>
      <c r="H43" s="320">
        <f>ELIGIBIL!H43+NEELIGIBIL!H43</f>
        <v>0</v>
      </c>
      <c r="I43" s="155">
        <f>ELIGIBIL!I43+NEELIGIBIL!I43</f>
        <v>56700</v>
      </c>
      <c r="J43" s="172">
        <f>ELIGIBIL!J43+NEELIGIBIL!J43</f>
        <v>11907</v>
      </c>
      <c r="K43" s="327">
        <f>ELIGIBIL!K43+NEELIGIBIL!K43</f>
        <v>68607</v>
      </c>
      <c r="L43" s="186">
        <f>ELIGIBIL!L43+NEELIGIBIL!L43</f>
        <v>56700</v>
      </c>
      <c r="M43" s="207">
        <f>ELIGIBIL!M43+NEELIGIBIL!M43</f>
        <v>11907</v>
      </c>
      <c r="N43" s="336">
        <f>ELIGIBIL!N43+NEELIGIBIL!N43</f>
        <v>68607</v>
      </c>
    </row>
    <row r="44" spans="1:14" ht="22.5" thickTop="1" thickBot="1" x14ac:dyDescent="0.4">
      <c r="A44" s="291" t="s">
        <v>62</v>
      </c>
      <c r="B44" s="292"/>
      <c r="C44" s="17">
        <f>C21+C25+C26+C27+C28+C35+C36+C39</f>
        <v>618572.74399999995</v>
      </c>
      <c r="D44" s="17">
        <f>D21+D25+D26+D27+D28+D35+D36+D39</f>
        <v>117528.82135999999</v>
      </c>
      <c r="E44" s="107">
        <f>E21+E25+E26+E27+E28+E35+E36+E39</f>
        <v>736101.56536000012</v>
      </c>
      <c r="F44" s="126">
        <f t="shared" ref="F44:N44" si="18">F21+F25+F26+F27+F28+F35+F36+F39</f>
        <v>525772.74399999995</v>
      </c>
      <c r="G44" s="64">
        <f t="shared" si="18"/>
        <v>99896.821359999987</v>
      </c>
      <c r="H44" s="65">
        <f t="shared" si="18"/>
        <v>625669.56536000012</v>
      </c>
      <c r="I44" s="157">
        <f t="shared" si="18"/>
        <v>92800</v>
      </c>
      <c r="J44" s="78">
        <f t="shared" si="18"/>
        <v>19488</v>
      </c>
      <c r="K44" s="166">
        <f t="shared" si="18"/>
        <v>112288</v>
      </c>
      <c r="L44" s="203">
        <f t="shared" si="18"/>
        <v>618572.74399999995</v>
      </c>
      <c r="M44" s="194">
        <f t="shared" si="18"/>
        <v>119384.82135999999</v>
      </c>
      <c r="N44" s="204">
        <f t="shared" si="18"/>
        <v>737957.56536000012</v>
      </c>
    </row>
    <row r="45" spans="1:14" ht="21" x14ac:dyDescent="0.25">
      <c r="A45" s="293" t="s">
        <v>63</v>
      </c>
      <c r="B45" s="290"/>
      <c r="C45" s="290"/>
      <c r="D45" s="290"/>
      <c r="E45" s="290"/>
      <c r="F45" s="127"/>
      <c r="G45" s="318"/>
      <c r="H45" s="128"/>
      <c r="I45" s="79"/>
      <c r="J45" s="79"/>
      <c r="K45" s="79"/>
      <c r="L45" s="188"/>
      <c r="M45" s="333"/>
      <c r="N45" s="189"/>
    </row>
    <row r="46" spans="1:14" ht="21" x14ac:dyDescent="0.35">
      <c r="A46" s="19" t="s">
        <v>64</v>
      </c>
      <c r="B46" s="43" t="s">
        <v>65</v>
      </c>
      <c r="C46" s="44">
        <f>ELIGIBIL!C46+NEELIGIBIL!C46</f>
        <v>3460019.8399999994</v>
      </c>
      <c r="D46" s="44">
        <f>ELIGIBIL!D46+NEELIGIBIL!D46</f>
        <v>657403.76959999988</v>
      </c>
      <c r="E46" s="115">
        <f>ELIGIBIL!E46+NEELIGIBIL!E46</f>
        <v>4117423.6095999992</v>
      </c>
      <c r="F46" s="132">
        <f>ELIGIBIL!F46+NEELIGIBIL!F46</f>
        <v>2028883.35</v>
      </c>
      <c r="G46" s="72">
        <f>ELIGIBIL!G46+NEELIGIBIL!G46</f>
        <v>385487.83650000003</v>
      </c>
      <c r="H46" s="133">
        <f>ELIGIBIL!H46+NEELIGIBIL!H46</f>
        <v>2414371.1865000003</v>
      </c>
      <c r="I46" s="137">
        <f>ELIGIBIL!I46+NEELIGIBIL!I46</f>
        <v>1431136.4899999993</v>
      </c>
      <c r="J46" s="83">
        <f>ELIGIBIL!J46+NEELIGIBIL!J46</f>
        <v>300538.66289999988</v>
      </c>
      <c r="K46" s="149">
        <f>ELIGIBIL!K46+NEELIGIBIL!K46</f>
        <v>1731675.1528999989</v>
      </c>
      <c r="L46" s="195">
        <f>ELIGIBIL!L46+NEELIGIBIL!L46</f>
        <v>3460019.8399999994</v>
      </c>
      <c r="M46" s="211">
        <f>ELIGIBIL!M46+NEELIGIBIL!M46</f>
        <v>686026.49939999986</v>
      </c>
      <c r="N46" s="345">
        <f>ELIGIBIL!N46+NEELIGIBIL!N46</f>
        <v>4146046.339399999</v>
      </c>
    </row>
    <row r="47" spans="1:14" ht="0.75" customHeight="1" x14ac:dyDescent="0.35">
      <c r="A47" s="19"/>
      <c r="B47" s="20" t="s">
        <v>66</v>
      </c>
      <c r="C47" s="21">
        <f>ELIGIBIL!C47+NEELIGIBIL!C47</f>
        <v>3064630.4499999993</v>
      </c>
      <c r="D47" s="21">
        <f>ELIGIBIL!D47+NEELIGIBIL!D47</f>
        <v>582279.78549999988</v>
      </c>
      <c r="E47" s="308">
        <f>ELIGIBIL!E47+NEELIGIBIL!E47</f>
        <v>3646910.235499999</v>
      </c>
      <c r="F47" s="131">
        <f>ELIGIBIL!F47+NEELIGIBIL!F47</f>
        <v>1848460.98</v>
      </c>
      <c r="G47" s="168">
        <f>ELIGIBIL!G47+NEELIGIBIL!G47</f>
        <v>351207.58620000002</v>
      </c>
      <c r="H47" s="319">
        <f>ELIGIBIL!H47+NEELIGIBIL!H47</f>
        <v>2199668.5662000002</v>
      </c>
      <c r="I47" s="160">
        <f>ELIGIBIL!I47+NEELIGIBIL!I47</f>
        <v>1216169.4699999993</v>
      </c>
      <c r="J47" s="171">
        <f>ELIGIBIL!J47+NEELIGIBIL!J47</f>
        <v>255395.58869999985</v>
      </c>
      <c r="K47" s="326">
        <f>ELIGIBIL!K47+NEELIGIBIL!K47</f>
        <v>1471565.058699999</v>
      </c>
      <c r="L47" s="196">
        <f>ELIGIBIL!L47+NEELIGIBIL!L47</f>
        <v>3064630.4499999993</v>
      </c>
      <c r="M47" s="206">
        <f>ELIGIBIL!M47+NEELIGIBIL!M47</f>
        <v>606603.17489999987</v>
      </c>
      <c r="N47" s="335">
        <f>ELIGIBIL!N47+NEELIGIBIL!N47</f>
        <v>3671233.6248999992</v>
      </c>
    </row>
    <row r="48" spans="1:14" ht="21" hidden="1" x14ac:dyDescent="0.35">
      <c r="A48" s="19"/>
      <c r="B48" s="20" t="s">
        <v>140</v>
      </c>
      <c r="C48" s="21">
        <f>NEELIGIBIL!C48</f>
        <v>395389.39</v>
      </c>
      <c r="D48" s="21">
        <f>NEELIGIBIL!D48</f>
        <v>75123.984100000001</v>
      </c>
      <c r="E48" s="308">
        <f>NEELIGIBIL!E48</f>
        <v>470513.37410000002</v>
      </c>
      <c r="F48" s="131">
        <f>NEELIGIBIL!F48</f>
        <v>180422.37</v>
      </c>
      <c r="G48" s="168">
        <f>NEELIGIBIL!G48</f>
        <v>34280.2503</v>
      </c>
      <c r="H48" s="319">
        <f>NEELIGIBIL!H48</f>
        <v>214702.62030000001</v>
      </c>
      <c r="I48" s="160">
        <f>NEELIGIBIL!I48</f>
        <v>214967.02000000002</v>
      </c>
      <c r="J48" s="171">
        <f>NEELIGIBIL!J48</f>
        <v>45143.074200000003</v>
      </c>
      <c r="K48" s="326">
        <f>NEELIGIBIL!K48</f>
        <v>260110.09420000002</v>
      </c>
      <c r="L48" s="196">
        <f>NEELIGIBIL!L48</f>
        <v>395389.39</v>
      </c>
      <c r="M48" s="206">
        <f>NEELIGIBIL!M48</f>
        <v>79423.324500000002</v>
      </c>
      <c r="N48" s="335">
        <f>NEELIGIBIL!N48</f>
        <v>474812.7145</v>
      </c>
    </row>
    <row r="49" spans="1:18" ht="21" x14ac:dyDescent="0.35">
      <c r="A49" s="19" t="s">
        <v>135</v>
      </c>
      <c r="B49" s="20" t="s">
        <v>136</v>
      </c>
      <c r="C49" s="21">
        <f>ELIGIBIL!C75+NEELIGIBIL!C49</f>
        <v>0</v>
      </c>
      <c r="D49" s="21">
        <f>ELIGIBIL!D75+NEELIGIBIL!D49</f>
        <v>0</v>
      </c>
      <c r="E49" s="308">
        <f>ELIGIBIL!E75+NEELIGIBIL!E49</f>
        <v>0</v>
      </c>
      <c r="F49" s="131">
        <f>ELIGIBIL!F75+NEELIGIBIL!F49</f>
        <v>0</v>
      </c>
      <c r="G49" s="168">
        <f>ELIGIBIL!G75+NEELIGIBIL!G49</f>
        <v>0</v>
      </c>
      <c r="H49" s="319">
        <f>ELIGIBIL!H75+NEELIGIBIL!H49</f>
        <v>0</v>
      </c>
      <c r="I49" s="160">
        <f>ELIGIBIL!I75+NEELIGIBIL!I49</f>
        <v>0</v>
      </c>
      <c r="J49" s="171">
        <f>ELIGIBIL!J75+NEELIGIBIL!J49</f>
        <v>0</v>
      </c>
      <c r="K49" s="326">
        <f>ELIGIBIL!K75+NEELIGIBIL!K49</f>
        <v>0</v>
      </c>
      <c r="L49" s="196">
        <f>ELIGIBIL!L75+NEELIGIBIL!L49</f>
        <v>0</v>
      </c>
      <c r="M49" s="206">
        <f>ELIGIBIL!M75+NEELIGIBIL!M49</f>
        <v>0</v>
      </c>
      <c r="N49" s="335">
        <f>ELIGIBIL!N75+NEELIGIBIL!N49</f>
        <v>0</v>
      </c>
    </row>
    <row r="50" spans="1:18" ht="21" x14ac:dyDescent="0.35">
      <c r="A50" s="19" t="s">
        <v>137</v>
      </c>
      <c r="B50" s="20" t="s">
        <v>138</v>
      </c>
      <c r="C50" s="101">
        <f>ELIGIBIL!C76+NEELIGIBIL!C50</f>
        <v>1281535</v>
      </c>
      <c r="D50" s="101">
        <f>ELIGIBIL!D76+NEELIGIBIL!D50</f>
        <v>243491.65</v>
      </c>
      <c r="E50" s="257">
        <f>ELIGIBIL!E76+NEELIGIBIL!E50</f>
        <v>1525026.65</v>
      </c>
      <c r="F50" s="134">
        <f>ELIGIBIL!F76+NEELIGIBIL!F50</f>
        <v>510400</v>
      </c>
      <c r="G50" s="250">
        <f>ELIGIBIL!G76+NEELIGIBIL!G50</f>
        <v>96976</v>
      </c>
      <c r="H50" s="258">
        <f>ELIGIBIL!H76+NEELIGIBIL!H50</f>
        <v>607376</v>
      </c>
      <c r="I50" s="251">
        <f>ELIGIBIL!I76+NEELIGIBIL!I50</f>
        <v>771135</v>
      </c>
      <c r="J50" s="252">
        <f>ELIGIBIL!J76+NEELIGIBIL!J50</f>
        <v>161938.35</v>
      </c>
      <c r="K50" s="253">
        <f>ELIGIBIL!K76+NEELIGIBIL!K50</f>
        <v>933073.35</v>
      </c>
      <c r="L50" s="254">
        <f>ELIGIBIL!L76+NEELIGIBIL!L50</f>
        <v>1281535</v>
      </c>
      <c r="M50" s="272">
        <f>ELIGIBIL!M76+NEELIGIBIL!M50</f>
        <v>258914.35</v>
      </c>
      <c r="N50" s="346">
        <f>ELIGIBIL!N76+NEELIGIBIL!N50</f>
        <v>1540449.35</v>
      </c>
    </row>
    <row r="51" spans="1:18" ht="2.25" customHeight="1" x14ac:dyDescent="0.35">
      <c r="A51" s="19"/>
      <c r="B51" s="20" t="s">
        <v>67</v>
      </c>
      <c r="C51" s="21">
        <f>ELIGIBIL!C77+NEELIGIBIL!C51</f>
        <v>1035400</v>
      </c>
      <c r="D51" s="21">
        <f>ELIGIBIL!D77+NEELIGIBIL!D51</f>
        <v>196726</v>
      </c>
      <c r="E51" s="308">
        <f>ELIGIBIL!E77+NEELIGIBIL!E51</f>
        <v>1232126</v>
      </c>
      <c r="F51" s="131">
        <f>ELIGIBIL!F77+NEELIGIBIL!F51</f>
        <v>510400</v>
      </c>
      <c r="G51" s="168">
        <f>ELIGIBIL!G77+NEELIGIBIL!G51</f>
        <v>96976</v>
      </c>
      <c r="H51" s="319">
        <f>ELIGIBIL!H77+NEELIGIBIL!H51</f>
        <v>607376</v>
      </c>
      <c r="I51" s="160">
        <f>ELIGIBIL!I77+NEELIGIBIL!I51</f>
        <v>525000</v>
      </c>
      <c r="J51" s="171">
        <f>ELIGIBIL!J77+NEELIGIBIL!J51</f>
        <v>110250</v>
      </c>
      <c r="K51" s="326">
        <f>ELIGIBIL!K77+NEELIGIBIL!K51</f>
        <v>635250</v>
      </c>
      <c r="L51" s="196">
        <f>ELIGIBIL!L77+NEELIGIBIL!L51</f>
        <v>1035400</v>
      </c>
      <c r="M51" s="206">
        <f>ELIGIBIL!M77+NEELIGIBIL!M51</f>
        <v>207226</v>
      </c>
      <c r="N51" s="335">
        <f>ELIGIBIL!N77+NEELIGIBIL!N51</f>
        <v>1242626</v>
      </c>
    </row>
    <row r="52" spans="1:18" ht="21" hidden="1" x14ac:dyDescent="0.35">
      <c r="A52" s="19"/>
      <c r="B52" s="20" t="s">
        <v>68</v>
      </c>
      <c r="C52" s="21">
        <f>ELIGIBIL!C78+NEELIGIBIL!C52</f>
        <v>246135</v>
      </c>
      <c r="D52" s="21">
        <f>ELIGIBIL!D78+NEELIGIBIL!D52</f>
        <v>46765.65</v>
      </c>
      <c r="E52" s="308">
        <f>ELIGIBIL!E78+NEELIGIBIL!E52</f>
        <v>292900.65000000002</v>
      </c>
      <c r="F52" s="131">
        <f>ELIGIBIL!F78+NEELIGIBIL!F52</f>
        <v>0</v>
      </c>
      <c r="G52" s="168">
        <f>ELIGIBIL!G78+NEELIGIBIL!G52</f>
        <v>0</v>
      </c>
      <c r="H52" s="319">
        <f>ELIGIBIL!H78+NEELIGIBIL!H52</f>
        <v>0</v>
      </c>
      <c r="I52" s="160">
        <f>ELIGIBIL!I78+NEELIGIBIL!I52</f>
        <v>246135</v>
      </c>
      <c r="J52" s="171">
        <f>ELIGIBIL!J78+NEELIGIBIL!J52</f>
        <v>51688.35</v>
      </c>
      <c r="K52" s="326">
        <f>ELIGIBIL!K78+NEELIGIBIL!K52</f>
        <v>297823.34999999998</v>
      </c>
      <c r="L52" s="196">
        <f>ELIGIBIL!L78+NEELIGIBIL!L52</f>
        <v>246135</v>
      </c>
      <c r="M52" s="206">
        <f>ELIGIBIL!M78+NEELIGIBIL!M52</f>
        <v>51688.35</v>
      </c>
      <c r="N52" s="335">
        <f>ELIGIBIL!N78+NEELIGIBIL!N52</f>
        <v>297823.34999999998</v>
      </c>
    </row>
    <row r="53" spans="1:18" ht="42" x14ac:dyDescent="0.35">
      <c r="A53" s="19" t="s">
        <v>69</v>
      </c>
      <c r="B53" s="23" t="s">
        <v>70</v>
      </c>
      <c r="C53" s="21">
        <f>ELIGIBIL!C79+NEELIGIBIL!C53</f>
        <v>0</v>
      </c>
      <c r="D53" s="21">
        <f>ELIGIBIL!D79+NEELIGIBIL!D53</f>
        <v>0</v>
      </c>
      <c r="E53" s="308">
        <f>ELIGIBIL!E79+NEELIGIBIL!E53</f>
        <v>0</v>
      </c>
      <c r="F53" s="131">
        <f>ELIGIBIL!F79+NEELIGIBIL!F53</f>
        <v>0</v>
      </c>
      <c r="G53" s="168">
        <f>ELIGIBIL!G79+NEELIGIBIL!G53</f>
        <v>0</v>
      </c>
      <c r="H53" s="319">
        <f>ELIGIBIL!H79+NEELIGIBIL!H53</f>
        <v>0</v>
      </c>
      <c r="I53" s="160">
        <f>ELIGIBIL!I79+NEELIGIBIL!I53</f>
        <v>0</v>
      </c>
      <c r="J53" s="171">
        <f>ELIGIBIL!J79+NEELIGIBIL!J53</f>
        <v>0</v>
      </c>
      <c r="K53" s="326">
        <f>ELIGIBIL!K79+NEELIGIBIL!K53</f>
        <v>0</v>
      </c>
      <c r="L53" s="196">
        <f>ELIGIBIL!L79+NEELIGIBIL!L53</f>
        <v>0</v>
      </c>
      <c r="M53" s="206">
        <f>ELIGIBIL!M79+NEELIGIBIL!M53</f>
        <v>0</v>
      </c>
      <c r="N53" s="335">
        <f>ELIGIBIL!N79+NEELIGIBIL!N53</f>
        <v>0</v>
      </c>
    </row>
    <row r="54" spans="1:18" ht="21" x14ac:dyDescent="0.35">
      <c r="A54" s="19" t="s">
        <v>71</v>
      </c>
      <c r="B54" s="23" t="s">
        <v>72</v>
      </c>
      <c r="C54" s="21">
        <f>ELIGIBIL!C80+NEELIGIBIL!C54</f>
        <v>0</v>
      </c>
      <c r="D54" s="21">
        <f>ELIGIBIL!D80+NEELIGIBIL!D54</f>
        <v>0</v>
      </c>
      <c r="E54" s="308">
        <f>ELIGIBIL!E80+NEELIGIBIL!E54</f>
        <v>0</v>
      </c>
      <c r="F54" s="131">
        <f>ELIGIBIL!F80+NEELIGIBIL!F54</f>
        <v>0</v>
      </c>
      <c r="G54" s="168">
        <f>ELIGIBIL!G80+NEELIGIBIL!G54</f>
        <v>0</v>
      </c>
      <c r="H54" s="319">
        <f>ELIGIBIL!H80+NEELIGIBIL!H54</f>
        <v>0</v>
      </c>
      <c r="I54" s="160">
        <f>ELIGIBIL!I80+NEELIGIBIL!I54</f>
        <v>0</v>
      </c>
      <c r="J54" s="171">
        <f>ELIGIBIL!J80+NEELIGIBIL!J54</f>
        <v>0</v>
      </c>
      <c r="K54" s="326">
        <f>ELIGIBIL!K80+NEELIGIBIL!K54</f>
        <v>0</v>
      </c>
      <c r="L54" s="196">
        <f>ELIGIBIL!L80+NEELIGIBIL!L54</f>
        <v>0</v>
      </c>
      <c r="M54" s="206">
        <f>ELIGIBIL!M80+NEELIGIBIL!M54</f>
        <v>0</v>
      </c>
      <c r="N54" s="335">
        <f>ELIGIBIL!N80+NEELIGIBIL!N54</f>
        <v>0</v>
      </c>
    </row>
    <row r="55" spans="1:18" ht="21" x14ac:dyDescent="0.35">
      <c r="A55" s="19" t="s">
        <v>73</v>
      </c>
      <c r="B55" s="23" t="s">
        <v>74</v>
      </c>
      <c r="C55" s="21">
        <f>ELIGIBIL!C81+NEELIGIBIL!C55</f>
        <v>0</v>
      </c>
      <c r="D55" s="21">
        <f>ELIGIBIL!D81+NEELIGIBIL!D55</f>
        <v>0</v>
      </c>
      <c r="E55" s="308">
        <f>ELIGIBIL!E81+NEELIGIBIL!E55</f>
        <v>0</v>
      </c>
      <c r="F55" s="131">
        <f>ELIGIBIL!F81+NEELIGIBIL!F55</f>
        <v>0</v>
      </c>
      <c r="G55" s="168">
        <f>ELIGIBIL!G81+NEELIGIBIL!G55</f>
        <v>0</v>
      </c>
      <c r="H55" s="319">
        <f>ELIGIBIL!H81+NEELIGIBIL!H55</f>
        <v>0</v>
      </c>
      <c r="I55" s="160">
        <f>ELIGIBIL!I81+NEELIGIBIL!I55</f>
        <v>0</v>
      </c>
      <c r="J55" s="171">
        <f>ELIGIBIL!J81+NEELIGIBIL!J55</f>
        <v>0</v>
      </c>
      <c r="K55" s="326">
        <f>ELIGIBIL!K81+NEELIGIBIL!K55</f>
        <v>0</v>
      </c>
      <c r="L55" s="196">
        <f>ELIGIBIL!L81+NEELIGIBIL!L55</f>
        <v>0</v>
      </c>
      <c r="M55" s="206">
        <f>ELIGIBIL!M81+NEELIGIBIL!M55</f>
        <v>0</v>
      </c>
      <c r="N55" s="335">
        <f>ELIGIBIL!N81+NEELIGIBIL!N55</f>
        <v>0</v>
      </c>
    </row>
    <row r="56" spans="1:18" ht="21.75" thickBot="1" x14ac:dyDescent="0.4">
      <c r="A56" s="294" t="s">
        <v>75</v>
      </c>
      <c r="B56" s="295"/>
      <c r="C56" s="18">
        <f>ELIGIBIL!C82+NEELIGIBIL!C56</f>
        <v>4741554.8399999989</v>
      </c>
      <c r="D56" s="18">
        <f>ELIGIBIL!D82+NEELIGIBIL!D56</f>
        <v>900895.41959999991</v>
      </c>
      <c r="E56" s="108">
        <f>ELIGIBIL!E82+NEELIGIBIL!E56</f>
        <v>5642450.2595999986</v>
      </c>
      <c r="F56" s="129">
        <f>ELIGIBIL!F82+NEELIGIBIL!F56</f>
        <v>2539283.35</v>
      </c>
      <c r="G56" s="66">
        <f>ELIGIBIL!G82+NEELIGIBIL!G56</f>
        <v>482463.83650000003</v>
      </c>
      <c r="H56" s="67">
        <f>ELIGIBIL!H82+NEELIGIBIL!H56</f>
        <v>3021747.1865000003</v>
      </c>
      <c r="I56" s="158">
        <f>ELIGIBIL!I82+NEELIGIBIL!I56</f>
        <v>2202271.4899999993</v>
      </c>
      <c r="J56" s="80">
        <f>ELIGIBIL!J82+NEELIGIBIL!J56</f>
        <v>462477.01289999986</v>
      </c>
      <c r="K56" s="146">
        <f>ELIGIBIL!K82+NEELIGIBIL!K56</f>
        <v>2664748.5028999993</v>
      </c>
      <c r="L56" s="190">
        <f>ELIGIBIL!L82+NEELIGIBIL!L56</f>
        <v>4741554.8399999989</v>
      </c>
      <c r="M56" s="191">
        <f>ELIGIBIL!M82+NEELIGIBIL!M56</f>
        <v>944940.84939999983</v>
      </c>
      <c r="N56" s="192">
        <f>ELIGIBIL!N82+NEELIGIBIL!N56</f>
        <v>5686495.6893999996</v>
      </c>
      <c r="P56" s="100"/>
      <c r="Q56" s="100"/>
      <c r="R56" s="100"/>
    </row>
    <row r="57" spans="1:18" ht="21" x14ac:dyDescent="0.25">
      <c r="A57" s="293" t="s">
        <v>76</v>
      </c>
      <c r="B57" s="290"/>
      <c r="C57" s="290"/>
      <c r="D57" s="290"/>
      <c r="E57" s="290"/>
      <c r="F57" s="127"/>
      <c r="G57" s="318"/>
      <c r="H57" s="128"/>
      <c r="I57" s="79"/>
      <c r="J57" s="79"/>
      <c r="K57" s="79"/>
      <c r="L57" s="188"/>
      <c r="M57" s="333"/>
      <c r="N57" s="189"/>
    </row>
    <row r="58" spans="1:18" s="2" customFormat="1" ht="21" x14ac:dyDescent="0.35">
      <c r="A58" s="92" t="s">
        <v>77</v>
      </c>
      <c r="B58" s="255" t="s">
        <v>78</v>
      </c>
      <c r="C58" s="93">
        <f>ELIGIBIL!C84+NEELIGIBIL!C58</f>
        <v>105000</v>
      </c>
      <c r="D58" s="93">
        <f>ELIGIBIL!D84+NEELIGIBIL!D58</f>
        <v>19950</v>
      </c>
      <c r="E58" s="116">
        <f>ELIGIBIL!E84+NEELIGIBIL!E58</f>
        <v>124950</v>
      </c>
      <c r="F58" s="214">
        <f>ELIGIBIL!F84+NEELIGIBIL!F58</f>
        <v>57895.67</v>
      </c>
      <c r="G58" s="94">
        <f>ELIGIBIL!G84+NEELIGIBIL!G58</f>
        <v>11000.177299999999</v>
      </c>
      <c r="H58" s="95">
        <f>ELIGIBIL!H84+NEELIGIBIL!H58</f>
        <v>68895.847299999994</v>
      </c>
      <c r="I58" s="215">
        <f>ELIGIBIL!I84+NEELIGIBIL!I58</f>
        <v>47104.33</v>
      </c>
      <c r="J58" s="96">
        <f>ELIGIBIL!J84+NEELIGIBIL!J58</f>
        <v>9891.9092999999993</v>
      </c>
      <c r="K58" s="150">
        <f>ELIGIBIL!K84+NEELIGIBIL!K58</f>
        <v>56996.239300000001</v>
      </c>
      <c r="L58" s="216">
        <f>ELIGIBIL!L84+NEELIGIBIL!L58</f>
        <v>105000</v>
      </c>
      <c r="M58" s="260">
        <f>ELIGIBIL!M84+NEELIGIBIL!M58</f>
        <v>20892.086599999999</v>
      </c>
      <c r="N58" s="334">
        <f>ELIGIBIL!N84+NEELIGIBIL!N58</f>
        <v>125892.0866</v>
      </c>
    </row>
    <row r="59" spans="1:18" ht="21" x14ac:dyDescent="0.35">
      <c r="A59" s="19"/>
      <c r="B59" s="45" t="s">
        <v>79</v>
      </c>
      <c r="C59" s="21">
        <f>ELIGIBIL!C85+NEELIGIBIL!C59</f>
        <v>105000</v>
      </c>
      <c r="D59" s="21">
        <f>ELIGIBIL!D85+NEELIGIBIL!D59</f>
        <v>19950</v>
      </c>
      <c r="E59" s="308">
        <f>ELIGIBIL!E85+NEELIGIBIL!E59</f>
        <v>124950</v>
      </c>
      <c r="F59" s="131">
        <f>ELIGIBIL!F85+NEELIGIBIL!F59</f>
        <v>57895.67</v>
      </c>
      <c r="G59" s="168">
        <f>ELIGIBIL!G85+NEELIGIBIL!G59</f>
        <v>11000.177299999999</v>
      </c>
      <c r="H59" s="319">
        <f>ELIGIBIL!H85+NEELIGIBIL!H59</f>
        <v>68895.847299999994</v>
      </c>
      <c r="I59" s="160">
        <f>ELIGIBIL!I85+NEELIGIBIL!I59</f>
        <v>47104.33</v>
      </c>
      <c r="J59" s="171">
        <f>ELIGIBIL!J85+NEELIGIBIL!J59</f>
        <v>9891.9092999999993</v>
      </c>
      <c r="K59" s="326">
        <f>ELIGIBIL!K85+NEELIGIBIL!K59</f>
        <v>56996.239300000001</v>
      </c>
      <c r="L59" s="196">
        <f>ELIGIBIL!L85+NEELIGIBIL!L59</f>
        <v>105000</v>
      </c>
      <c r="M59" s="206">
        <f>ELIGIBIL!M85+NEELIGIBIL!M59</f>
        <v>20892.086599999999</v>
      </c>
      <c r="N59" s="335">
        <f>ELIGIBIL!N85+NEELIGIBIL!N59</f>
        <v>125892.0866</v>
      </c>
    </row>
    <row r="60" spans="1:18" ht="21.75" thickBot="1" x14ac:dyDescent="0.4">
      <c r="A60" s="8"/>
      <c r="B60" s="9" t="s">
        <v>80</v>
      </c>
      <c r="C60" s="21">
        <f>ELIGIBIL!C86+NEELIGIBIL!C60</f>
        <v>0</v>
      </c>
      <c r="D60" s="21">
        <f>ELIGIBIL!D86+NEELIGIBIL!D60</f>
        <v>0</v>
      </c>
      <c r="E60" s="308">
        <f>ELIGIBIL!E86+NEELIGIBIL!E60</f>
        <v>0</v>
      </c>
      <c r="F60" s="131">
        <f>ELIGIBIL!F86+NEELIGIBIL!F60</f>
        <v>0</v>
      </c>
      <c r="G60" s="168">
        <f>ELIGIBIL!G86+NEELIGIBIL!G60</f>
        <v>0</v>
      </c>
      <c r="H60" s="319">
        <f>ELIGIBIL!H86+NEELIGIBIL!H60</f>
        <v>0</v>
      </c>
      <c r="I60" s="160">
        <f>ELIGIBIL!I86+NEELIGIBIL!I60</f>
        <v>0</v>
      </c>
      <c r="J60" s="171">
        <f>ELIGIBIL!J86+NEELIGIBIL!J60</f>
        <v>0</v>
      </c>
      <c r="K60" s="326">
        <f>ELIGIBIL!K86+NEELIGIBIL!K60</f>
        <v>0</v>
      </c>
      <c r="L60" s="196">
        <f>ELIGIBIL!L86+NEELIGIBIL!L60</f>
        <v>0</v>
      </c>
      <c r="M60" s="206">
        <f>ELIGIBIL!M86+NEELIGIBIL!M60</f>
        <v>0</v>
      </c>
      <c r="N60" s="335">
        <f>ELIGIBIL!N86+NEELIGIBIL!N60</f>
        <v>0</v>
      </c>
    </row>
    <row r="61" spans="1:18" s="2" customFormat="1" ht="21.75" thickTop="1" x14ac:dyDescent="0.35">
      <c r="A61" s="230" t="s">
        <v>81</v>
      </c>
      <c r="B61" s="256" t="s">
        <v>82</v>
      </c>
      <c r="C61" s="232">
        <f>ELIGIBIL!C87+NEELIGIBIL!C61</f>
        <v>0</v>
      </c>
      <c r="D61" s="232">
        <f>ELIGIBIL!D87+NEELIGIBIL!D61</f>
        <v>0</v>
      </c>
      <c r="E61" s="233">
        <f>ELIGIBIL!E87+NEELIGIBIL!E61</f>
        <v>0</v>
      </c>
      <c r="F61" s="234">
        <f>ELIGIBIL!F87+NEELIGIBIL!F61</f>
        <v>0</v>
      </c>
      <c r="G61" s="235">
        <f>ELIGIBIL!G87+NEELIGIBIL!G61</f>
        <v>0</v>
      </c>
      <c r="H61" s="236">
        <f>ELIGIBIL!H87+NEELIGIBIL!H61</f>
        <v>0</v>
      </c>
      <c r="I61" s="237">
        <f>ELIGIBIL!I87+NEELIGIBIL!I61</f>
        <v>0</v>
      </c>
      <c r="J61" s="259">
        <f>ELIGIBIL!J87+NEELIGIBIL!J61</f>
        <v>0</v>
      </c>
      <c r="K61" s="330">
        <f>ELIGIBIL!K87+NEELIGIBIL!K61</f>
        <v>0</v>
      </c>
      <c r="L61" s="340">
        <f>ELIGIBIL!L87+NEELIGIBIL!L61</f>
        <v>0</v>
      </c>
      <c r="M61" s="267">
        <f>ELIGIBIL!M87+NEELIGIBIL!M61</f>
        <v>0</v>
      </c>
      <c r="N61" s="341">
        <f>ELIGIBIL!N87+NEELIGIBIL!N61</f>
        <v>0</v>
      </c>
    </row>
    <row r="62" spans="1:18" ht="42" x14ac:dyDescent="0.35">
      <c r="A62" s="19"/>
      <c r="B62" s="23" t="s">
        <v>83</v>
      </c>
      <c r="C62" s="21">
        <f>ELIGIBIL!C88+NEELIGIBIL!C62</f>
        <v>0</v>
      </c>
      <c r="D62" s="21">
        <f>ELIGIBIL!D88+NEELIGIBIL!D62</f>
        <v>0</v>
      </c>
      <c r="E62" s="308">
        <f>ELIGIBIL!E88+NEELIGIBIL!E62</f>
        <v>0</v>
      </c>
      <c r="F62" s="131">
        <f>ELIGIBIL!F88+NEELIGIBIL!F62</f>
        <v>0</v>
      </c>
      <c r="G62" s="168">
        <f>ELIGIBIL!G88+NEELIGIBIL!G62</f>
        <v>0</v>
      </c>
      <c r="H62" s="319">
        <f>ELIGIBIL!H88+NEELIGIBIL!H62</f>
        <v>0</v>
      </c>
      <c r="I62" s="160">
        <f>ELIGIBIL!I88+NEELIGIBIL!I62</f>
        <v>0</v>
      </c>
      <c r="J62" s="171">
        <f>ELIGIBIL!J88+NEELIGIBIL!J62</f>
        <v>0</v>
      </c>
      <c r="K62" s="326">
        <f>ELIGIBIL!K88+NEELIGIBIL!K62</f>
        <v>0</v>
      </c>
      <c r="L62" s="196">
        <f>ELIGIBIL!L88+NEELIGIBIL!L62</f>
        <v>0</v>
      </c>
      <c r="M62" s="206">
        <f>ELIGIBIL!M88+NEELIGIBIL!M62</f>
        <v>0</v>
      </c>
      <c r="N62" s="335">
        <f>ELIGIBIL!N88+NEELIGIBIL!N62</f>
        <v>0</v>
      </c>
    </row>
    <row r="63" spans="1:18" ht="21" x14ac:dyDescent="0.35">
      <c r="A63" s="19"/>
      <c r="B63" s="23" t="s">
        <v>84</v>
      </c>
      <c r="C63" s="21">
        <f>ELIGIBIL!C89+NEELIGIBIL!C63</f>
        <v>0</v>
      </c>
      <c r="D63" s="21">
        <f>ELIGIBIL!D89+NEELIGIBIL!D63</f>
        <v>0</v>
      </c>
      <c r="E63" s="308">
        <f>ELIGIBIL!E89+NEELIGIBIL!E63</f>
        <v>0</v>
      </c>
      <c r="F63" s="131">
        <f>ELIGIBIL!F89+NEELIGIBIL!F63</f>
        <v>0</v>
      </c>
      <c r="G63" s="168">
        <f>ELIGIBIL!G89+NEELIGIBIL!G63</f>
        <v>0</v>
      </c>
      <c r="H63" s="319">
        <f>ELIGIBIL!H89+NEELIGIBIL!H63</f>
        <v>0</v>
      </c>
      <c r="I63" s="160">
        <f>ELIGIBIL!I89+NEELIGIBIL!I63</f>
        <v>0</v>
      </c>
      <c r="J63" s="171">
        <f>ELIGIBIL!J89+NEELIGIBIL!J63</f>
        <v>0</v>
      </c>
      <c r="K63" s="326">
        <f>ELIGIBIL!K89+NEELIGIBIL!K63</f>
        <v>0</v>
      </c>
      <c r="L63" s="196">
        <f>ELIGIBIL!L89+NEELIGIBIL!L63</f>
        <v>0</v>
      </c>
      <c r="M63" s="206">
        <f>ELIGIBIL!M89+NEELIGIBIL!M63</f>
        <v>0</v>
      </c>
      <c r="N63" s="335">
        <f>ELIGIBIL!N89+NEELIGIBIL!N63</f>
        <v>0</v>
      </c>
    </row>
    <row r="64" spans="1:18" ht="42" x14ac:dyDescent="0.35">
      <c r="A64" s="19"/>
      <c r="B64" s="23" t="s">
        <v>85</v>
      </c>
      <c r="C64" s="21">
        <f>ELIGIBIL!C90+NEELIGIBIL!C64</f>
        <v>0</v>
      </c>
      <c r="D64" s="21">
        <f>ELIGIBIL!D90+NEELIGIBIL!D64</f>
        <v>0</v>
      </c>
      <c r="E64" s="308">
        <f>ELIGIBIL!E90+NEELIGIBIL!E64</f>
        <v>0</v>
      </c>
      <c r="F64" s="131">
        <f>ELIGIBIL!F90+NEELIGIBIL!F64</f>
        <v>0</v>
      </c>
      <c r="G64" s="168">
        <f>ELIGIBIL!G90+NEELIGIBIL!G64</f>
        <v>0</v>
      </c>
      <c r="H64" s="319">
        <f>ELIGIBIL!H90+NEELIGIBIL!H64</f>
        <v>0</v>
      </c>
      <c r="I64" s="160">
        <f>ELIGIBIL!I90+NEELIGIBIL!I64</f>
        <v>0</v>
      </c>
      <c r="J64" s="171">
        <f>ELIGIBIL!J90+NEELIGIBIL!J64</f>
        <v>0</v>
      </c>
      <c r="K64" s="326">
        <f>ELIGIBIL!K90+NEELIGIBIL!K64</f>
        <v>0</v>
      </c>
      <c r="L64" s="196">
        <f>ELIGIBIL!L90+NEELIGIBIL!L64</f>
        <v>0</v>
      </c>
      <c r="M64" s="206">
        <f>ELIGIBIL!M90+NEELIGIBIL!M64</f>
        <v>0</v>
      </c>
      <c r="N64" s="335">
        <f>ELIGIBIL!N90+NEELIGIBIL!N64</f>
        <v>0</v>
      </c>
    </row>
    <row r="65" spans="1:14" ht="21" x14ac:dyDescent="0.35">
      <c r="A65" s="19"/>
      <c r="B65" s="23" t="s">
        <v>86</v>
      </c>
      <c r="C65" s="21">
        <f>ELIGIBIL!C91+NEELIGIBIL!C65</f>
        <v>0</v>
      </c>
      <c r="D65" s="21">
        <f>ELIGIBIL!D91+NEELIGIBIL!D65</f>
        <v>0</v>
      </c>
      <c r="E65" s="308">
        <f>ELIGIBIL!E91+NEELIGIBIL!E65</f>
        <v>0</v>
      </c>
      <c r="F65" s="131">
        <f>ELIGIBIL!F91+NEELIGIBIL!F65</f>
        <v>0</v>
      </c>
      <c r="G65" s="168">
        <f>ELIGIBIL!G91+NEELIGIBIL!G65</f>
        <v>0</v>
      </c>
      <c r="H65" s="319">
        <f>ELIGIBIL!H91+NEELIGIBIL!H65</f>
        <v>0</v>
      </c>
      <c r="I65" s="160">
        <f>ELIGIBIL!I91+NEELIGIBIL!I65</f>
        <v>0</v>
      </c>
      <c r="J65" s="171">
        <f>ELIGIBIL!J91+NEELIGIBIL!J65</f>
        <v>0</v>
      </c>
      <c r="K65" s="326">
        <f>ELIGIBIL!K91+NEELIGIBIL!K65</f>
        <v>0</v>
      </c>
      <c r="L65" s="196">
        <f>ELIGIBIL!L91+NEELIGIBIL!L65</f>
        <v>0</v>
      </c>
      <c r="M65" s="206">
        <f>ELIGIBIL!M91+NEELIGIBIL!M65</f>
        <v>0</v>
      </c>
      <c r="N65" s="335">
        <f>ELIGIBIL!N91+NEELIGIBIL!N65</f>
        <v>0</v>
      </c>
    </row>
    <row r="66" spans="1:14" ht="42.75" thickBot="1" x14ac:dyDescent="0.4">
      <c r="A66" s="8"/>
      <c r="B66" s="42" t="s">
        <v>87</v>
      </c>
      <c r="C66" s="10">
        <f>ELIGIBIL!C92+NEELIGIBIL!C66</f>
        <v>0</v>
      </c>
      <c r="D66" s="10">
        <f>ELIGIBIL!D92+NEELIGIBIL!D66</f>
        <v>0</v>
      </c>
      <c r="E66" s="309">
        <f>ELIGIBIL!E92+NEELIGIBIL!E66</f>
        <v>0</v>
      </c>
      <c r="F66" s="124">
        <f>ELIGIBIL!F92+NEELIGIBIL!F66</f>
        <v>0</v>
      </c>
      <c r="G66" s="169">
        <f>ELIGIBIL!G92+NEELIGIBIL!G66</f>
        <v>0</v>
      </c>
      <c r="H66" s="320">
        <f>ELIGIBIL!H92+NEELIGIBIL!H66</f>
        <v>0</v>
      </c>
      <c r="I66" s="155">
        <f>ELIGIBIL!I92+NEELIGIBIL!I66</f>
        <v>0</v>
      </c>
      <c r="J66" s="172">
        <f>ELIGIBIL!J92+NEELIGIBIL!J66</f>
        <v>0</v>
      </c>
      <c r="K66" s="327">
        <f>ELIGIBIL!K92+NEELIGIBIL!K66</f>
        <v>0</v>
      </c>
      <c r="L66" s="186">
        <f>ELIGIBIL!L92+NEELIGIBIL!L66</f>
        <v>0</v>
      </c>
      <c r="M66" s="207">
        <f>ELIGIBIL!M92+NEELIGIBIL!M66</f>
        <v>0</v>
      </c>
      <c r="N66" s="336">
        <f>ELIGIBIL!N92+NEELIGIBIL!N66</f>
        <v>0</v>
      </c>
    </row>
    <row r="67" spans="1:14" ht="22.5" thickTop="1" thickBot="1" x14ac:dyDescent="0.4">
      <c r="A67" s="32" t="s">
        <v>88</v>
      </c>
      <c r="B67" s="33" t="s">
        <v>89</v>
      </c>
      <c r="C67" s="34">
        <f>ELIGIBIL!C93+NEELIGIBIL!C67</f>
        <v>224012.37</v>
      </c>
      <c r="D67" s="34">
        <f>ELIGIBIL!D93+NEELIGIBIL!D67</f>
        <v>42562.350299999998</v>
      </c>
      <c r="E67" s="316">
        <f>ELIGIBIL!E93+NEELIGIBIL!E67</f>
        <v>266574.72029999999</v>
      </c>
      <c r="F67" s="125">
        <f>ELIGIBIL!F93+NEELIGIBIL!F67</f>
        <v>0</v>
      </c>
      <c r="G67" s="170">
        <f>ELIGIBIL!G93+NEELIGIBIL!G67</f>
        <v>0</v>
      </c>
      <c r="H67" s="325">
        <f>ELIGIBIL!H93+NEELIGIBIL!H67</f>
        <v>0</v>
      </c>
      <c r="I67" s="156">
        <f>ELIGIBIL!I93+NEELIGIBIL!I67</f>
        <v>224012.37</v>
      </c>
      <c r="J67" s="173">
        <f>ELIGIBIL!J93+NEELIGIBIL!J67</f>
        <v>12082.170699999995</v>
      </c>
      <c r="K67" s="332">
        <f>ELIGIBIL!K93+NEELIGIBIL!K67</f>
        <v>236094.54069999998</v>
      </c>
      <c r="L67" s="200">
        <f>ELIGIBIL!L93+NEELIGIBIL!L67</f>
        <v>224012.37</v>
      </c>
      <c r="M67" s="208">
        <f>ELIGIBIL!M93+NEELIGIBIL!M67</f>
        <v>12082.170699999995</v>
      </c>
      <c r="N67" s="347">
        <f>ELIGIBIL!N93+NEELIGIBIL!N67</f>
        <v>236094.54069999998</v>
      </c>
    </row>
    <row r="68" spans="1:14" ht="22.5" thickTop="1" thickBot="1" x14ac:dyDescent="0.4">
      <c r="A68" s="12" t="s">
        <v>90</v>
      </c>
      <c r="B68" s="16" t="s">
        <v>91</v>
      </c>
      <c r="C68" s="34">
        <f>ELIGIBIL!C94+NEELIGIBIL!C68</f>
        <v>4940</v>
      </c>
      <c r="D68" s="34">
        <f>ELIGIBIL!D94+NEELIGIBIL!D68</f>
        <v>938.6</v>
      </c>
      <c r="E68" s="316">
        <f>ELIGIBIL!E94+NEELIGIBIL!E68</f>
        <v>5878.6</v>
      </c>
      <c r="F68" s="125">
        <f>ELIGIBIL!F94+NEELIGIBIL!F68</f>
        <v>0</v>
      </c>
      <c r="G68" s="170">
        <f>ELIGIBIL!G94+NEELIGIBIL!G68</f>
        <v>0</v>
      </c>
      <c r="H68" s="325">
        <f>ELIGIBIL!H94+NEELIGIBIL!H68</f>
        <v>0</v>
      </c>
      <c r="I68" s="156">
        <f>ELIGIBIL!I94+NEELIGIBIL!I68</f>
        <v>4940</v>
      </c>
      <c r="J68" s="173">
        <f>ELIGIBIL!J94+NEELIGIBIL!J68</f>
        <v>938.6</v>
      </c>
      <c r="K68" s="332">
        <f>ELIGIBIL!K94+NEELIGIBIL!K68</f>
        <v>5878.6</v>
      </c>
      <c r="L68" s="200">
        <f>ELIGIBIL!L94+NEELIGIBIL!L68</f>
        <v>4940</v>
      </c>
      <c r="M68" s="208">
        <f>ELIGIBIL!M94+NEELIGIBIL!M68</f>
        <v>938.6</v>
      </c>
      <c r="N68" s="347">
        <f>ELIGIBIL!N94+NEELIGIBIL!N68</f>
        <v>5878.6</v>
      </c>
    </row>
    <row r="69" spans="1:14" ht="22.5" thickTop="1" thickBot="1" x14ac:dyDescent="0.4">
      <c r="A69" s="291" t="s">
        <v>92</v>
      </c>
      <c r="B69" s="292"/>
      <c r="C69" s="17">
        <f>C58+C61+C67+C68</f>
        <v>333952.37</v>
      </c>
      <c r="D69" s="17">
        <f t="shared" ref="D69:F69" si="19">D58+D61+D67+D68</f>
        <v>63450.950299999997</v>
      </c>
      <c r="E69" s="107">
        <f t="shared" si="19"/>
        <v>397403.32029999996</v>
      </c>
      <c r="F69" s="126">
        <f t="shared" si="19"/>
        <v>57895.67</v>
      </c>
      <c r="G69" s="64">
        <f t="shared" ref="G69:N69" si="20">G58+G61+G67+G68</f>
        <v>11000.177299999999</v>
      </c>
      <c r="H69" s="65">
        <f t="shared" si="20"/>
        <v>68895.847299999994</v>
      </c>
      <c r="I69" s="157">
        <f t="shared" si="20"/>
        <v>276056.7</v>
      </c>
      <c r="J69" s="78">
        <f t="shared" si="20"/>
        <v>22912.679999999993</v>
      </c>
      <c r="K69" s="166">
        <f t="shared" si="20"/>
        <v>298969.37999999995</v>
      </c>
      <c r="L69" s="203">
        <f t="shared" si="20"/>
        <v>333952.37</v>
      </c>
      <c r="M69" s="194">
        <f t="shared" si="20"/>
        <v>33912.857299999996</v>
      </c>
      <c r="N69" s="204">
        <f t="shared" si="20"/>
        <v>367865.22729999997</v>
      </c>
    </row>
    <row r="70" spans="1:14" ht="21" x14ac:dyDescent="0.25">
      <c r="A70" s="289" t="s">
        <v>93</v>
      </c>
      <c r="B70" s="290"/>
      <c r="C70" s="290"/>
      <c r="D70" s="290"/>
      <c r="E70" s="290"/>
      <c r="F70" s="127"/>
      <c r="G70" s="318"/>
      <c r="H70" s="128"/>
      <c r="I70" s="79"/>
      <c r="J70" s="79"/>
      <c r="K70" s="79"/>
      <c r="L70" s="188"/>
      <c r="M70" s="333"/>
      <c r="N70" s="189"/>
    </row>
    <row r="71" spans="1:14" ht="21" x14ac:dyDescent="0.35">
      <c r="A71" s="19" t="s">
        <v>94</v>
      </c>
      <c r="B71" s="48" t="s">
        <v>95</v>
      </c>
      <c r="C71" s="21">
        <f>ELIGIBIL!C97+NEELIGIBIL!C71</f>
        <v>0</v>
      </c>
      <c r="D71" s="21">
        <f>ELIGIBIL!D97+NEELIGIBIL!D71</f>
        <v>0</v>
      </c>
      <c r="E71" s="308">
        <f>ELIGIBIL!E97+NEELIGIBIL!E71</f>
        <v>0</v>
      </c>
      <c r="F71" s="131">
        <f>ELIGIBIL!F97+NEELIGIBIL!F71</f>
        <v>0</v>
      </c>
      <c r="G71" s="168">
        <f>ELIGIBIL!G97+NEELIGIBIL!G71</f>
        <v>0</v>
      </c>
      <c r="H71" s="319">
        <f>ELIGIBIL!H97+NEELIGIBIL!H71</f>
        <v>0</v>
      </c>
      <c r="I71" s="160">
        <f>ELIGIBIL!I97+NEELIGIBIL!I71</f>
        <v>0</v>
      </c>
      <c r="J71" s="171">
        <f>ELIGIBIL!J97+NEELIGIBIL!J71</f>
        <v>0</v>
      </c>
      <c r="K71" s="326">
        <f>ELIGIBIL!K97+NEELIGIBIL!K71</f>
        <v>0</v>
      </c>
      <c r="L71" s="196">
        <f>ELIGIBIL!L97+NEELIGIBIL!L71</f>
        <v>0</v>
      </c>
      <c r="M71" s="206">
        <f>ELIGIBIL!M97+NEELIGIBIL!M71</f>
        <v>0</v>
      </c>
      <c r="N71" s="335">
        <f>ELIGIBIL!N97+NEELIGIBIL!N71</f>
        <v>0</v>
      </c>
    </row>
    <row r="72" spans="1:14" ht="21" x14ac:dyDescent="0.35">
      <c r="A72" s="19" t="s">
        <v>96</v>
      </c>
      <c r="B72" s="20" t="s">
        <v>97</v>
      </c>
      <c r="C72" s="21">
        <f>ELIGIBIL!C98+NEELIGIBIL!C72</f>
        <v>0</v>
      </c>
      <c r="D72" s="21">
        <f>ELIGIBIL!D98+NEELIGIBIL!D72</f>
        <v>0</v>
      </c>
      <c r="E72" s="308">
        <f>ELIGIBIL!E98+NEELIGIBIL!E72</f>
        <v>0</v>
      </c>
      <c r="F72" s="131">
        <f>ELIGIBIL!F98+NEELIGIBIL!F72</f>
        <v>0</v>
      </c>
      <c r="G72" s="168">
        <f>ELIGIBIL!G98+NEELIGIBIL!G72</f>
        <v>0</v>
      </c>
      <c r="H72" s="319">
        <f>ELIGIBIL!H98+NEELIGIBIL!H72</f>
        <v>0</v>
      </c>
      <c r="I72" s="160">
        <f>ELIGIBIL!I98+NEELIGIBIL!I72</f>
        <v>0</v>
      </c>
      <c r="J72" s="171">
        <f>ELIGIBIL!J98+NEELIGIBIL!J72</f>
        <v>0</v>
      </c>
      <c r="K72" s="326">
        <f>ELIGIBIL!K98+NEELIGIBIL!K72</f>
        <v>0</v>
      </c>
      <c r="L72" s="196">
        <f>ELIGIBIL!L98+NEELIGIBIL!L72</f>
        <v>0</v>
      </c>
      <c r="M72" s="206">
        <f>ELIGIBIL!M98+NEELIGIBIL!M72</f>
        <v>0</v>
      </c>
      <c r="N72" s="335">
        <f>ELIGIBIL!N98+NEELIGIBIL!N72</f>
        <v>0</v>
      </c>
    </row>
    <row r="73" spans="1:14" ht="21.75" thickBot="1" x14ac:dyDescent="0.4">
      <c r="A73" s="294" t="s">
        <v>98</v>
      </c>
      <c r="B73" s="295"/>
      <c r="C73" s="18">
        <f>SUM(C71:C72)</f>
        <v>0</v>
      </c>
      <c r="D73" s="18">
        <f t="shared" ref="D73:F73" si="21">SUM(D71:D72)</f>
        <v>0</v>
      </c>
      <c r="E73" s="108">
        <f t="shared" si="21"/>
        <v>0</v>
      </c>
      <c r="F73" s="129">
        <f t="shared" si="21"/>
        <v>0</v>
      </c>
      <c r="G73" s="66">
        <f t="shared" ref="G73:N73" si="22">SUM(G71:G72)</f>
        <v>0</v>
      </c>
      <c r="H73" s="67">
        <f t="shared" si="22"/>
        <v>0</v>
      </c>
      <c r="I73" s="158">
        <f t="shared" si="22"/>
        <v>0</v>
      </c>
      <c r="J73" s="80">
        <f t="shared" si="22"/>
        <v>0</v>
      </c>
      <c r="K73" s="146">
        <f t="shared" si="22"/>
        <v>0</v>
      </c>
      <c r="L73" s="190">
        <f t="shared" si="22"/>
        <v>0</v>
      </c>
      <c r="M73" s="191">
        <f t="shared" si="22"/>
        <v>0</v>
      </c>
      <c r="N73" s="192">
        <f t="shared" si="22"/>
        <v>0</v>
      </c>
    </row>
    <row r="74" spans="1:14" ht="21.75" thickBot="1" x14ac:dyDescent="0.4">
      <c r="A74" s="296" t="s">
        <v>99</v>
      </c>
      <c r="B74" s="297"/>
      <c r="C74" s="49">
        <f>C17+C19+C44+C56+C69+C73</f>
        <v>5694079.953999999</v>
      </c>
      <c r="D74" s="49">
        <f>D17+D19+D44+D56+D69+D73</f>
        <v>1081875.1912599998</v>
      </c>
      <c r="E74" s="118">
        <f>E17+E19+E44+E56+E69+E73</f>
        <v>6775955.1452599987</v>
      </c>
      <c r="F74" s="135">
        <f t="shared" ref="F74:N74" si="23">F17+F19+F44+F56+F69+F73</f>
        <v>3122951.764</v>
      </c>
      <c r="G74" s="75">
        <f t="shared" si="23"/>
        <v>593360.83516000002</v>
      </c>
      <c r="H74" s="136">
        <f t="shared" si="23"/>
        <v>3716312.5991600002</v>
      </c>
      <c r="I74" s="161">
        <f t="shared" si="23"/>
        <v>2571128.1899999995</v>
      </c>
      <c r="J74" s="86">
        <f t="shared" si="23"/>
        <v>504877.69289999985</v>
      </c>
      <c r="K74" s="151">
        <f t="shared" si="23"/>
        <v>3076005.8828999992</v>
      </c>
      <c r="L74" s="212">
        <f t="shared" si="23"/>
        <v>5694079.953999999</v>
      </c>
      <c r="M74" s="197">
        <f t="shared" si="23"/>
        <v>1098238.5280599999</v>
      </c>
      <c r="N74" s="213">
        <f t="shared" si="23"/>
        <v>6792318.4820600003</v>
      </c>
    </row>
    <row r="75" spans="1:14" ht="21.75" thickBot="1" x14ac:dyDescent="0.4">
      <c r="A75" s="296" t="s">
        <v>100</v>
      </c>
      <c r="B75" s="297"/>
      <c r="C75" s="49">
        <f>C14+C15+C16+C19+C46+C49+C59</f>
        <v>3565019.8399999994</v>
      </c>
      <c r="D75" s="49">
        <f>D14+D15+D16+D19+D46+D49+D59</f>
        <v>677353.76959999988</v>
      </c>
      <c r="E75" s="118">
        <f>E14+E15+E16+E19+E46+E49+E59</f>
        <v>4242373.6095999992</v>
      </c>
      <c r="F75" s="135">
        <f t="shared" ref="F75:N75" si="24">F14+F15+F16+F19+F46+F49+F59</f>
        <v>2086779.02</v>
      </c>
      <c r="G75" s="75">
        <f t="shared" si="24"/>
        <v>396488.01380000002</v>
      </c>
      <c r="H75" s="136">
        <f t="shared" si="24"/>
        <v>2483267.0338000003</v>
      </c>
      <c r="I75" s="161">
        <f t="shared" si="24"/>
        <v>1478240.8199999994</v>
      </c>
      <c r="J75" s="86">
        <f t="shared" si="24"/>
        <v>310430.57219999988</v>
      </c>
      <c r="K75" s="151">
        <f t="shared" si="24"/>
        <v>1788671.392199999</v>
      </c>
      <c r="L75" s="212">
        <f t="shared" si="24"/>
        <v>3565019.8399999994</v>
      </c>
      <c r="M75" s="197">
        <f t="shared" si="24"/>
        <v>706918.58599999989</v>
      </c>
      <c r="N75" s="213">
        <f t="shared" si="24"/>
        <v>4271938.425999999</v>
      </c>
    </row>
    <row r="77" spans="1:14" ht="23.25" customHeight="1" x14ac:dyDescent="0.25"/>
    <row r="78" spans="1:14" ht="21" x14ac:dyDescent="0.35">
      <c r="B78" s="50" t="s">
        <v>101</v>
      </c>
      <c r="C78" s="280" t="s">
        <v>102</v>
      </c>
      <c r="D78" s="280"/>
      <c r="E78" s="280"/>
      <c r="F78" s="280"/>
      <c r="G78" s="280"/>
      <c r="H78" s="280"/>
      <c r="I78" s="280"/>
      <c r="J78" s="280"/>
      <c r="K78" s="280"/>
      <c r="L78" s="167"/>
      <c r="M78" s="50"/>
      <c r="N78" s="167"/>
    </row>
    <row r="79" spans="1:14" ht="21" x14ac:dyDescent="0.35">
      <c r="A79" s="2"/>
      <c r="B79" s="51" t="s">
        <v>103</v>
      </c>
      <c r="C79" s="279" t="s">
        <v>104</v>
      </c>
      <c r="D79" s="279"/>
      <c r="E79" s="279"/>
      <c r="F79" s="279"/>
      <c r="G79" s="279"/>
      <c r="H79" s="279"/>
      <c r="I79" s="279"/>
      <c r="J79" s="279"/>
      <c r="K79" s="279"/>
      <c r="L79" s="279"/>
      <c r="M79" s="279"/>
      <c r="N79" s="279"/>
    </row>
    <row r="82" spans="1:14" ht="21" x14ac:dyDescent="0.35">
      <c r="B82" s="50" t="s">
        <v>105</v>
      </c>
    </row>
    <row r="83" spans="1:14" ht="21" x14ac:dyDescent="0.35">
      <c r="A83" s="2"/>
      <c r="B83" s="51" t="s">
        <v>106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91" spans="1:14" s="50" customFormat="1" ht="63" customHeight="1" x14ac:dyDescent="0.35">
      <c r="B91" s="307"/>
      <c r="C91" s="307"/>
    </row>
  </sheetData>
  <mergeCells count="33">
    <mergeCell ref="A2:B2"/>
    <mergeCell ref="A3:B3"/>
    <mergeCell ref="A4:B4"/>
    <mergeCell ref="A6:E6"/>
    <mergeCell ref="A7:E7"/>
    <mergeCell ref="A44:B44"/>
    <mergeCell ref="A45:E45"/>
    <mergeCell ref="A56:B56"/>
    <mergeCell ref="A57:E57"/>
    <mergeCell ref="A8:E8"/>
    <mergeCell ref="F7:H8"/>
    <mergeCell ref="I7:K8"/>
    <mergeCell ref="L7:N8"/>
    <mergeCell ref="B91:C91"/>
    <mergeCell ref="A70:E70"/>
    <mergeCell ref="A73:B73"/>
    <mergeCell ref="A74:B74"/>
    <mergeCell ref="A75:B75"/>
    <mergeCell ref="A69:B69"/>
    <mergeCell ref="A9:A10"/>
    <mergeCell ref="B9:B10"/>
    <mergeCell ref="A12:E12"/>
    <mergeCell ref="A17:B17"/>
    <mergeCell ref="A18:E18"/>
    <mergeCell ref="A19:B19"/>
    <mergeCell ref="A20:E20"/>
    <mergeCell ref="L79:N79"/>
    <mergeCell ref="C78:E78"/>
    <mergeCell ref="F78:H78"/>
    <mergeCell ref="I78:K78"/>
    <mergeCell ref="C79:E79"/>
    <mergeCell ref="F79:H79"/>
    <mergeCell ref="I79:K79"/>
  </mergeCells>
  <pageMargins left="0.7" right="0.7" top="0.75" bottom="0.75" header="0.3" footer="0.3"/>
  <pageSetup paperSize="9" scale="23" orientation="portrait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ELIGIBIL</vt:lpstr>
      <vt:lpstr>NEELIGIBIL</vt:lpstr>
      <vt:lpstr>DG - TOTALIZATOR</vt:lpstr>
      <vt:lpstr>'DG - TOTALIZATOR'!Print_Area</vt:lpstr>
      <vt:lpstr>NEELIGIBIL!Print_Area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2025-07-18T09:47:03Z</cp:lastPrinted>
  <dcterms:created xsi:type="dcterms:W3CDTF">2015-06-05T18:17:20Z</dcterms:created>
  <dcterms:modified xsi:type="dcterms:W3CDTF">2025-10-09T10:49:37Z</dcterms:modified>
</cp:coreProperties>
</file>