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ilizator (nu sterge)\Desktop\monica\"/>
    </mc:Choice>
  </mc:AlternateContent>
  <xr:revisionPtr revIDLastSave="0" documentId="13_ncr:1_{AE4508C0-0524-401A-887C-388EE69C7846}" xr6:coauthVersionLast="43" xr6:coauthVersionMax="43" xr10:uidLastSave="{00000000-0000-0000-0000-000000000000}"/>
  <bookViews>
    <workbookView xWindow="-120" yWindow="-120" windowWidth="29040" windowHeight="15840" xr2:uid="{6E6B6DE5-B43F-4F0C-87E9-E35484A1770E}"/>
  </bookViews>
  <sheets>
    <sheet name="BUGET 2025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9" i="1" l="1"/>
  <c r="E77" i="1"/>
  <c r="E113" i="1" l="1"/>
  <c r="E13" i="1" l="1"/>
  <c r="E51" i="1" l="1"/>
  <c r="E95" i="1" l="1"/>
  <c r="E10" i="1" s="1"/>
  <c r="D95" i="1" l="1"/>
  <c r="D113" i="1"/>
  <c r="E146" i="1" l="1"/>
  <c r="E30" i="1" l="1"/>
  <c r="E154" i="1" l="1"/>
  <c r="E138" i="1"/>
  <c r="E133" i="1" s="1"/>
  <c r="E45" i="1"/>
  <c r="F106" i="1" l="1"/>
  <c r="E116" i="1" l="1"/>
  <c r="E115" i="1"/>
  <c r="E35" i="1" l="1"/>
  <c r="F80" i="1"/>
  <c r="F81" i="1"/>
  <c r="F82" i="1"/>
  <c r="F78" i="1"/>
  <c r="F61" i="1"/>
  <c r="E53" i="1"/>
  <c r="F47" i="1"/>
  <c r="F25" i="1"/>
  <c r="F24" i="1"/>
  <c r="F23" i="1"/>
  <c r="E88" i="1"/>
  <c r="F97" i="1"/>
  <c r="F104" i="1"/>
  <c r="F105" i="1"/>
  <c r="F107" i="1"/>
  <c r="F99" i="1"/>
  <c r="F100" i="1"/>
  <c r="F101" i="1"/>
  <c r="F102" i="1"/>
  <c r="F98" i="1"/>
  <c r="E114" i="1"/>
  <c r="F121" i="1"/>
  <c r="F120" i="1"/>
  <c r="F135" i="1"/>
  <c r="F114" i="1" s="1"/>
  <c r="F136" i="1"/>
  <c r="F137" i="1"/>
  <c r="F134" i="1"/>
  <c r="F113" i="1" s="1"/>
  <c r="F143" i="1"/>
  <c r="F142" i="1" s="1"/>
  <c r="E142" i="1"/>
  <c r="E141" i="1" s="1"/>
  <c r="E145" i="1"/>
  <c r="E153" i="1"/>
  <c r="F159" i="1"/>
  <c r="F158" i="1"/>
  <c r="E160" i="1"/>
  <c r="E157" i="1" s="1"/>
  <c r="F127" i="1"/>
  <c r="E126" i="1"/>
  <c r="E125" i="1" s="1"/>
  <c r="F103" i="1"/>
  <c r="F116" i="1" l="1"/>
  <c r="F115" i="1"/>
  <c r="D13" i="1"/>
  <c r="D10" i="1" s="1"/>
  <c r="F10" i="1" s="1"/>
  <c r="D45" i="1" l="1"/>
  <c r="D30" i="1"/>
  <c r="D126" i="1"/>
  <c r="D125" i="1" l="1"/>
  <c r="F125" i="1" s="1"/>
  <c r="F126" i="1"/>
  <c r="F95" i="1"/>
  <c r="N33" i="2" l="1"/>
  <c r="N31" i="2" l="1"/>
  <c r="N29" i="2"/>
  <c r="N28" i="2"/>
  <c r="N26" i="2"/>
  <c r="N25" i="2"/>
  <c r="N24" i="2"/>
  <c r="N23" i="2"/>
  <c r="N22" i="2"/>
  <c r="N21" i="2"/>
  <c r="M32" i="2"/>
  <c r="L32" i="2"/>
  <c r="K32" i="2"/>
  <c r="J32" i="2"/>
  <c r="I32" i="2"/>
  <c r="H32" i="2"/>
  <c r="G32" i="2"/>
  <c r="F32" i="2"/>
  <c r="E32" i="2"/>
  <c r="D32" i="2"/>
  <c r="C32" i="2"/>
  <c r="B32" i="2"/>
  <c r="N30" i="2"/>
  <c r="N32" i="2" l="1"/>
  <c r="K16" i="2"/>
  <c r="L15" i="2"/>
  <c r="J16" i="2"/>
  <c r="I16" i="2"/>
  <c r="H16" i="2"/>
  <c r="G16" i="2"/>
  <c r="F16" i="2"/>
  <c r="E16" i="2"/>
  <c r="D16" i="2"/>
  <c r="C16" i="2"/>
  <c r="B16" i="2"/>
  <c r="L8" i="2"/>
  <c r="L6" i="2"/>
  <c r="L5" i="2"/>
  <c r="L12" i="2"/>
  <c r="L7" i="2"/>
  <c r="M7" i="2" s="1"/>
  <c r="L9" i="2"/>
  <c r="M9" i="2" s="1"/>
  <c r="L10" i="2"/>
  <c r="M10" i="2" s="1"/>
  <c r="L11" i="2"/>
  <c r="M11" i="2" s="1"/>
  <c r="L13" i="2"/>
  <c r="M13" i="2" s="1"/>
  <c r="L14" i="2"/>
  <c r="L4" i="2"/>
  <c r="D116" i="1"/>
  <c r="D115" i="1"/>
  <c r="M4" i="2" l="1"/>
  <c r="M14" i="2"/>
  <c r="M16" i="2"/>
  <c r="L16" i="2"/>
  <c r="D114" i="1" l="1"/>
  <c r="D160" i="1"/>
  <c r="D157" i="1" s="1"/>
  <c r="D138" i="1" l="1"/>
  <c r="D122" i="1"/>
  <c r="D29" i="1"/>
  <c r="D77" i="1"/>
  <c r="D56" i="1"/>
  <c r="D119" i="1" l="1"/>
  <c r="D133" i="1"/>
  <c r="F133" i="1" s="1"/>
  <c r="G136" i="1"/>
  <c r="D33" i="1" l="1"/>
  <c r="D32" i="1"/>
  <c r="D35" i="1"/>
  <c r="D36" i="1"/>
  <c r="D34" i="1"/>
  <c r="D88" i="1" l="1"/>
  <c r="D83" i="1"/>
  <c r="D53" i="1"/>
  <c r="D39" i="1"/>
  <c r="D51" i="1" l="1"/>
  <c r="D50" i="1" s="1"/>
  <c r="F21" i="1" l="1"/>
  <c r="F20" i="1"/>
  <c r="D142" i="1" l="1"/>
  <c r="F76" i="1"/>
  <c r="D141" i="1" l="1"/>
  <c r="F141" i="1" s="1"/>
  <c r="D72" i="1"/>
  <c r="D154" i="1" l="1"/>
  <c r="D153" i="1" s="1"/>
  <c r="D150" i="1"/>
  <c r="D149" i="1" s="1"/>
  <c r="D146" i="1"/>
  <c r="D117" i="1" l="1"/>
  <c r="D145" i="1"/>
  <c r="D31" i="1"/>
  <c r="D28" i="1" s="1"/>
  <c r="D112" i="1" l="1"/>
  <c r="D11" i="1" s="1"/>
  <c r="F161" i="1"/>
  <c r="F155" i="1"/>
  <c r="F154" i="1" s="1"/>
  <c r="F153" i="1" s="1"/>
  <c r="F151" i="1"/>
  <c r="E150" i="1"/>
  <c r="F147" i="1"/>
  <c r="F146" i="1" s="1"/>
  <c r="F145" i="1" s="1"/>
  <c r="F139" i="1"/>
  <c r="F138" i="1"/>
  <c r="F131" i="1"/>
  <c r="F130" i="1" s="1"/>
  <c r="F129" i="1" s="1"/>
  <c r="E130" i="1"/>
  <c r="E129" i="1" s="1"/>
  <c r="F123" i="1"/>
  <c r="E122" i="1"/>
  <c r="F91" i="1"/>
  <c r="F90" i="1"/>
  <c r="F89" i="1"/>
  <c r="F87" i="1"/>
  <c r="E86" i="1"/>
  <c r="D86" i="1"/>
  <c r="F85" i="1"/>
  <c r="F84" i="1"/>
  <c r="E83" i="1"/>
  <c r="F79" i="1"/>
  <c r="F75" i="1"/>
  <c r="F74" i="1"/>
  <c r="F73" i="1"/>
  <c r="E72" i="1"/>
  <c r="F71" i="1"/>
  <c r="F70" i="1"/>
  <c r="F69" i="1"/>
  <c r="F68" i="1"/>
  <c r="F67" i="1"/>
  <c r="E66" i="1"/>
  <c r="D66" i="1"/>
  <c r="F65" i="1"/>
  <c r="F64" i="1"/>
  <c r="E63" i="1"/>
  <c r="D63" i="1"/>
  <c r="F62" i="1"/>
  <c r="F60" i="1"/>
  <c r="F59" i="1"/>
  <c r="F58" i="1"/>
  <c r="F57" i="1"/>
  <c r="E56" i="1"/>
  <c r="F55" i="1"/>
  <c r="F54" i="1"/>
  <c r="F52" i="1"/>
  <c r="F51" i="1"/>
  <c r="E50" i="1"/>
  <c r="F49" i="1"/>
  <c r="E48" i="1"/>
  <c r="D48" i="1"/>
  <c r="F46" i="1"/>
  <c r="F44" i="1"/>
  <c r="F43" i="1"/>
  <c r="F42" i="1"/>
  <c r="F41" i="1"/>
  <c r="F40" i="1"/>
  <c r="E39" i="1"/>
  <c r="E37" i="1"/>
  <c r="F37" i="1" s="1"/>
  <c r="F36" i="1"/>
  <c r="F35" i="1"/>
  <c r="E34" i="1"/>
  <c r="E33" i="1"/>
  <c r="F33" i="1" s="1"/>
  <c r="E31" i="1"/>
  <c r="F30" i="1"/>
  <c r="F26" i="1"/>
  <c r="F22" i="1"/>
  <c r="F19" i="1"/>
  <c r="F18" i="1"/>
  <c r="F17" i="1"/>
  <c r="F16" i="1"/>
  <c r="F15" i="1"/>
  <c r="F14" i="1"/>
  <c r="F34" i="1" l="1"/>
  <c r="E28" i="1"/>
  <c r="F31" i="1"/>
  <c r="E117" i="1"/>
  <c r="E112" i="1" s="1"/>
  <c r="F53" i="1"/>
  <c r="F150" i="1"/>
  <c r="E149" i="1"/>
  <c r="F149" i="1" s="1"/>
  <c r="F122" i="1"/>
  <c r="E119" i="1"/>
  <c r="F119" i="1" s="1"/>
  <c r="F63" i="1"/>
  <c r="F48" i="1"/>
  <c r="F83" i="1"/>
  <c r="F77" i="1"/>
  <c r="F50" i="1"/>
  <c r="F88" i="1"/>
  <c r="F29" i="1"/>
  <c r="F72" i="1"/>
  <c r="F86" i="1"/>
  <c r="F45" i="1"/>
  <c r="F56" i="1"/>
  <c r="F66" i="1"/>
  <c r="F39" i="1"/>
  <c r="F13" i="1"/>
  <c r="F160" i="1"/>
  <c r="F157" i="1" s="1"/>
  <c r="F96" i="1"/>
  <c r="D129" i="1"/>
  <c r="E11" i="1" l="1"/>
  <c r="F11" i="1" s="1"/>
  <c r="F28" i="1"/>
  <c r="F112" i="1"/>
  <c r="F117" i="1"/>
</calcChain>
</file>

<file path=xl/sharedStrings.xml><?xml version="1.0" encoding="utf-8"?>
<sst xmlns="http://schemas.openxmlformats.org/spreadsheetml/2006/main" count="260" uniqueCount="143">
  <si>
    <t>R O M Â N I A</t>
  </si>
  <si>
    <t>JUDEȚUL ILFOV</t>
  </si>
  <si>
    <t>PRIMĂRIA COMUNEI BRĂNEȘTI</t>
  </si>
  <si>
    <t>CAPITOL</t>
  </si>
  <si>
    <t>COD</t>
  </si>
  <si>
    <t>INFLUENTE  +/-</t>
  </si>
  <si>
    <t>BUGET RECTIFICAT</t>
  </si>
  <si>
    <t>VENITURI TOTAL</t>
  </si>
  <si>
    <t>CHELTUIELI TOTAL</t>
  </si>
  <si>
    <t>SECTIUNEA DE FUNCTIONARE</t>
  </si>
  <si>
    <t>Venituri proprii (impozite si taxe locale)</t>
  </si>
  <si>
    <t>Cote defalcate din impozitul pe venit</t>
  </si>
  <si>
    <t xml:space="preserve">04 02 01 </t>
  </si>
  <si>
    <t>Sume pentru echilibrare buget local din cota de 17,25 % de la C.J. Ilfov</t>
  </si>
  <si>
    <t xml:space="preserve">04 02 04 </t>
  </si>
  <si>
    <t>Sume repartizate din cota de 7,5% din impozitul pe venit, reprezentand Fondul la dispozitia C.J. Ilfov</t>
  </si>
  <si>
    <t>04 02 05</t>
  </si>
  <si>
    <t>Sume defalcate din TVA pentru finantarea cheltuielilor descentralizate la nivelul comunelor</t>
  </si>
  <si>
    <t>11 02 02</t>
  </si>
  <si>
    <t>Sume defalcate din TVA pentru echilibrarea bugetului local</t>
  </si>
  <si>
    <t xml:space="preserve">11 02 06 </t>
  </si>
  <si>
    <t>Subventii de la bugetul de stat pentru finantarea sanatatii</t>
  </si>
  <si>
    <t xml:space="preserve">42 02 41 </t>
  </si>
  <si>
    <t xml:space="preserve">37 02 03 </t>
  </si>
  <si>
    <t>Cheltuieli de personal</t>
  </si>
  <si>
    <t>Bunuri si servicii</t>
  </si>
  <si>
    <t>Dobanzi aferente datoriei publice interne</t>
  </si>
  <si>
    <t>Alte transferuri</t>
  </si>
  <si>
    <t>Ajutoare</t>
  </si>
  <si>
    <t>Alte cheltuieli</t>
  </si>
  <si>
    <t>Rambursari de credite interne</t>
  </si>
  <si>
    <t>Plati efectuate in anii precedenti si recuperate</t>
  </si>
  <si>
    <t>DETALIERE PE CAPITOLE BUGETARE</t>
  </si>
  <si>
    <t>51.02.01.03 - AUTORITATI PUBLICE</t>
  </si>
  <si>
    <t>TOTAL</t>
  </si>
  <si>
    <t xml:space="preserve">Transferuri </t>
  </si>
  <si>
    <t>Varsaminte Fond Handicap</t>
  </si>
  <si>
    <t>54.02 - EVIDENTA POPULATIEI</t>
  </si>
  <si>
    <t>54.50 - ALTE SERVICII PUBLICE GENERALE</t>
  </si>
  <si>
    <t>55.02 - TRANZACTII PRIVIND DATORIA PUBLICA</t>
  </si>
  <si>
    <t>Cheltuieli curente</t>
  </si>
  <si>
    <t>61.02 - ORDINE PUBLICA</t>
  </si>
  <si>
    <t>65.02 - INVATAMANT</t>
  </si>
  <si>
    <t>66.02.50 -SANATATE</t>
  </si>
  <si>
    <t>67.02 - CULTURA, RECREERE SI RELIGIE</t>
  </si>
  <si>
    <t>Asociatii si Fundatii</t>
  </si>
  <si>
    <t>68.02 - ASISTENTA SOCIALA</t>
  </si>
  <si>
    <t>70.02 - LOCUINTE, SERVICII SI DEZVOLTARE PUBLICA</t>
  </si>
  <si>
    <t>74.02.05 - PROTECTIA MEDIULUI</t>
  </si>
  <si>
    <t>80.02.01.30 - ACTIUNI ECONOMICE</t>
  </si>
  <si>
    <t>84.02.03.03 - TRANSPORTURI</t>
  </si>
  <si>
    <t>SECTIUNEA DE DEZVOLTARE - VENITURI</t>
  </si>
  <si>
    <t>Varsaminte din sectiunea de functionare</t>
  </si>
  <si>
    <t>37.02.04</t>
  </si>
  <si>
    <t>Excedentul Anilor Precedenti</t>
  </si>
  <si>
    <t>SECTIUNEA DE DEZVOLTARE - CHELTUIELI</t>
  </si>
  <si>
    <t>51.02 - AUTORITATI PUBLICE</t>
  </si>
  <si>
    <t>Cheltuieli TOTAL, din care:</t>
  </si>
  <si>
    <t>Cheltuieli de capital</t>
  </si>
  <si>
    <t>Active nefinanciare</t>
  </si>
  <si>
    <t xml:space="preserve">61.02 - ORDINE PUBLICA </t>
  </si>
  <si>
    <t>74.02 - PROTECTIA MEDIULUI</t>
  </si>
  <si>
    <t>84.02 - TRANSPORTURI, DRUMURI SI PODURI</t>
  </si>
  <si>
    <t>Transferuri  - Adapostul de caini</t>
  </si>
  <si>
    <t xml:space="preserve">66.02 - SANATATE </t>
  </si>
  <si>
    <t>Burse</t>
  </si>
  <si>
    <t>Subventii acordate in baza contractelor de asociere cu CJ Ilfov</t>
  </si>
  <si>
    <t>43.39.01</t>
  </si>
  <si>
    <t>Incasare dividende</t>
  </si>
  <si>
    <t>Subventii pentru acordarea ajutorului de incalzire</t>
  </si>
  <si>
    <t>42 34 00</t>
  </si>
  <si>
    <t>30 02 08</t>
  </si>
  <si>
    <t>Sme alocate din bugetul A.N.C.P.I. pentru finantarea lucrarilor de inregistrare sistematica din cadrul programului national de cadastru si carte funciara</t>
  </si>
  <si>
    <t xml:space="preserve">43 34 00 </t>
  </si>
  <si>
    <t>Transferuri intre institutii</t>
  </si>
  <si>
    <t>42 87 00</t>
  </si>
  <si>
    <t>Subventii de la bugetul de stat pentru Programul National de investitii Anghel Saligny</t>
  </si>
  <si>
    <t>43.39.02</t>
  </si>
  <si>
    <t>42 89 00</t>
  </si>
  <si>
    <t>42 88 00</t>
  </si>
  <si>
    <t>Alocari sume din PNRR aferente asistentei financiare nerambursabile</t>
  </si>
  <si>
    <t xml:space="preserve">42 93 00 </t>
  </si>
  <si>
    <t xml:space="preserve">Subventii de la bugetul de stat necesare sustinerii derularii proiectelor finantate din fonduri externe nerambursabile (FEN) postaderare, aferente perioadei de programare 2021-2027 </t>
  </si>
  <si>
    <t>43 48 00</t>
  </si>
  <si>
    <t>Sume alocate din PNRR aferente componentei imprumuturi</t>
  </si>
  <si>
    <t>43 49 00</t>
  </si>
  <si>
    <t>Sume alocate din PNRR aferente asistentei financiare nerambursabile</t>
  </si>
  <si>
    <t>45 49 00</t>
  </si>
  <si>
    <t>Fondul Social European Plus(FSE+), aferent cadrului financiar 2021-2027</t>
  </si>
  <si>
    <t>40 14 00</t>
  </si>
  <si>
    <t>Varsaminte din sectiunea de functionare pentru finantarea sectiunii de dezvoltare a bugetului local (cu semnul minus)</t>
  </si>
  <si>
    <t>Proiecte cu finantare din sumele reprezentand asistenta financiara nerambursabila aferenta PNRR</t>
  </si>
  <si>
    <t>Proiecte cu finantare din sumele aferente componentei de imprumut a PNRR</t>
  </si>
  <si>
    <t>Proiecte cu finantare din fonduri externe nerambursabile (FEN) postaderare</t>
  </si>
  <si>
    <t>Proiecte cu finantare din fonduri externe nerambursabile aferente cadrului financiar 2014-2020 si din fondul de modernizare</t>
  </si>
  <si>
    <t>Bl</t>
  </si>
  <si>
    <t>CJ</t>
  </si>
  <si>
    <t>BS</t>
  </si>
  <si>
    <t>CAP</t>
  </si>
  <si>
    <t>PASAJ</t>
  </si>
  <si>
    <t>DOTARI</t>
  </si>
  <si>
    <t>GIS</t>
  </si>
  <si>
    <t>TIC</t>
  </si>
  <si>
    <t>GAZE</t>
  </si>
  <si>
    <t>CENTURA</t>
  </si>
  <si>
    <t>LICEE</t>
  </si>
  <si>
    <t>51 GIS</t>
  </si>
  <si>
    <t>51 TIC</t>
  </si>
  <si>
    <t>65 LICEE</t>
  </si>
  <si>
    <t>70 GAZE</t>
  </si>
  <si>
    <t>84 PASAJ</t>
  </si>
  <si>
    <t>CHELTUIELI DEZVOLTARE 2025</t>
  </si>
  <si>
    <t>VENITURI DEZVOLTARE</t>
  </si>
  <si>
    <t>42.88.00</t>
  </si>
  <si>
    <t>42.89.00</t>
  </si>
  <si>
    <t>36.50.00</t>
  </si>
  <si>
    <t>18.50.00</t>
  </si>
  <si>
    <t>DOTARE</t>
  </si>
  <si>
    <t>43.48.00</t>
  </si>
  <si>
    <t>43.49.00</t>
  </si>
  <si>
    <t>42.87.00</t>
  </si>
  <si>
    <t>45.49.00</t>
  </si>
  <si>
    <t>AGRICOL</t>
  </si>
  <si>
    <t>SILVIC</t>
  </si>
  <si>
    <t>42.93.00</t>
  </si>
  <si>
    <t>GAZE + 1.763.000 (74 - A.S.) + 5.423.600 (84 - A.S.)</t>
  </si>
  <si>
    <t>EXCEDENT</t>
  </si>
  <si>
    <t>CJ ILFOV</t>
  </si>
  <si>
    <t>ANGHEL S 74</t>
  </si>
  <si>
    <t>ANGHEL S 84</t>
  </si>
  <si>
    <t>42 79 02</t>
  </si>
  <si>
    <t>PROGRAM 2025</t>
  </si>
  <si>
    <t>42 79 01</t>
  </si>
  <si>
    <t>Subventii pentru finantarea Liceelor agricole pentru sectiunea de dezvoltare</t>
  </si>
  <si>
    <t>Subventii pentru finantarea Liceelor agricole pentru sectiunea de functionare</t>
  </si>
  <si>
    <t>BUGET LOCAL 2025</t>
  </si>
  <si>
    <t xml:space="preserve">Alocari sume din PNRR aferente componentei imprumuturi </t>
  </si>
  <si>
    <t>45 48 00</t>
  </si>
  <si>
    <t>Fondul European de Dezvoltare Regionala (FEDR) aferent cadrului financiar 2021-2027</t>
  </si>
  <si>
    <t>PRESEDINTE SEDINTA</t>
  </si>
  <si>
    <t>SECRETAR GENERAL AL COMUNEI</t>
  </si>
  <si>
    <t xml:space="preserve">                                                                                                                                                 VASILE MARIANA</t>
  </si>
  <si>
    <t>Anexa nr. _____ la HCL nr. _______/22.10.2025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</si>
</sst>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3" fontId="0" fillId="0" borderId="0" xfId="0" applyNumberFormat="1"/>
    <xf numFmtId="3" fontId="2" fillId="0" borderId="0" xfId="0" applyNumberFormat="1" applyFont="1"/>
    <xf numFmtId="3" fontId="5" fillId="0" borderId="0" xfId="1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3" fontId="1" fillId="0" borderId="1" xfId="0" applyNumberFormat="1" applyFont="1" applyBorder="1"/>
    <xf numFmtId="3" fontId="0" fillId="0" borderId="1" xfId="0" applyNumberFormat="1" applyBorder="1"/>
    <xf numFmtId="3" fontId="2" fillId="0" borderId="1" xfId="0" applyNumberFormat="1" applyFont="1" applyBorder="1"/>
    <xf numFmtId="3" fontId="6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3" fontId="0" fillId="2" borderId="1" xfId="0" applyNumberFormat="1" applyFill="1" applyBorder="1" applyAlignment="1">
      <alignment vertical="center"/>
    </xf>
    <xf numFmtId="3" fontId="2" fillId="0" borderId="0" xfId="0" applyNumberFormat="1" applyFont="1" applyBorder="1"/>
    <xf numFmtId="3" fontId="0" fillId="0" borderId="0" xfId="0" applyNumberFormat="1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3" fontId="0" fillId="3" borderId="1" xfId="0" applyNumberFormat="1" applyFill="1" applyBorder="1"/>
    <xf numFmtId="3" fontId="0" fillId="0" borderId="1" xfId="0" applyNumberFormat="1" applyFont="1" applyBorder="1"/>
    <xf numFmtId="3" fontId="6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3" fontId="0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3" fontId="0" fillId="0" borderId="0" xfId="0" applyNumberFormat="1" applyAlignment="1">
      <alignment vertical="center"/>
    </xf>
    <xf numFmtId="3" fontId="0" fillId="0" borderId="1" xfId="0" applyNumberForma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/>
    <xf numFmtId="3" fontId="1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1" fillId="0" borderId="0" xfId="0" applyFont="1" applyAlignment="1"/>
    <xf numFmtId="3" fontId="1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vertical="center"/>
    </xf>
    <xf numFmtId="0" fontId="0" fillId="0" borderId="0" xfId="0" applyAlignment="1">
      <alignment vertical="center" wrapText="1"/>
    </xf>
    <xf numFmtId="3" fontId="2" fillId="0" borderId="1" xfId="0" applyNumberFormat="1" applyFont="1" applyFill="1" applyBorder="1"/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76200</xdr:rowOff>
    </xdr:from>
    <xdr:to>
      <xdr:col>1</xdr:col>
      <xdr:colOff>771525</xdr:colOff>
      <xdr:row>4</xdr:row>
      <xdr:rowOff>114300</xdr:rowOff>
    </xdr:to>
    <xdr:pic>
      <xdr:nvPicPr>
        <xdr:cNvPr id="4" name="Picture 4" descr="download">
          <a:extLst>
            <a:ext uri="{FF2B5EF4-FFF2-40B4-BE49-F238E27FC236}">
              <a16:creationId xmlns:a16="http://schemas.microsoft.com/office/drawing/2014/main" id="{E7CA4547-8FCC-4B45-AEDE-DB248EAD5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66700"/>
          <a:ext cx="6096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57150</xdr:colOff>
      <xdr:row>0</xdr:row>
      <xdr:rowOff>142875</xdr:rowOff>
    </xdr:from>
    <xdr:to>
      <xdr:col>5</xdr:col>
      <xdr:colOff>800100</xdr:colOff>
      <xdr:row>5</xdr:row>
      <xdr:rowOff>76200</xdr:rowOff>
    </xdr:to>
    <xdr:pic>
      <xdr:nvPicPr>
        <xdr:cNvPr id="5" name="Picture 5" descr="Varianta2">
          <a:extLst>
            <a:ext uri="{FF2B5EF4-FFF2-40B4-BE49-F238E27FC236}">
              <a16:creationId xmlns:a16="http://schemas.microsoft.com/office/drawing/2014/main" id="{21EC53DD-DA63-492B-B90B-F0BFDEE4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3175" y="142875"/>
          <a:ext cx="7429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76835-D87A-470E-8942-71B4194AB7C9}">
  <dimension ref="B1:J169"/>
  <sheetViews>
    <sheetView tabSelected="1" topLeftCell="A157" workbookViewId="0">
      <selection activeCell="J116" sqref="J116"/>
    </sheetView>
  </sheetViews>
  <sheetFormatPr defaultRowHeight="15" x14ac:dyDescent="0.25"/>
  <cols>
    <col min="1" max="1" width="3.5703125" customWidth="1"/>
    <col min="2" max="2" width="47.28515625" customWidth="1"/>
    <col min="3" max="3" width="9.28515625" customWidth="1"/>
    <col min="4" max="4" width="12.5703125" customWidth="1"/>
    <col min="5" max="5" width="11" customWidth="1"/>
    <col min="6" max="6" width="13" customWidth="1"/>
    <col min="7" max="7" width="10.140625" bestFit="1" customWidth="1"/>
    <col min="9" max="9" width="10.140625" bestFit="1" customWidth="1"/>
  </cols>
  <sheetData>
    <row r="1" spans="2:9" x14ac:dyDescent="0.25">
      <c r="C1" s="1"/>
      <c r="D1" s="2"/>
      <c r="E1" s="3"/>
      <c r="F1" s="2"/>
    </row>
    <row r="2" spans="2:9" ht="15.75" x14ac:dyDescent="0.25">
      <c r="B2" s="55" t="s">
        <v>0</v>
      </c>
      <c r="C2" s="55"/>
      <c r="D2" s="55"/>
      <c r="E2" s="55"/>
      <c r="F2" s="55"/>
    </row>
    <row r="3" spans="2:9" ht="15.75" x14ac:dyDescent="0.25">
      <c r="B3" s="55" t="s">
        <v>1</v>
      </c>
      <c r="C3" s="55"/>
      <c r="D3" s="55"/>
      <c r="E3" s="55"/>
      <c r="F3" s="55"/>
    </row>
    <row r="4" spans="2:9" ht="15.75" x14ac:dyDescent="0.25">
      <c r="B4" s="56" t="s">
        <v>2</v>
      </c>
      <c r="C4" s="56"/>
      <c r="D4" s="56"/>
      <c r="E4" s="56"/>
      <c r="F4" s="56"/>
    </row>
    <row r="5" spans="2:9" x14ac:dyDescent="0.25">
      <c r="C5" s="1"/>
      <c r="D5" s="2"/>
      <c r="E5" s="3"/>
      <c r="F5" s="4"/>
    </row>
    <row r="6" spans="2:9" x14ac:dyDescent="0.25">
      <c r="B6" s="58"/>
      <c r="C6" s="58"/>
      <c r="D6" s="58"/>
      <c r="E6" s="3"/>
      <c r="F6" s="4"/>
    </row>
    <row r="7" spans="2:9" x14ac:dyDescent="0.25">
      <c r="B7" s="58" t="s">
        <v>142</v>
      </c>
      <c r="C7" s="58"/>
      <c r="D7" s="58"/>
      <c r="E7" s="58"/>
      <c r="F7" s="58"/>
    </row>
    <row r="8" spans="2:9" x14ac:dyDescent="0.25">
      <c r="B8" s="57" t="s">
        <v>135</v>
      </c>
      <c r="C8" s="57"/>
      <c r="D8" s="57"/>
      <c r="E8" s="57"/>
      <c r="F8" s="57"/>
    </row>
    <row r="9" spans="2:9" ht="27.75" customHeight="1" x14ac:dyDescent="0.25">
      <c r="B9" s="5" t="s">
        <v>3</v>
      </c>
      <c r="C9" s="5" t="s">
        <v>4</v>
      </c>
      <c r="D9" s="6" t="s">
        <v>131</v>
      </c>
      <c r="E9" s="7" t="s">
        <v>5</v>
      </c>
      <c r="F9" s="6" t="s">
        <v>6</v>
      </c>
      <c r="G9" s="2"/>
    </row>
    <row r="10" spans="2:9" ht="20.25" customHeight="1" x14ac:dyDescent="0.25">
      <c r="B10" s="28" t="s">
        <v>7</v>
      </c>
      <c r="C10" s="5"/>
      <c r="D10" s="29">
        <f>D13+D95</f>
        <v>260053958</v>
      </c>
      <c r="E10" s="29">
        <f>E13+E95</f>
        <v>27816558</v>
      </c>
      <c r="F10" s="9">
        <f>D10+E10</f>
        <v>287870516</v>
      </c>
      <c r="I10" s="2"/>
    </row>
    <row r="11" spans="2:9" ht="21" customHeight="1" x14ac:dyDescent="0.25">
      <c r="B11" s="28" t="s">
        <v>8</v>
      </c>
      <c r="C11" s="5"/>
      <c r="D11" s="29">
        <f>D28+D112</f>
        <v>260053958</v>
      </c>
      <c r="E11" s="29">
        <f>E28+E112</f>
        <v>27816558</v>
      </c>
      <c r="F11" s="9">
        <f>E11+D11</f>
        <v>287870516</v>
      </c>
      <c r="G11" s="2"/>
    </row>
    <row r="12" spans="2:9" ht="22.5" customHeight="1" x14ac:dyDescent="0.25">
      <c r="B12" s="28" t="s">
        <v>9</v>
      </c>
      <c r="C12" s="5"/>
      <c r="D12" s="15"/>
      <c r="E12" s="11"/>
      <c r="F12" s="10"/>
    </row>
    <row r="13" spans="2:9" ht="23.25" customHeight="1" x14ac:dyDescent="0.25">
      <c r="B13" s="28" t="s">
        <v>7</v>
      </c>
      <c r="C13" s="5"/>
      <c r="D13" s="29">
        <f>D14+D15+D16+D17+D18+D19+D20+D21+D22+D25+D26+D24+D23</f>
        <v>57568500</v>
      </c>
      <c r="E13" s="35">
        <f>E14+E15+E16+E17+E18+E19+E22+E26</f>
        <v>1287400</v>
      </c>
      <c r="F13" s="29">
        <f>D13+E13</f>
        <v>58855900</v>
      </c>
      <c r="I13" s="2"/>
    </row>
    <row r="14" spans="2:9" x14ac:dyDescent="0.25">
      <c r="B14" s="13" t="s">
        <v>10</v>
      </c>
      <c r="C14" s="5"/>
      <c r="D14" s="10">
        <v>39322300</v>
      </c>
      <c r="E14" s="11">
        <v>0</v>
      </c>
      <c r="F14" s="10">
        <f>E14+D14</f>
        <v>39322300</v>
      </c>
    </row>
    <row r="15" spans="2:9" x14ac:dyDescent="0.25">
      <c r="B15" s="13" t="s">
        <v>11</v>
      </c>
      <c r="C15" s="5" t="s">
        <v>12</v>
      </c>
      <c r="D15" s="10">
        <v>17969000</v>
      </c>
      <c r="E15" s="51">
        <v>1327000</v>
      </c>
      <c r="F15" s="10">
        <f>E15+D15</f>
        <v>19296000</v>
      </c>
      <c r="G15" s="52"/>
    </row>
    <row r="16" spans="2:9" ht="30" customHeight="1" x14ac:dyDescent="0.25">
      <c r="B16" s="14" t="s">
        <v>13</v>
      </c>
      <c r="C16" s="5" t="s">
        <v>14</v>
      </c>
      <c r="D16" s="15">
        <v>0</v>
      </c>
      <c r="E16" s="16">
        <v>0</v>
      </c>
      <c r="F16" s="15">
        <f>D16+E16</f>
        <v>0</v>
      </c>
      <c r="I16" s="2"/>
    </row>
    <row r="17" spans="2:10" ht="31.5" customHeight="1" x14ac:dyDescent="0.25">
      <c r="B17" s="14" t="s">
        <v>15</v>
      </c>
      <c r="C17" s="5" t="s">
        <v>16</v>
      </c>
      <c r="D17" s="49">
        <v>1350000</v>
      </c>
      <c r="E17" s="16">
        <v>0</v>
      </c>
      <c r="F17" s="15">
        <f t="shared" ref="F17:F26" si="0">E17+D17</f>
        <v>1350000</v>
      </c>
    </row>
    <row r="18" spans="2:10" ht="30" customHeight="1" x14ac:dyDescent="0.25">
      <c r="B18" s="14" t="s">
        <v>17</v>
      </c>
      <c r="C18" s="5" t="s">
        <v>18</v>
      </c>
      <c r="D18" s="15">
        <v>10553000</v>
      </c>
      <c r="E18" s="16">
        <v>992000</v>
      </c>
      <c r="F18" s="15">
        <f t="shared" si="0"/>
        <v>11545000</v>
      </c>
    </row>
    <row r="19" spans="2:10" ht="15" customHeight="1" x14ac:dyDescent="0.25">
      <c r="B19" s="14" t="s">
        <v>19</v>
      </c>
      <c r="C19" s="5" t="s">
        <v>20</v>
      </c>
      <c r="D19" s="15">
        <v>0</v>
      </c>
      <c r="E19" s="16">
        <v>0</v>
      </c>
      <c r="F19" s="15">
        <f t="shared" si="0"/>
        <v>0</v>
      </c>
    </row>
    <row r="20" spans="2:10" ht="15" customHeight="1" x14ac:dyDescent="0.25">
      <c r="B20" s="14" t="s">
        <v>68</v>
      </c>
      <c r="C20" s="5" t="s">
        <v>71</v>
      </c>
      <c r="D20" s="15">
        <v>0</v>
      </c>
      <c r="E20" s="16">
        <v>0</v>
      </c>
      <c r="F20" s="15">
        <f t="shared" si="0"/>
        <v>0</v>
      </c>
    </row>
    <row r="21" spans="2:10" ht="15" customHeight="1" x14ac:dyDescent="0.25">
      <c r="B21" s="14" t="s">
        <v>69</v>
      </c>
      <c r="C21" s="5" t="s">
        <v>70</v>
      </c>
      <c r="D21" s="15">
        <v>0</v>
      </c>
      <c r="E21" s="16">
        <v>0</v>
      </c>
      <c r="F21" s="15">
        <f t="shared" si="0"/>
        <v>0</v>
      </c>
    </row>
    <row r="22" spans="2:10" ht="29.25" customHeight="1" x14ac:dyDescent="0.25">
      <c r="B22" s="14" t="s">
        <v>21</v>
      </c>
      <c r="C22" s="5" t="s">
        <v>22</v>
      </c>
      <c r="D22" s="15">
        <v>87000</v>
      </c>
      <c r="E22" s="16">
        <v>0</v>
      </c>
      <c r="F22" s="15">
        <f t="shared" si="0"/>
        <v>87000</v>
      </c>
    </row>
    <row r="23" spans="2:10" ht="30.75" customHeight="1" x14ac:dyDescent="0.25">
      <c r="B23" s="14" t="s">
        <v>134</v>
      </c>
      <c r="C23" s="5" t="s">
        <v>132</v>
      </c>
      <c r="D23" s="15">
        <v>18000</v>
      </c>
      <c r="E23" s="16">
        <v>0</v>
      </c>
      <c r="F23" s="15">
        <f t="shared" si="0"/>
        <v>18000</v>
      </c>
    </row>
    <row r="24" spans="2:10" ht="45.75" customHeight="1" x14ac:dyDescent="0.25">
      <c r="B24" s="14" t="s">
        <v>72</v>
      </c>
      <c r="C24" s="5" t="s">
        <v>73</v>
      </c>
      <c r="D24" s="15">
        <v>1987600</v>
      </c>
      <c r="E24" s="16">
        <v>0</v>
      </c>
      <c r="F24" s="15">
        <f t="shared" si="0"/>
        <v>1987600</v>
      </c>
    </row>
    <row r="25" spans="2:10" ht="29.25" customHeight="1" x14ac:dyDescent="0.25">
      <c r="B25" s="17" t="s">
        <v>66</v>
      </c>
      <c r="C25" s="5" t="s">
        <v>67</v>
      </c>
      <c r="D25" s="15">
        <v>190000</v>
      </c>
      <c r="E25" s="11">
        <v>0</v>
      </c>
      <c r="F25" s="15">
        <f t="shared" si="0"/>
        <v>190000</v>
      </c>
      <c r="G25" s="50"/>
      <c r="H25" s="50"/>
      <c r="I25" s="50"/>
      <c r="J25" s="50"/>
    </row>
    <row r="26" spans="2:10" ht="29.25" customHeight="1" x14ac:dyDescent="0.25">
      <c r="B26" s="17" t="s">
        <v>90</v>
      </c>
      <c r="C26" s="5" t="s">
        <v>23</v>
      </c>
      <c r="D26" s="15">
        <v>-13908400</v>
      </c>
      <c r="E26" s="16">
        <v>-1031600</v>
      </c>
      <c r="F26" s="15">
        <f t="shared" si="0"/>
        <v>-14940000</v>
      </c>
    </row>
    <row r="27" spans="2:10" ht="24.75" customHeight="1" x14ac:dyDescent="0.25">
      <c r="B27" s="27" t="s">
        <v>9</v>
      </c>
      <c r="C27" s="5"/>
      <c r="D27" s="10"/>
      <c r="E27" s="11"/>
      <c r="F27" s="10"/>
    </row>
    <row r="28" spans="2:10" ht="22.5" customHeight="1" x14ac:dyDescent="0.25">
      <c r="B28" s="27" t="s">
        <v>8</v>
      </c>
      <c r="C28" s="5"/>
      <c r="D28" s="29">
        <f>D29+D30+D31+D33+D34+D35+D36+D37+D32</f>
        <v>57568500</v>
      </c>
      <c r="E28" s="35">
        <f>E29+E30+E31+E33+E34+E35+E36+E37</f>
        <v>1287400</v>
      </c>
      <c r="F28" s="29">
        <f>E28+D28</f>
        <v>58855900</v>
      </c>
      <c r="I28" s="2"/>
    </row>
    <row r="29" spans="2:10" ht="16.5" customHeight="1" x14ac:dyDescent="0.25">
      <c r="B29" s="14" t="s">
        <v>24</v>
      </c>
      <c r="C29" s="5">
        <v>10</v>
      </c>
      <c r="D29" s="10">
        <f>D40+D46+D54+D57+D64+D73+D67+D78</f>
        <v>12517500</v>
      </c>
      <c r="E29" s="11">
        <f>E40+E46+E54+E57+E64+E67+E73+E78</f>
        <v>-86500</v>
      </c>
      <c r="F29" s="9">
        <f t="shared" ref="F29:F52" si="1">E29+D29</f>
        <v>12431000</v>
      </c>
    </row>
    <row r="30" spans="2:10" ht="17.25" customHeight="1" x14ac:dyDescent="0.25">
      <c r="B30" s="14" t="s">
        <v>25</v>
      </c>
      <c r="C30" s="5">
        <v>20</v>
      </c>
      <c r="D30" s="10">
        <f>D41+D49+D55+D58+D65+D68+D74+D79+D84+D87+D89+D47</f>
        <v>31563700</v>
      </c>
      <c r="E30" s="11">
        <f>E47+E58+E65+E68+E74+E79+E84+E89+E41+E55+E87</f>
        <v>1357700</v>
      </c>
      <c r="F30" s="9">
        <f>E30+D30</f>
        <v>32921400</v>
      </c>
    </row>
    <row r="31" spans="2:10" ht="15.75" customHeight="1" x14ac:dyDescent="0.25">
      <c r="B31" s="14" t="s">
        <v>26</v>
      </c>
      <c r="C31" s="5">
        <v>30</v>
      </c>
      <c r="D31" s="10">
        <f>D51</f>
        <v>2770000</v>
      </c>
      <c r="E31" s="11">
        <f>E51</f>
        <v>0</v>
      </c>
      <c r="F31" s="9">
        <f t="shared" si="1"/>
        <v>2770000</v>
      </c>
    </row>
    <row r="32" spans="2:10" ht="15.75" customHeight="1" x14ac:dyDescent="0.25">
      <c r="B32" s="14" t="s">
        <v>74</v>
      </c>
      <c r="C32" s="5">
        <v>51</v>
      </c>
      <c r="D32" s="10">
        <f>D69+D81</f>
        <v>753000</v>
      </c>
      <c r="E32" s="11"/>
      <c r="F32" s="9"/>
    </row>
    <row r="33" spans="2:6" ht="16.5" customHeight="1" x14ac:dyDescent="0.25">
      <c r="B33" s="14" t="s">
        <v>27</v>
      </c>
      <c r="C33" s="5">
        <v>55</v>
      </c>
      <c r="D33" s="10">
        <f>D42+D80</f>
        <v>0</v>
      </c>
      <c r="E33" s="11">
        <f>E42+E69</f>
        <v>0</v>
      </c>
      <c r="F33" s="9">
        <f t="shared" si="1"/>
        <v>0</v>
      </c>
    </row>
    <row r="34" spans="2:6" x14ac:dyDescent="0.25">
      <c r="B34" s="14" t="s">
        <v>28</v>
      </c>
      <c r="C34" s="5">
        <v>57</v>
      </c>
      <c r="D34" s="10">
        <f>D59+D75</f>
        <v>5303000</v>
      </c>
      <c r="E34" s="11">
        <f>E59+E75</f>
        <v>18200</v>
      </c>
      <c r="F34" s="9">
        <f t="shared" si="1"/>
        <v>5321200</v>
      </c>
    </row>
    <row r="35" spans="2:6" ht="15.75" customHeight="1" x14ac:dyDescent="0.25">
      <c r="B35" s="14" t="s">
        <v>29</v>
      </c>
      <c r="C35" s="5">
        <v>59</v>
      </c>
      <c r="D35" s="10">
        <f>D43+D60+D70+D76</f>
        <v>747000</v>
      </c>
      <c r="E35" s="11">
        <f>E43+E60+E70+E76</f>
        <v>-2000</v>
      </c>
      <c r="F35" s="9">
        <f t="shared" si="1"/>
        <v>745000</v>
      </c>
    </row>
    <row r="36" spans="2:6" ht="15.75" customHeight="1" x14ac:dyDescent="0.25">
      <c r="B36" s="14" t="s">
        <v>30</v>
      </c>
      <c r="C36" s="5">
        <v>81</v>
      </c>
      <c r="D36" s="10">
        <f>D44+D71+D85+D90+D61+D82</f>
        <v>3914300</v>
      </c>
      <c r="E36" s="11">
        <v>0</v>
      </c>
      <c r="F36" s="9">
        <f t="shared" si="1"/>
        <v>3914300</v>
      </c>
    </row>
    <row r="37" spans="2:6" ht="18" customHeight="1" x14ac:dyDescent="0.25">
      <c r="B37" s="19" t="s">
        <v>31</v>
      </c>
      <c r="C37" s="5">
        <v>85</v>
      </c>
      <c r="D37" s="10">
        <v>0</v>
      </c>
      <c r="E37" s="11">
        <f>E62+E91</f>
        <v>0</v>
      </c>
      <c r="F37" s="9">
        <f t="shared" si="1"/>
        <v>0</v>
      </c>
    </row>
    <row r="38" spans="2:6" ht="15.75" customHeight="1" x14ac:dyDescent="0.25">
      <c r="B38" s="18" t="s">
        <v>32</v>
      </c>
      <c r="C38" s="5"/>
      <c r="D38" s="10"/>
      <c r="E38" s="11"/>
      <c r="F38" s="9"/>
    </row>
    <row r="39" spans="2:6" ht="17.25" customHeight="1" x14ac:dyDescent="0.25">
      <c r="B39" s="18" t="s">
        <v>33</v>
      </c>
      <c r="C39" s="5" t="s">
        <v>34</v>
      </c>
      <c r="D39" s="9">
        <f>D40+D41+D42+D43+D44</f>
        <v>10760700</v>
      </c>
      <c r="E39" s="12">
        <f>E40+E41+E42+E43+E44</f>
        <v>-366000</v>
      </c>
      <c r="F39" s="9">
        <f t="shared" si="1"/>
        <v>10394700</v>
      </c>
    </row>
    <row r="40" spans="2:6" ht="15" customHeight="1" x14ac:dyDescent="0.25">
      <c r="B40" s="14" t="s">
        <v>24</v>
      </c>
      <c r="C40" s="5">
        <v>10</v>
      </c>
      <c r="D40" s="10">
        <v>4770000</v>
      </c>
      <c r="E40" s="11">
        <v>-364000</v>
      </c>
      <c r="F40" s="34">
        <f t="shared" si="1"/>
        <v>4406000</v>
      </c>
    </row>
    <row r="41" spans="2:6" ht="15" customHeight="1" x14ac:dyDescent="0.25">
      <c r="B41" s="14" t="s">
        <v>25</v>
      </c>
      <c r="C41" s="5">
        <v>20</v>
      </c>
      <c r="D41" s="10">
        <v>5173700</v>
      </c>
      <c r="E41" s="11">
        <v>0</v>
      </c>
      <c r="F41" s="34">
        <f t="shared" si="1"/>
        <v>5173700</v>
      </c>
    </row>
    <row r="42" spans="2:6" ht="15.75" customHeight="1" x14ac:dyDescent="0.25">
      <c r="B42" s="14" t="s">
        <v>35</v>
      </c>
      <c r="C42" s="5">
        <v>55</v>
      </c>
      <c r="D42" s="10">
        <v>0</v>
      </c>
      <c r="E42" s="11">
        <v>0</v>
      </c>
      <c r="F42" s="9">
        <f t="shared" si="1"/>
        <v>0</v>
      </c>
    </row>
    <row r="43" spans="2:6" ht="15.75" customHeight="1" x14ac:dyDescent="0.25">
      <c r="B43" s="14" t="s">
        <v>36</v>
      </c>
      <c r="C43" s="5">
        <v>59</v>
      </c>
      <c r="D43" s="10">
        <v>30000</v>
      </c>
      <c r="E43" s="11">
        <v>-2000</v>
      </c>
      <c r="F43" s="34">
        <f t="shared" si="1"/>
        <v>28000</v>
      </c>
    </row>
    <row r="44" spans="2:6" ht="15.75" customHeight="1" x14ac:dyDescent="0.25">
      <c r="B44" s="14" t="s">
        <v>30</v>
      </c>
      <c r="C44" s="5">
        <v>81</v>
      </c>
      <c r="D44" s="10">
        <v>787000</v>
      </c>
      <c r="E44" s="11">
        <v>0</v>
      </c>
      <c r="F44" s="34">
        <f t="shared" si="1"/>
        <v>787000</v>
      </c>
    </row>
    <row r="45" spans="2:6" x14ac:dyDescent="0.25">
      <c r="B45" s="8" t="s">
        <v>37</v>
      </c>
      <c r="C45" s="5" t="s">
        <v>34</v>
      </c>
      <c r="D45" s="9">
        <f>D46+D47</f>
        <v>343400</v>
      </c>
      <c r="E45" s="12">
        <f>E46+E47</f>
        <v>-9000</v>
      </c>
      <c r="F45" s="9">
        <f t="shared" si="1"/>
        <v>334400</v>
      </c>
    </row>
    <row r="46" spans="2:6" x14ac:dyDescent="0.25">
      <c r="B46" s="13" t="s">
        <v>24</v>
      </c>
      <c r="C46" s="5">
        <v>10</v>
      </c>
      <c r="D46" s="10">
        <v>340000</v>
      </c>
      <c r="E46" s="11">
        <v>-9000</v>
      </c>
      <c r="F46" s="10">
        <f t="shared" si="1"/>
        <v>331000</v>
      </c>
    </row>
    <row r="47" spans="2:6" x14ac:dyDescent="0.25">
      <c r="B47" s="13" t="s">
        <v>25</v>
      </c>
      <c r="C47" s="5">
        <v>20</v>
      </c>
      <c r="D47" s="10">
        <v>3400</v>
      </c>
      <c r="E47" s="11">
        <v>0</v>
      </c>
      <c r="F47" s="10">
        <f t="shared" si="1"/>
        <v>3400</v>
      </c>
    </row>
    <row r="48" spans="2:6" x14ac:dyDescent="0.25">
      <c r="B48" s="8" t="s">
        <v>38</v>
      </c>
      <c r="C48" s="5" t="s">
        <v>34</v>
      </c>
      <c r="D48" s="9">
        <f>D49</f>
        <v>0</v>
      </c>
      <c r="E48" s="12">
        <f>E49</f>
        <v>0</v>
      </c>
      <c r="F48" s="9">
        <f>E48+D48</f>
        <v>0</v>
      </c>
    </row>
    <row r="49" spans="2:6" x14ac:dyDescent="0.25">
      <c r="B49" s="13" t="s">
        <v>25</v>
      </c>
      <c r="C49" s="5">
        <v>20</v>
      </c>
      <c r="D49" s="10">
        <v>0</v>
      </c>
      <c r="E49" s="11">
        <v>0</v>
      </c>
      <c r="F49" s="9">
        <f>E49+D49</f>
        <v>0</v>
      </c>
    </row>
    <row r="50" spans="2:6" x14ac:dyDescent="0.25">
      <c r="B50" s="8" t="s">
        <v>39</v>
      </c>
      <c r="C50" s="5" t="s">
        <v>34</v>
      </c>
      <c r="D50" s="9">
        <f>D51</f>
        <v>2770000</v>
      </c>
      <c r="E50" s="12">
        <f t="shared" ref="E50" si="2">E51</f>
        <v>0</v>
      </c>
      <c r="F50" s="9">
        <f t="shared" si="1"/>
        <v>2770000</v>
      </c>
    </row>
    <row r="51" spans="2:6" x14ac:dyDescent="0.25">
      <c r="B51" s="13" t="s">
        <v>40</v>
      </c>
      <c r="C51" s="5">
        <v>30</v>
      </c>
      <c r="D51" s="10">
        <f>D52</f>
        <v>2770000</v>
      </c>
      <c r="E51" s="11">
        <f>E52</f>
        <v>0</v>
      </c>
      <c r="F51" s="10">
        <f t="shared" si="1"/>
        <v>2770000</v>
      </c>
    </row>
    <row r="52" spans="2:6" x14ac:dyDescent="0.25">
      <c r="B52" s="13" t="s">
        <v>26</v>
      </c>
      <c r="C52" s="5">
        <v>30.01</v>
      </c>
      <c r="D52" s="10">
        <v>2770000</v>
      </c>
      <c r="E52" s="11">
        <v>0</v>
      </c>
      <c r="F52" s="10">
        <f t="shared" si="1"/>
        <v>2770000</v>
      </c>
    </row>
    <row r="53" spans="2:6" x14ac:dyDescent="0.25">
      <c r="B53" s="8" t="s">
        <v>41</v>
      </c>
      <c r="C53" s="5" t="s">
        <v>34</v>
      </c>
      <c r="D53" s="9">
        <f>D54+D55</f>
        <v>1416100</v>
      </c>
      <c r="E53" s="9">
        <f>E54+E55</f>
        <v>-142600</v>
      </c>
      <c r="F53" s="9">
        <f>F54+F55</f>
        <v>1273500</v>
      </c>
    </row>
    <row r="54" spans="2:6" x14ac:dyDescent="0.25">
      <c r="B54" s="13" t="s">
        <v>24</v>
      </c>
      <c r="C54" s="5">
        <v>10</v>
      </c>
      <c r="D54" s="10">
        <v>1110000</v>
      </c>
      <c r="E54" s="11">
        <v>-82600</v>
      </c>
      <c r="F54" s="10">
        <f>E54+D54</f>
        <v>1027400</v>
      </c>
    </row>
    <row r="55" spans="2:6" x14ac:dyDescent="0.25">
      <c r="B55" s="13" t="s">
        <v>25</v>
      </c>
      <c r="C55" s="5">
        <v>20</v>
      </c>
      <c r="D55" s="10">
        <v>306100</v>
      </c>
      <c r="E55" s="11">
        <v>-60000</v>
      </c>
      <c r="F55" s="10">
        <f>E55+D55</f>
        <v>246100</v>
      </c>
    </row>
    <row r="56" spans="2:6" x14ac:dyDescent="0.25">
      <c r="B56" s="8" t="s">
        <v>42</v>
      </c>
      <c r="C56" s="5" t="s">
        <v>34</v>
      </c>
      <c r="D56" s="9">
        <f>D57+D58+D59+D60+D62+D61</f>
        <v>8190100</v>
      </c>
      <c r="E56" s="12">
        <f>E57+E58+E59</f>
        <v>297900</v>
      </c>
      <c r="F56" s="9">
        <f t="shared" ref="F56:F71" si="3">E56+D56</f>
        <v>8488000</v>
      </c>
    </row>
    <row r="57" spans="2:6" x14ac:dyDescent="0.25">
      <c r="B57" s="13" t="s">
        <v>24</v>
      </c>
      <c r="C57" s="5">
        <v>10</v>
      </c>
      <c r="D57" s="10">
        <v>2737100</v>
      </c>
      <c r="E57" s="11">
        <v>-36100</v>
      </c>
      <c r="F57" s="10">
        <f t="shared" si="3"/>
        <v>2701000</v>
      </c>
    </row>
    <row r="58" spans="2:6" x14ac:dyDescent="0.25">
      <c r="B58" s="13" t="s">
        <v>25</v>
      </c>
      <c r="C58" s="5">
        <v>20</v>
      </c>
      <c r="D58" s="40">
        <v>4227000</v>
      </c>
      <c r="E58" s="11">
        <v>110000</v>
      </c>
      <c r="F58" s="10">
        <f t="shared" si="3"/>
        <v>4337000</v>
      </c>
    </row>
    <row r="59" spans="2:6" x14ac:dyDescent="0.25">
      <c r="B59" s="13" t="s">
        <v>28</v>
      </c>
      <c r="C59" s="5">
        <v>57</v>
      </c>
      <c r="D59" s="10">
        <v>421000</v>
      </c>
      <c r="E59" s="11">
        <v>224000</v>
      </c>
      <c r="F59" s="10">
        <f t="shared" si="3"/>
        <v>645000</v>
      </c>
    </row>
    <row r="60" spans="2:6" x14ac:dyDescent="0.25">
      <c r="B60" s="13" t="s">
        <v>65</v>
      </c>
      <c r="C60" s="5">
        <v>59</v>
      </c>
      <c r="D60" s="11">
        <v>182000</v>
      </c>
      <c r="E60" s="11">
        <v>0</v>
      </c>
      <c r="F60" s="10">
        <f t="shared" si="3"/>
        <v>182000</v>
      </c>
    </row>
    <row r="61" spans="2:6" x14ac:dyDescent="0.25">
      <c r="B61" s="13" t="s">
        <v>30</v>
      </c>
      <c r="C61" s="5">
        <v>81</v>
      </c>
      <c r="D61" s="11">
        <v>623000</v>
      </c>
      <c r="E61" s="11">
        <v>0</v>
      </c>
      <c r="F61" s="10">
        <f t="shared" si="3"/>
        <v>623000</v>
      </c>
    </row>
    <row r="62" spans="2:6" x14ac:dyDescent="0.25">
      <c r="B62" s="13" t="s">
        <v>31</v>
      </c>
      <c r="C62" s="5">
        <v>85</v>
      </c>
      <c r="D62" s="10">
        <v>0</v>
      </c>
      <c r="E62" s="11">
        <v>0</v>
      </c>
      <c r="F62" s="10">
        <f t="shared" si="3"/>
        <v>0</v>
      </c>
    </row>
    <row r="63" spans="2:6" x14ac:dyDescent="0.25">
      <c r="B63" s="8" t="s">
        <v>43</v>
      </c>
      <c r="C63" s="5" t="s">
        <v>34</v>
      </c>
      <c r="D63" s="9">
        <f>D64+D65</f>
        <v>597500</v>
      </c>
      <c r="E63" s="12">
        <f>E64+E65</f>
        <v>-30000</v>
      </c>
      <c r="F63" s="9">
        <f t="shared" si="3"/>
        <v>567500</v>
      </c>
    </row>
    <row r="64" spans="2:6" x14ac:dyDescent="0.25">
      <c r="B64" s="13" t="s">
        <v>24</v>
      </c>
      <c r="C64" s="5">
        <v>10</v>
      </c>
      <c r="D64" s="10">
        <v>594000</v>
      </c>
      <c r="E64" s="11">
        <v>-30000</v>
      </c>
      <c r="F64" s="10">
        <f t="shared" si="3"/>
        <v>564000</v>
      </c>
    </row>
    <row r="65" spans="2:6" x14ac:dyDescent="0.25">
      <c r="B65" s="13" t="s">
        <v>25</v>
      </c>
      <c r="C65" s="5">
        <v>20</v>
      </c>
      <c r="D65" s="10">
        <v>3500</v>
      </c>
      <c r="E65" s="11">
        <v>0</v>
      </c>
      <c r="F65" s="10">
        <f t="shared" si="3"/>
        <v>3500</v>
      </c>
    </row>
    <row r="66" spans="2:6" x14ac:dyDescent="0.25">
      <c r="B66" s="8" t="s">
        <v>44</v>
      </c>
      <c r="C66" s="5" t="s">
        <v>34</v>
      </c>
      <c r="D66" s="9">
        <f>D67+D68+D69+D70+D71</f>
        <v>6317100</v>
      </c>
      <c r="E66" s="12">
        <f>E67+E68+E69+E70+E71</f>
        <v>185000</v>
      </c>
      <c r="F66" s="9">
        <f t="shared" si="3"/>
        <v>6502100</v>
      </c>
    </row>
    <row r="67" spans="2:6" x14ac:dyDescent="0.25">
      <c r="B67" s="13" t="s">
        <v>24</v>
      </c>
      <c r="C67" s="5">
        <v>10</v>
      </c>
      <c r="D67" s="11">
        <v>0</v>
      </c>
      <c r="E67" s="11">
        <v>0</v>
      </c>
      <c r="F67" s="10">
        <f t="shared" si="3"/>
        <v>0</v>
      </c>
    </row>
    <row r="68" spans="2:6" x14ac:dyDescent="0.25">
      <c r="B68" s="13" t="s">
        <v>25</v>
      </c>
      <c r="C68" s="5">
        <v>20</v>
      </c>
      <c r="D68" s="10">
        <v>4654400</v>
      </c>
      <c r="E68" s="11">
        <v>185000</v>
      </c>
      <c r="F68" s="10">
        <f t="shared" si="3"/>
        <v>4839400</v>
      </c>
    </row>
    <row r="69" spans="2:6" x14ac:dyDescent="0.25">
      <c r="B69" s="14" t="s">
        <v>74</v>
      </c>
      <c r="C69" s="5">
        <v>51</v>
      </c>
      <c r="D69" s="10">
        <v>753000</v>
      </c>
      <c r="E69" s="11">
        <v>0</v>
      </c>
      <c r="F69" s="10">
        <f t="shared" si="3"/>
        <v>753000</v>
      </c>
    </row>
    <row r="70" spans="2:6" x14ac:dyDescent="0.25">
      <c r="B70" s="13" t="s">
        <v>45</v>
      </c>
      <c r="C70" s="5">
        <v>59</v>
      </c>
      <c r="D70" s="10">
        <v>535000</v>
      </c>
      <c r="E70" s="11">
        <v>0</v>
      </c>
      <c r="F70" s="10">
        <f t="shared" si="3"/>
        <v>535000</v>
      </c>
    </row>
    <row r="71" spans="2:6" x14ac:dyDescent="0.25">
      <c r="B71" s="13" t="s">
        <v>30</v>
      </c>
      <c r="C71" s="5">
        <v>81</v>
      </c>
      <c r="D71" s="10">
        <v>374700</v>
      </c>
      <c r="E71" s="11">
        <v>0</v>
      </c>
      <c r="F71" s="10">
        <f t="shared" si="3"/>
        <v>374700</v>
      </c>
    </row>
    <row r="72" spans="2:6" x14ac:dyDescent="0.25">
      <c r="B72" s="8" t="s">
        <v>46</v>
      </c>
      <c r="C72" s="5" t="s">
        <v>34</v>
      </c>
      <c r="D72" s="9">
        <f>D73+D74+D75+D76</f>
        <v>8359500</v>
      </c>
      <c r="E72" s="12">
        <f>E73+E74+E75+E76</f>
        <v>786200</v>
      </c>
      <c r="F72" s="9">
        <f>F73+F74+F75+F76</f>
        <v>9145700</v>
      </c>
    </row>
    <row r="73" spans="2:6" x14ac:dyDescent="0.25">
      <c r="B73" s="13" t="s">
        <v>24</v>
      </c>
      <c r="C73" s="5">
        <v>10</v>
      </c>
      <c r="D73" s="10">
        <v>2429400</v>
      </c>
      <c r="E73" s="11">
        <v>456000</v>
      </c>
      <c r="F73" s="10">
        <f>E73+D73</f>
        <v>2885400</v>
      </c>
    </row>
    <row r="74" spans="2:6" x14ac:dyDescent="0.25">
      <c r="B74" s="13" t="s">
        <v>25</v>
      </c>
      <c r="C74" s="5">
        <v>20</v>
      </c>
      <c r="D74" s="10">
        <v>1048100</v>
      </c>
      <c r="E74" s="11">
        <v>536000</v>
      </c>
      <c r="F74" s="10">
        <f>E74+D74</f>
        <v>1584100</v>
      </c>
    </row>
    <row r="75" spans="2:6" x14ac:dyDescent="0.25">
      <c r="B75" s="13" t="s">
        <v>28</v>
      </c>
      <c r="C75" s="5">
        <v>57</v>
      </c>
      <c r="D75" s="10">
        <v>4882000</v>
      </c>
      <c r="E75" s="11">
        <v>-205800</v>
      </c>
      <c r="F75" s="10">
        <f>E75+D75</f>
        <v>4676200</v>
      </c>
    </row>
    <row r="76" spans="2:6" x14ac:dyDescent="0.25">
      <c r="B76" s="13" t="s">
        <v>36</v>
      </c>
      <c r="C76" s="5">
        <v>59</v>
      </c>
      <c r="D76" s="10">
        <v>0</v>
      </c>
      <c r="E76" s="11">
        <v>0</v>
      </c>
      <c r="F76" s="10">
        <f>E76+D76</f>
        <v>0</v>
      </c>
    </row>
    <row r="77" spans="2:6" x14ac:dyDescent="0.25">
      <c r="B77" s="8" t="s">
        <v>47</v>
      </c>
      <c r="C77" s="5" t="s">
        <v>34</v>
      </c>
      <c r="D77" s="9">
        <f>D79+D80+D82+D81+D78</f>
        <v>3334800</v>
      </c>
      <c r="E77" s="12">
        <f>E78+E79+E80+E81+E82</f>
        <v>-20800</v>
      </c>
      <c r="F77" s="9">
        <f t="shared" ref="F77:F91" si="4">E77+D77</f>
        <v>3314000</v>
      </c>
    </row>
    <row r="78" spans="2:6" x14ac:dyDescent="0.25">
      <c r="B78" s="13" t="s">
        <v>24</v>
      </c>
      <c r="C78" s="5">
        <v>10</v>
      </c>
      <c r="D78" s="34">
        <v>537000</v>
      </c>
      <c r="E78" s="12">
        <v>-20800</v>
      </c>
      <c r="F78" s="34">
        <f>SUM(D78:E78)</f>
        <v>516200</v>
      </c>
    </row>
    <row r="79" spans="2:6" x14ac:dyDescent="0.25">
      <c r="B79" s="13" t="s">
        <v>25</v>
      </c>
      <c r="C79" s="5">
        <v>20</v>
      </c>
      <c r="D79" s="10">
        <v>2687100</v>
      </c>
      <c r="E79" s="11">
        <v>0</v>
      </c>
      <c r="F79" s="10">
        <f t="shared" si="4"/>
        <v>2687100</v>
      </c>
    </row>
    <row r="80" spans="2:6" x14ac:dyDescent="0.25">
      <c r="B80" s="13" t="s">
        <v>63</v>
      </c>
      <c r="C80" s="5">
        <v>55</v>
      </c>
      <c r="D80" s="10">
        <v>0</v>
      </c>
      <c r="E80" s="11">
        <v>0</v>
      </c>
      <c r="F80" s="10">
        <f t="shared" si="4"/>
        <v>0</v>
      </c>
    </row>
    <row r="81" spans="2:9" x14ac:dyDescent="0.25">
      <c r="B81" s="14" t="s">
        <v>74</v>
      </c>
      <c r="C81" s="5">
        <v>51</v>
      </c>
      <c r="D81" s="10">
        <v>0</v>
      </c>
      <c r="E81" s="11">
        <v>0</v>
      </c>
      <c r="F81" s="10">
        <f t="shared" si="4"/>
        <v>0</v>
      </c>
    </row>
    <row r="82" spans="2:9" x14ac:dyDescent="0.25">
      <c r="B82" s="13" t="s">
        <v>30</v>
      </c>
      <c r="C82" s="5">
        <v>81</v>
      </c>
      <c r="D82" s="10">
        <v>110700</v>
      </c>
      <c r="E82" s="11">
        <v>0</v>
      </c>
      <c r="F82" s="10">
        <f t="shared" si="4"/>
        <v>110700</v>
      </c>
    </row>
    <row r="83" spans="2:9" x14ac:dyDescent="0.25">
      <c r="B83" s="8" t="s">
        <v>48</v>
      </c>
      <c r="C83" s="5" t="s">
        <v>34</v>
      </c>
      <c r="D83" s="9">
        <f>D84+D85</f>
        <v>8938100</v>
      </c>
      <c r="E83" s="12">
        <f>E84+E85</f>
        <v>355700</v>
      </c>
      <c r="F83" s="9">
        <f t="shared" si="4"/>
        <v>9293800</v>
      </c>
    </row>
    <row r="84" spans="2:9" x14ac:dyDescent="0.25">
      <c r="B84" s="13" t="s">
        <v>25</v>
      </c>
      <c r="C84" s="5">
        <v>20</v>
      </c>
      <c r="D84" s="10">
        <v>8261800</v>
      </c>
      <c r="E84" s="11">
        <v>355700</v>
      </c>
      <c r="F84" s="10">
        <f t="shared" si="4"/>
        <v>8617500</v>
      </c>
    </row>
    <row r="85" spans="2:9" x14ac:dyDescent="0.25">
      <c r="B85" s="13" t="s">
        <v>30</v>
      </c>
      <c r="C85" s="5">
        <v>81</v>
      </c>
      <c r="D85" s="10">
        <v>676300</v>
      </c>
      <c r="E85" s="11">
        <v>0</v>
      </c>
      <c r="F85" s="10">
        <f t="shared" si="4"/>
        <v>676300</v>
      </c>
    </row>
    <row r="86" spans="2:9" x14ac:dyDescent="0.25">
      <c r="B86" s="8" t="s">
        <v>49</v>
      </c>
      <c r="C86" s="5" t="s">
        <v>34</v>
      </c>
      <c r="D86" s="9">
        <f>D87</f>
        <v>643600</v>
      </c>
      <c r="E86" s="12">
        <f>E87</f>
        <v>0</v>
      </c>
      <c r="F86" s="9">
        <f t="shared" si="4"/>
        <v>643600</v>
      </c>
    </row>
    <row r="87" spans="2:9" x14ac:dyDescent="0.25">
      <c r="B87" s="13" t="s">
        <v>25</v>
      </c>
      <c r="C87" s="5">
        <v>20</v>
      </c>
      <c r="D87" s="10">
        <v>643600</v>
      </c>
      <c r="E87" s="11">
        <v>0</v>
      </c>
      <c r="F87" s="10">
        <f t="shared" si="4"/>
        <v>643600</v>
      </c>
    </row>
    <row r="88" spans="2:9" x14ac:dyDescent="0.25">
      <c r="B88" s="8" t="s">
        <v>50</v>
      </c>
      <c r="C88" s="5" t="s">
        <v>34</v>
      </c>
      <c r="D88" s="9">
        <f>D89+D90+D91</f>
        <v>5897600</v>
      </c>
      <c r="E88" s="12">
        <f>E89+E90+E91</f>
        <v>231000</v>
      </c>
      <c r="F88" s="9">
        <f t="shared" si="4"/>
        <v>6128600</v>
      </c>
    </row>
    <row r="89" spans="2:9" x14ac:dyDescent="0.25">
      <c r="B89" s="13" t="s">
        <v>25</v>
      </c>
      <c r="C89" s="5">
        <v>20</v>
      </c>
      <c r="D89" s="10">
        <v>4555000</v>
      </c>
      <c r="E89" s="11">
        <v>231000</v>
      </c>
      <c r="F89" s="10">
        <f t="shared" si="4"/>
        <v>4786000</v>
      </c>
    </row>
    <row r="90" spans="2:9" x14ac:dyDescent="0.25">
      <c r="B90" s="13" t="s">
        <v>30</v>
      </c>
      <c r="C90" s="5">
        <v>81</v>
      </c>
      <c r="D90" s="10">
        <v>1342600</v>
      </c>
      <c r="E90" s="11">
        <v>0</v>
      </c>
      <c r="F90" s="10">
        <f t="shared" si="4"/>
        <v>1342600</v>
      </c>
    </row>
    <row r="91" spans="2:9" x14ac:dyDescent="0.25">
      <c r="B91" s="13" t="s">
        <v>31</v>
      </c>
      <c r="C91" s="5">
        <v>85</v>
      </c>
      <c r="D91" s="10">
        <v>0</v>
      </c>
      <c r="E91" s="11">
        <v>0</v>
      </c>
      <c r="F91" s="10">
        <f t="shared" si="4"/>
        <v>0</v>
      </c>
    </row>
    <row r="92" spans="2:9" x14ac:dyDescent="0.25">
      <c r="C92" s="1"/>
      <c r="D92" s="2"/>
      <c r="E92" s="3"/>
      <c r="F92" s="2"/>
    </row>
    <row r="93" spans="2:9" ht="27" customHeight="1" x14ac:dyDescent="0.25">
      <c r="B93" s="30" t="s">
        <v>51</v>
      </c>
      <c r="C93" s="1"/>
      <c r="D93" s="2"/>
      <c r="E93" s="3"/>
      <c r="F93" s="2"/>
    </row>
    <row r="94" spans="2:9" ht="28.5" customHeight="1" x14ac:dyDescent="0.25">
      <c r="B94" s="5" t="s">
        <v>3</v>
      </c>
      <c r="C94" s="5" t="s">
        <v>4</v>
      </c>
      <c r="D94" s="6" t="s">
        <v>131</v>
      </c>
      <c r="E94" s="7" t="s">
        <v>5</v>
      </c>
      <c r="F94" s="6" t="s">
        <v>6</v>
      </c>
    </row>
    <row r="95" spans="2:9" x14ac:dyDescent="0.25">
      <c r="B95" s="20" t="s">
        <v>34</v>
      </c>
      <c r="C95" s="5"/>
      <c r="D95" s="9">
        <f>D96+D97+D99+D100+D101+D102+D103+D104+D105+D107+D98+D106</f>
        <v>202485458</v>
      </c>
      <c r="E95" s="9">
        <f>E96+E97+E98+E99+E100+E101+E102+E103+E104+E105+E107+E106</f>
        <v>26529158</v>
      </c>
      <c r="F95" s="9">
        <f>E95+D95</f>
        <v>229014616</v>
      </c>
      <c r="I95" s="2"/>
    </row>
    <row r="96" spans="2:9" x14ac:dyDescent="0.25">
      <c r="B96" s="13" t="s">
        <v>52</v>
      </c>
      <c r="C96" s="5" t="s">
        <v>53</v>
      </c>
      <c r="D96" s="10">
        <v>13908400</v>
      </c>
      <c r="E96" s="11">
        <v>1031600</v>
      </c>
      <c r="F96" s="10">
        <f t="shared" ref="F96" si="5">E96+D96</f>
        <v>14940000</v>
      </c>
    </row>
    <row r="97" spans="2:7" x14ac:dyDescent="0.25">
      <c r="B97" s="13" t="s">
        <v>54</v>
      </c>
      <c r="C97" s="5" t="s">
        <v>89</v>
      </c>
      <c r="D97" s="10">
        <v>324800</v>
      </c>
      <c r="E97" s="11">
        <v>0</v>
      </c>
      <c r="F97" s="10">
        <f>SUM(D97:E97)</f>
        <v>324800</v>
      </c>
    </row>
    <row r="98" spans="2:7" s="21" customFormat="1" ht="30" x14ac:dyDescent="0.25">
      <c r="B98" s="17" t="s">
        <v>133</v>
      </c>
      <c r="C98" s="5" t="s">
        <v>130</v>
      </c>
      <c r="D98" s="15">
        <v>448000</v>
      </c>
      <c r="E98" s="16">
        <v>0</v>
      </c>
      <c r="F98" s="15">
        <f>SUM(D98:E98)</f>
        <v>448000</v>
      </c>
    </row>
    <row r="99" spans="2:7" ht="30" x14ac:dyDescent="0.25">
      <c r="B99" s="17" t="s">
        <v>76</v>
      </c>
      <c r="C99" s="5" t="s">
        <v>75</v>
      </c>
      <c r="D99" s="22">
        <v>13925800</v>
      </c>
      <c r="E99" s="11">
        <v>0</v>
      </c>
      <c r="F99" s="15">
        <f t="shared" ref="F99:F102" si="6">SUM(D99:E99)</f>
        <v>13925800</v>
      </c>
    </row>
    <row r="100" spans="2:7" s="21" customFormat="1" ht="30" x14ac:dyDescent="0.25">
      <c r="B100" s="17" t="s">
        <v>80</v>
      </c>
      <c r="C100" s="5" t="s">
        <v>79</v>
      </c>
      <c r="D100" s="22">
        <v>1799600</v>
      </c>
      <c r="E100" s="16">
        <v>0</v>
      </c>
      <c r="F100" s="15">
        <f t="shared" si="6"/>
        <v>1799600</v>
      </c>
    </row>
    <row r="101" spans="2:7" ht="30" x14ac:dyDescent="0.25">
      <c r="B101" s="17" t="s">
        <v>136</v>
      </c>
      <c r="C101" s="5" t="s">
        <v>78</v>
      </c>
      <c r="D101" s="22">
        <v>124081786</v>
      </c>
      <c r="E101" s="16">
        <v>0</v>
      </c>
      <c r="F101" s="15">
        <f t="shared" si="6"/>
        <v>124081786</v>
      </c>
    </row>
    <row r="102" spans="2:7" ht="59.25" customHeight="1" x14ac:dyDescent="0.25">
      <c r="B102" s="17" t="s">
        <v>82</v>
      </c>
      <c r="C102" s="5" t="s">
        <v>81</v>
      </c>
      <c r="D102" s="22">
        <v>15592064</v>
      </c>
      <c r="E102" s="16">
        <v>11038725</v>
      </c>
      <c r="F102" s="15">
        <f t="shared" si="6"/>
        <v>26630789</v>
      </c>
    </row>
    <row r="103" spans="2:7" ht="28.5" customHeight="1" x14ac:dyDescent="0.25">
      <c r="B103" s="14" t="s">
        <v>66</v>
      </c>
      <c r="C103" s="5" t="s">
        <v>77</v>
      </c>
      <c r="D103" s="15">
        <v>8010037</v>
      </c>
      <c r="E103" s="16">
        <v>0</v>
      </c>
      <c r="F103" s="15">
        <f>SUM(D103:E103)</f>
        <v>8010037</v>
      </c>
    </row>
    <row r="104" spans="2:7" s="21" customFormat="1" ht="30" x14ac:dyDescent="0.25">
      <c r="B104" s="17" t="s">
        <v>84</v>
      </c>
      <c r="C104" s="5" t="s">
        <v>83</v>
      </c>
      <c r="D104" s="22">
        <v>128200</v>
      </c>
      <c r="E104" s="31">
        <v>0</v>
      </c>
      <c r="F104" s="15">
        <f t="shared" ref="F104:F107" si="7">SUM(D104:E104)</f>
        <v>128200</v>
      </c>
      <c r="G104" s="32"/>
    </row>
    <row r="105" spans="2:7" s="21" customFormat="1" ht="30" x14ac:dyDescent="0.25">
      <c r="B105" s="17" t="s">
        <v>86</v>
      </c>
      <c r="C105" s="5" t="s">
        <v>85</v>
      </c>
      <c r="D105" s="22">
        <v>3281200</v>
      </c>
      <c r="E105" s="31">
        <v>0</v>
      </c>
      <c r="F105" s="15">
        <f t="shared" si="7"/>
        <v>3281200</v>
      </c>
      <c r="G105" s="32"/>
    </row>
    <row r="106" spans="2:7" s="21" customFormat="1" ht="30" x14ac:dyDescent="0.25">
      <c r="B106" s="17" t="s">
        <v>138</v>
      </c>
      <c r="C106" s="5" t="s">
        <v>137</v>
      </c>
      <c r="D106" s="22">
        <v>20341471</v>
      </c>
      <c r="E106" s="31">
        <v>14458833</v>
      </c>
      <c r="F106" s="15">
        <f>SUM(D106:E106)</f>
        <v>34800304</v>
      </c>
      <c r="G106" s="32"/>
    </row>
    <row r="107" spans="2:7" s="21" customFormat="1" ht="30" x14ac:dyDescent="0.25">
      <c r="B107" s="17" t="s">
        <v>88</v>
      </c>
      <c r="C107" s="5" t="s">
        <v>87</v>
      </c>
      <c r="D107" s="22">
        <v>644100</v>
      </c>
      <c r="E107" s="31">
        <v>0</v>
      </c>
      <c r="F107" s="15">
        <f t="shared" si="7"/>
        <v>644100</v>
      </c>
      <c r="G107" s="32"/>
    </row>
    <row r="108" spans="2:7" x14ac:dyDescent="0.25">
      <c r="B108" s="25"/>
      <c r="C108" s="26"/>
      <c r="D108" s="24"/>
      <c r="E108" s="23"/>
      <c r="F108" s="24"/>
    </row>
    <row r="109" spans="2:7" x14ac:dyDescent="0.25">
      <c r="C109" s="1"/>
      <c r="D109" s="2"/>
      <c r="E109" s="3"/>
      <c r="F109" s="2"/>
    </row>
    <row r="110" spans="2:7" ht="24" customHeight="1" x14ac:dyDescent="0.25">
      <c r="B110" s="30" t="s">
        <v>55</v>
      </c>
      <c r="C110" s="1"/>
      <c r="D110" s="2"/>
      <c r="E110" s="3"/>
      <c r="F110" s="2"/>
    </row>
    <row r="111" spans="2:7" ht="29.25" customHeight="1" x14ac:dyDescent="0.25">
      <c r="B111" s="5" t="s">
        <v>3</v>
      </c>
      <c r="C111" s="5" t="s">
        <v>4</v>
      </c>
      <c r="D111" s="6" t="s">
        <v>131</v>
      </c>
      <c r="E111" s="7" t="s">
        <v>5</v>
      </c>
      <c r="F111" s="6" t="s">
        <v>6</v>
      </c>
    </row>
    <row r="112" spans="2:7" s="21" customFormat="1" ht="23.25" customHeight="1" x14ac:dyDescent="0.25">
      <c r="B112" s="5" t="s">
        <v>34</v>
      </c>
      <c r="C112" s="5"/>
      <c r="D112" s="29">
        <f>D113+D114+D115+D116+D117</f>
        <v>202485458</v>
      </c>
      <c r="E112" s="35">
        <f>E117+E116+E115+E114+E113</f>
        <v>26529158</v>
      </c>
      <c r="F112" s="29">
        <f>E112+D112</f>
        <v>229014616</v>
      </c>
    </row>
    <row r="113" spans="2:6" s="21" customFormat="1" ht="30" x14ac:dyDescent="0.25">
      <c r="B113" s="27" t="s">
        <v>93</v>
      </c>
      <c r="C113" s="5">
        <v>56</v>
      </c>
      <c r="D113" s="29">
        <f>D134</f>
        <v>36600135</v>
      </c>
      <c r="E113" s="35">
        <f>E134</f>
        <v>25497558</v>
      </c>
      <c r="F113" s="35">
        <f t="shared" ref="D113:F114" si="8">F134</f>
        <v>62097693</v>
      </c>
    </row>
    <row r="114" spans="2:6" s="21" customFormat="1" ht="45" x14ac:dyDescent="0.25">
      <c r="B114" s="27" t="s">
        <v>94</v>
      </c>
      <c r="C114" s="5">
        <v>58</v>
      </c>
      <c r="D114" s="29">
        <f t="shared" si="8"/>
        <v>282800</v>
      </c>
      <c r="E114" s="35">
        <f t="shared" si="8"/>
        <v>0</v>
      </c>
      <c r="F114" s="35">
        <f t="shared" si="8"/>
        <v>282800</v>
      </c>
    </row>
    <row r="115" spans="2:6" ht="30" x14ac:dyDescent="0.25">
      <c r="B115" s="27" t="s">
        <v>91</v>
      </c>
      <c r="C115" s="5">
        <v>60</v>
      </c>
      <c r="D115" s="29">
        <f t="shared" ref="D115:F116" si="9">D120+D136+D158</f>
        <v>5606400</v>
      </c>
      <c r="E115" s="35">
        <f>E120+E136+E158</f>
        <v>0</v>
      </c>
      <c r="F115" s="35">
        <f t="shared" si="9"/>
        <v>5606400</v>
      </c>
    </row>
    <row r="116" spans="2:6" s="21" customFormat="1" ht="30" x14ac:dyDescent="0.25">
      <c r="B116" s="27" t="s">
        <v>92</v>
      </c>
      <c r="C116" s="5">
        <v>61</v>
      </c>
      <c r="D116" s="29">
        <f t="shared" si="9"/>
        <v>124212886</v>
      </c>
      <c r="E116" s="35">
        <f>E121+E137+E159</f>
        <v>0</v>
      </c>
      <c r="F116" s="35">
        <f t="shared" si="9"/>
        <v>124212886</v>
      </c>
    </row>
    <row r="117" spans="2:6" s="21" customFormat="1" ht="20.25" customHeight="1" x14ac:dyDescent="0.25">
      <c r="B117" s="28" t="s">
        <v>58</v>
      </c>
      <c r="C117" s="5">
        <v>70</v>
      </c>
      <c r="D117" s="29">
        <f>D122+D130+D138+D142+D146+D150+D154+D160+D126</f>
        <v>35783237</v>
      </c>
      <c r="E117" s="35">
        <f>E122+E130+E138+E146+E150+E154+E160+E126+E142</f>
        <v>1031600</v>
      </c>
      <c r="F117" s="29">
        <f>E117+D117</f>
        <v>36814837</v>
      </c>
    </row>
    <row r="118" spans="2:6" x14ac:dyDescent="0.25">
      <c r="B118" s="8" t="s">
        <v>56</v>
      </c>
      <c r="C118" s="5"/>
      <c r="D118" s="10"/>
      <c r="E118" s="11"/>
      <c r="F118" s="10"/>
    </row>
    <row r="119" spans="2:6" x14ac:dyDescent="0.25">
      <c r="B119" s="8" t="s">
        <v>57</v>
      </c>
      <c r="C119" s="5" t="s">
        <v>34</v>
      </c>
      <c r="D119" s="9">
        <f>D122+D120+D121</f>
        <v>8030037</v>
      </c>
      <c r="E119" s="12">
        <f>E122</f>
        <v>1082700</v>
      </c>
      <c r="F119" s="9">
        <f>E119+D119</f>
        <v>9112737</v>
      </c>
    </row>
    <row r="120" spans="2:6" s="21" customFormat="1" ht="33" customHeight="1" x14ac:dyDescent="0.25">
      <c r="B120" s="36" t="s">
        <v>91</v>
      </c>
      <c r="C120" s="5">
        <v>60</v>
      </c>
      <c r="D120" s="37">
        <v>2325200</v>
      </c>
      <c r="E120" s="16">
        <v>0</v>
      </c>
      <c r="F120" s="37">
        <f>SUM(D120:E120)</f>
        <v>2325200</v>
      </c>
    </row>
    <row r="121" spans="2:6" s="21" customFormat="1" ht="33" customHeight="1" x14ac:dyDescent="0.25">
      <c r="B121" s="36" t="s">
        <v>92</v>
      </c>
      <c r="C121" s="5">
        <v>61</v>
      </c>
      <c r="D121" s="37">
        <v>337200</v>
      </c>
      <c r="E121" s="16">
        <v>0</v>
      </c>
      <c r="F121" s="37">
        <f>SUM(D121:E121)</f>
        <v>337200</v>
      </c>
    </row>
    <row r="122" spans="2:6" x14ac:dyDescent="0.25">
      <c r="B122" s="13" t="s">
        <v>58</v>
      </c>
      <c r="C122" s="5">
        <v>70</v>
      </c>
      <c r="D122" s="10">
        <f>D123</f>
        <v>5367637</v>
      </c>
      <c r="E122" s="11">
        <f>E123</f>
        <v>1082700</v>
      </c>
      <c r="F122" s="10">
        <f t="shared" ref="F122:F123" si="10">E122+D122</f>
        <v>6450337</v>
      </c>
    </row>
    <row r="123" spans="2:6" x14ac:dyDescent="0.25">
      <c r="B123" s="13" t="s">
        <v>59</v>
      </c>
      <c r="C123" s="5">
        <v>71.010000000000005</v>
      </c>
      <c r="D123" s="10">
        <v>5367637</v>
      </c>
      <c r="E123" s="11">
        <v>1082700</v>
      </c>
      <c r="F123" s="10">
        <f t="shared" si="10"/>
        <v>6450337</v>
      </c>
    </row>
    <row r="124" spans="2:6" x14ac:dyDescent="0.25">
      <c r="B124" s="8" t="s">
        <v>37</v>
      </c>
      <c r="C124" s="5"/>
      <c r="D124" s="10"/>
      <c r="E124" s="11"/>
      <c r="F124" s="10"/>
    </row>
    <row r="125" spans="2:6" x14ac:dyDescent="0.25">
      <c r="B125" s="8" t="s">
        <v>57</v>
      </c>
      <c r="C125" s="5" t="s">
        <v>34</v>
      </c>
      <c r="D125" s="9">
        <f>D126</f>
        <v>10100</v>
      </c>
      <c r="E125" s="12">
        <f>E126</f>
        <v>0</v>
      </c>
      <c r="F125" s="9">
        <f>D125+E125</f>
        <v>10100</v>
      </c>
    </row>
    <row r="126" spans="2:6" x14ac:dyDescent="0.25">
      <c r="B126" s="13" t="s">
        <v>58</v>
      </c>
      <c r="C126" s="5">
        <v>70</v>
      </c>
      <c r="D126" s="10">
        <f>D127</f>
        <v>10100</v>
      </c>
      <c r="E126" s="11">
        <f>E127</f>
        <v>0</v>
      </c>
      <c r="F126" s="10">
        <f t="shared" ref="F126:F127" si="11">D126+E126</f>
        <v>10100</v>
      </c>
    </row>
    <row r="127" spans="2:6" x14ac:dyDescent="0.25">
      <c r="B127" s="13" t="s">
        <v>59</v>
      </c>
      <c r="C127" s="5">
        <v>71.010000000000005</v>
      </c>
      <c r="D127" s="10">
        <v>10100</v>
      </c>
      <c r="E127" s="11">
        <v>0</v>
      </c>
      <c r="F127" s="10">
        <f t="shared" si="11"/>
        <v>10100</v>
      </c>
    </row>
    <row r="128" spans="2:6" x14ac:dyDescent="0.25">
      <c r="B128" s="8" t="s">
        <v>60</v>
      </c>
      <c r="C128" s="5"/>
      <c r="D128" s="10"/>
      <c r="E128" s="11"/>
      <c r="F128" s="10"/>
    </row>
    <row r="129" spans="2:7" x14ac:dyDescent="0.25">
      <c r="B129" s="8" t="s">
        <v>57</v>
      </c>
      <c r="C129" s="5" t="s">
        <v>34</v>
      </c>
      <c r="D129" s="9">
        <f t="shared" ref="D129:F130" si="12">D130</f>
        <v>0</v>
      </c>
      <c r="E129" s="12">
        <f t="shared" si="12"/>
        <v>0</v>
      </c>
      <c r="F129" s="9">
        <f t="shared" si="12"/>
        <v>0</v>
      </c>
    </row>
    <row r="130" spans="2:7" x14ac:dyDescent="0.25">
      <c r="B130" s="13" t="s">
        <v>58</v>
      </c>
      <c r="C130" s="5">
        <v>70</v>
      </c>
      <c r="D130" s="10">
        <v>0</v>
      </c>
      <c r="E130" s="11">
        <f t="shared" si="12"/>
        <v>0</v>
      </c>
      <c r="F130" s="10">
        <f t="shared" si="12"/>
        <v>0</v>
      </c>
    </row>
    <row r="131" spans="2:7" x14ac:dyDescent="0.25">
      <c r="B131" s="13" t="s">
        <v>59</v>
      </c>
      <c r="C131" s="5">
        <v>71.010000000000005</v>
      </c>
      <c r="D131" s="10">
        <v>0</v>
      </c>
      <c r="E131" s="11">
        <v>0</v>
      </c>
      <c r="F131" s="10">
        <f>E131+D131</f>
        <v>0</v>
      </c>
    </row>
    <row r="132" spans="2:7" x14ac:dyDescent="0.25">
      <c r="B132" s="8" t="s">
        <v>42</v>
      </c>
      <c r="C132" s="5"/>
      <c r="D132" s="10"/>
      <c r="E132" s="11"/>
      <c r="F132" s="10"/>
    </row>
    <row r="133" spans="2:7" x14ac:dyDescent="0.25">
      <c r="B133" s="8" t="s">
        <v>57</v>
      </c>
      <c r="C133" s="5" t="s">
        <v>34</v>
      </c>
      <c r="D133" s="9">
        <f>D134+D135+D136+D137+D138</f>
        <v>43335235</v>
      </c>
      <c r="E133" s="12">
        <f>E138+E137+E136+E135+E134</f>
        <v>25386458</v>
      </c>
      <c r="F133" s="9">
        <f>E133+D133</f>
        <v>68721693</v>
      </c>
    </row>
    <row r="134" spans="2:7" s="21" customFormat="1" ht="30" x14ac:dyDescent="0.25">
      <c r="B134" s="36" t="s">
        <v>93</v>
      </c>
      <c r="C134" s="5">
        <v>56</v>
      </c>
      <c r="D134" s="37">
        <v>36600135</v>
      </c>
      <c r="E134" s="16">
        <v>25497558</v>
      </c>
      <c r="F134" s="37">
        <f>SUM(D134:E134)</f>
        <v>62097693</v>
      </c>
    </row>
    <row r="135" spans="2:7" s="21" customFormat="1" ht="45" x14ac:dyDescent="0.25">
      <c r="B135" s="36" t="s">
        <v>94</v>
      </c>
      <c r="C135" s="5">
        <v>58</v>
      </c>
      <c r="D135" s="37">
        <v>282800</v>
      </c>
      <c r="E135" s="16">
        <v>0</v>
      </c>
      <c r="F135" s="37">
        <f t="shared" ref="F135:F137" si="13">SUM(D135:E135)</f>
        <v>282800</v>
      </c>
    </row>
    <row r="136" spans="2:7" s="21" customFormat="1" ht="30" x14ac:dyDescent="0.25">
      <c r="B136" s="36" t="s">
        <v>91</v>
      </c>
      <c r="C136" s="5">
        <v>60</v>
      </c>
      <c r="D136" s="37">
        <v>3281200</v>
      </c>
      <c r="E136" s="16">
        <v>0</v>
      </c>
      <c r="F136" s="37">
        <f t="shared" si="13"/>
        <v>3281200</v>
      </c>
      <c r="G136" s="39">
        <f>D135+D138</f>
        <v>3325700</v>
      </c>
    </row>
    <row r="137" spans="2:7" s="21" customFormat="1" ht="30" x14ac:dyDescent="0.25">
      <c r="B137" s="36" t="s">
        <v>92</v>
      </c>
      <c r="C137" s="5">
        <v>61</v>
      </c>
      <c r="D137" s="37">
        <v>128200</v>
      </c>
      <c r="E137" s="16">
        <v>0</v>
      </c>
      <c r="F137" s="37">
        <f t="shared" si="13"/>
        <v>128200</v>
      </c>
    </row>
    <row r="138" spans="2:7" x14ac:dyDescent="0.25">
      <c r="B138" s="13" t="s">
        <v>58</v>
      </c>
      <c r="C138" s="5">
        <v>70</v>
      </c>
      <c r="D138" s="10">
        <f>D139</f>
        <v>3042900</v>
      </c>
      <c r="E138" s="11">
        <f>E139</f>
        <v>-111100</v>
      </c>
      <c r="F138" s="10">
        <f t="shared" ref="F138:F139" si="14">E138+D138</f>
        <v>2931800</v>
      </c>
    </row>
    <row r="139" spans="2:7" x14ac:dyDescent="0.25">
      <c r="B139" s="13" t="s">
        <v>59</v>
      </c>
      <c r="C139" s="5">
        <v>71.010000000000005</v>
      </c>
      <c r="D139" s="10">
        <v>3042900</v>
      </c>
      <c r="E139" s="11">
        <v>-111100</v>
      </c>
      <c r="F139" s="10">
        <f t="shared" si="14"/>
        <v>2931800</v>
      </c>
    </row>
    <row r="140" spans="2:7" x14ac:dyDescent="0.25">
      <c r="B140" s="8" t="s">
        <v>64</v>
      </c>
      <c r="C140" s="5"/>
      <c r="D140" s="10"/>
      <c r="E140" s="11"/>
      <c r="F140" s="10"/>
    </row>
    <row r="141" spans="2:7" x14ac:dyDescent="0.25">
      <c r="B141" s="8" t="s">
        <v>57</v>
      </c>
      <c r="C141" s="5" t="s">
        <v>34</v>
      </c>
      <c r="D141" s="9">
        <f t="shared" ref="D141" si="15">D142</f>
        <v>96200</v>
      </c>
      <c r="E141" s="12">
        <f>E142</f>
        <v>0</v>
      </c>
      <c r="F141" s="9">
        <f>D141+E141</f>
        <v>96200</v>
      </c>
    </row>
    <row r="142" spans="2:7" x14ac:dyDescent="0.25">
      <c r="B142" s="13" t="s">
        <v>58</v>
      </c>
      <c r="C142" s="5">
        <v>70</v>
      </c>
      <c r="D142" s="10">
        <f>D143</f>
        <v>96200</v>
      </c>
      <c r="E142" s="11">
        <f>E143</f>
        <v>0</v>
      </c>
      <c r="F142" s="10">
        <f>F143</f>
        <v>96200</v>
      </c>
    </row>
    <row r="143" spans="2:7" x14ac:dyDescent="0.25">
      <c r="B143" s="13" t="s">
        <v>59</v>
      </c>
      <c r="C143" s="5">
        <v>71.010000000000005</v>
      </c>
      <c r="D143" s="10">
        <v>96200</v>
      </c>
      <c r="E143" s="11">
        <v>0</v>
      </c>
      <c r="F143" s="10">
        <f>SUM(D143:E143)</f>
        <v>96200</v>
      </c>
    </row>
    <row r="144" spans="2:7" x14ac:dyDescent="0.25">
      <c r="B144" s="8" t="s">
        <v>44</v>
      </c>
      <c r="C144" s="5"/>
      <c r="D144" s="10"/>
      <c r="E144" s="11"/>
      <c r="F144" s="10"/>
    </row>
    <row r="145" spans="2:6" x14ac:dyDescent="0.25">
      <c r="B145" s="8" t="s">
        <v>57</v>
      </c>
      <c r="C145" s="5" t="s">
        <v>34</v>
      </c>
      <c r="D145" s="9">
        <f t="shared" ref="D145:F146" si="16">D146</f>
        <v>472200</v>
      </c>
      <c r="E145" s="12">
        <f t="shared" si="16"/>
        <v>0</v>
      </c>
      <c r="F145" s="12">
        <f t="shared" si="16"/>
        <v>472200</v>
      </c>
    </row>
    <row r="146" spans="2:6" x14ac:dyDescent="0.25">
      <c r="B146" s="13" t="s">
        <v>58</v>
      </c>
      <c r="C146" s="5">
        <v>70</v>
      </c>
      <c r="D146" s="10">
        <f t="shared" si="16"/>
        <v>472200</v>
      </c>
      <c r="E146" s="11">
        <f t="shared" si="16"/>
        <v>0</v>
      </c>
      <c r="F146" s="10">
        <f t="shared" si="16"/>
        <v>472200</v>
      </c>
    </row>
    <row r="147" spans="2:6" x14ac:dyDescent="0.25">
      <c r="B147" s="13" t="s">
        <v>59</v>
      </c>
      <c r="C147" s="5">
        <v>71.010000000000005</v>
      </c>
      <c r="D147" s="10">
        <v>472200</v>
      </c>
      <c r="E147" s="11">
        <v>0</v>
      </c>
      <c r="F147" s="10">
        <f>E147+D147</f>
        <v>472200</v>
      </c>
    </row>
    <row r="148" spans="2:6" x14ac:dyDescent="0.25">
      <c r="B148" s="8" t="s">
        <v>47</v>
      </c>
      <c r="C148" s="5"/>
      <c r="D148" s="10"/>
      <c r="E148" s="11"/>
      <c r="F148" s="10"/>
    </row>
    <row r="149" spans="2:6" x14ac:dyDescent="0.25">
      <c r="B149" s="8" t="s">
        <v>57</v>
      </c>
      <c r="C149" s="5" t="s">
        <v>34</v>
      </c>
      <c r="D149" s="9">
        <f>D150</f>
        <v>9372200</v>
      </c>
      <c r="E149" s="12">
        <f>E150</f>
        <v>0</v>
      </c>
      <c r="F149" s="9">
        <f>E149+D149</f>
        <v>9372200</v>
      </c>
    </row>
    <row r="150" spans="2:6" x14ac:dyDescent="0.25">
      <c r="B150" s="13" t="s">
        <v>58</v>
      </c>
      <c r="C150" s="5">
        <v>70</v>
      </c>
      <c r="D150" s="10">
        <f>D151</f>
        <v>9372200</v>
      </c>
      <c r="E150" s="11">
        <f>E151</f>
        <v>0</v>
      </c>
      <c r="F150" s="10">
        <f>E150+D150</f>
        <v>9372200</v>
      </c>
    </row>
    <row r="151" spans="2:6" x14ac:dyDescent="0.25">
      <c r="B151" s="13" t="s">
        <v>59</v>
      </c>
      <c r="C151" s="5">
        <v>71.010000000000005</v>
      </c>
      <c r="D151" s="10">
        <v>9372200</v>
      </c>
      <c r="E151" s="11">
        <v>0</v>
      </c>
      <c r="F151" s="10">
        <f>E151+D151</f>
        <v>9372200</v>
      </c>
    </row>
    <row r="152" spans="2:6" x14ac:dyDescent="0.25">
      <c r="B152" s="8" t="s">
        <v>61</v>
      </c>
      <c r="C152" s="5"/>
      <c r="D152" s="10"/>
      <c r="E152" s="11"/>
      <c r="F152" s="10"/>
    </row>
    <row r="153" spans="2:6" x14ac:dyDescent="0.25">
      <c r="B153" s="8" t="s">
        <v>57</v>
      </c>
      <c r="C153" s="5" t="s">
        <v>34</v>
      </c>
      <c r="D153" s="9">
        <f>D154</f>
        <v>2444800</v>
      </c>
      <c r="E153" s="12">
        <f>E154</f>
        <v>0</v>
      </c>
      <c r="F153" s="9">
        <f t="shared" ref="F153" si="17">F154</f>
        <v>2444800</v>
      </c>
    </row>
    <row r="154" spans="2:6" x14ac:dyDescent="0.25">
      <c r="B154" s="13" t="s">
        <v>58</v>
      </c>
      <c r="C154" s="5">
        <v>70</v>
      </c>
      <c r="D154" s="10">
        <f>D155</f>
        <v>2444800</v>
      </c>
      <c r="E154" s="11">
        <f>E155</f>
        <v>0</v>
      </c>
      <c r="F154" s="10">
        <f>F155</f>
        <v>2444800</v>
      </c>
    </row>
    <row r="155" spans="2:6" x14ac:dyDescent="0.25">
      <c r="B155" s="13" t="s">
        <v>59</v>
      </c>
      <c r="C155" s="5">
        <v>71.010000000000005</v>
      </c>
      <c r="D155" s="10">
        <v>2444800</v>
      </c>
      <c r="E155" s="11">
        <v>0</v>
      </c>
      <c r="F155" s="10">
        <f>E155+D155</f>
        <v>2444800</v>
      </c>
    </row>
    <row r="156" spans="2:6" x14ac:dyDescent="0.25">
      <c r="B156" s="8" t="s">
        <v>62</v>
      </c>
      <c r="C156" s="5"/>
      <c r="D156" s="10"/>
      <c r="E156" s="11"/>
      <c r="F156" s="10"/>
    </row>
    <row r="157" spans="2:6" x14ac:dyDescent="0.25">
      <c r="B157" s="8" t="s">
        <v>57</v>
      </c>
      <c r="C157" s="5" t="s">
        <v>34</v>
      </c>
      <c r="D157" s="9">
        <f>D158+D159+D160</f>
        <v>138724686</v>
      </c>
      <c r="E157" s="12">
        <f>E160+E159+E158</f>
        <v>60000</v>
      </c>
      <c r="F157" s="12">
        <f>F160+F159+F158</f>
        <v>138784686</v>
      </c>
    </row>
    <row r="158" spans="2:6" s="21" customFormat="1" ht="30" x14ac:dyDescent="0.25">
      <c r="B158" s="36" t="s">
        <v>91</v>
      </c>
      <c r="C158" s="5">
        <v>60</v>
      </c>
      <c r="D158" s="37">
        <v>0</v>
      </c>
      <c r="E158" s="16">
        <v>0</v>
      </c>
      <c r="F158" s="37">
        <f>SUM(D158:E158)</f>
        <v>0</v>
      </c>
    </row>
    <row r="159" spans="2:6" s="21" customFormat="1" ht="30" x14ac:dyDescent="0.25">
      <c r="B159" s="36" t="s">
        <v>92</v>
      </c>
      <c r="C159" s="5">
        <v>61</v>
      </c>
      <c r="D159" s="37">
        <v>123747486</v>
      </c>
      <c r="E159" s="16">
        <v>0</v>
      </c>
      <c r="F159" s="37">
        <f>SUM(D159:E159)</f>
        <v>123747486</v>
      </c>
    </row>
    <row r="160" spans="2:6" x14ac:dyDescent="0.25">
      <c r="B160" s="13" t="s">
        <v>58</v>
      </c>
      <c r="C160" s="5">
        <v>70</v>
      </c>
      <c r="D160" s="10">
        <f>D161</f>
        <v>14977200</v>
      </c>
      <c r="E160" s="11">
        <f>E161</f>
        <v>60000</v>
      </c>
      <c r="F160" s="10">
        <f>E160+D160</f>
        <v>15037200</v>
      </c>
    </row>
    <row r="161" spans="2:6" x14ac:dyDescent="0.25">
      <c r="B161" s="13" t="s">
        <v>59</v>
      </c>
      <c r="C161" s="5">
        <v>71.010000000000005</v>
      </c>
      <c r="D161" s="10">
        <v>14977200</v>
      </c>
      <c r="E161" s="11">
        <v>60000</v>
      </c>
      <c r="F161" s="10">
        <f>E161+D161</f>
        <v>15037200</v>
      </c>
    </row>
    <row r="163" spans="2:6" x14ac:dyDescent="0.25">
      <c r="B163" s="54" t="s">
        <v>139</v>
      </c>
      <c r="C163" s="54"/>
      <c r="D163" s="54"/>
      <c r="E163" s="54"/>
      <c r="F163" s="54"/>
    </row>
    <row r="164" spans="2:6" x14ac:dyDescent="0.25">
      <c r="B164" s="54"/>
      <c r="C164" s="54"/>
      <c r="D164" s="54"/>
      <c r="E164" s="54"/>
      <c r="F164" s="54"/>
    </row>
    <row r="168" spans="2:6" x14ac:dyDescent="0.25">
      <c r="B168" s="53" t="s">
        <v>140</v>
      </c>
      <c r="C168" s="53"/>
      <c r="D168" s="53"/>
      <c r="E168" s="53"/>
      <c r="F168" s="53"/>
    </row>
    <row r="169" spans="2:6" x14ac:dyDescent="0.25">
      <c r="B169" s="54" t="s">
        <v>141</v>
      </c>
      <c r="C169" s="54"/>
      <c r="D169" s="54"/>
      <c r="E169" s="54"/>
      <c r="F169" s="54"/>
    </row>
  </sheetData>
  <mergeCells count="10">
    <mergeCell ref="B168:F168"/>
    <mergeCell ref="B169:F169"/>
    <mergeCell ref="B163:F163"/>
    <mergeCell ref="B164:F164"/>
    <mergeCell ref="B2:F2"/>
    <mergeCell ref="B3:F3"/>
    <mergeCell ref="B4:F4"/>
    <mergeCell ref="B8:F8"/>
    <mergeCell ref="B6:D6"/>
    <mergeCell ref="B7:F7"/>
  </mergeCells>
  <pageMargins left="0.7" right="0.7" top="0.75" bottom="0.75" header="0.3" footer="0.3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86F44-AD71-4E84-B677-C5008E3AE989}">
  <dimension ref="A1:P33"/>
  <sheetViews>
    <sheetView workbookViewId="0">
      <selection activeCell="B16" sqref="B16"/>
    </sheetView>
  </sheetViews>
  <sheetFormatPr defaultRowHeight="15" x14ac:dyDescent="0.25"/>
  <cols>
    <col min="2" max="2" width="12.42578125" customWidth="1"/>
    <col min="3" max="3" width="10.28515625" customWidth="1"/>
    <col min="4" max="11" width="11.5703125" customWidth="1"/>
    <col min="12" max="12" width="13.28515625" customWidth="1"/>
    <col min="13" max="13" width="11.140625" bestFit="1" customWidth="1"/>
    <col min="14" max="14" width="14.42578125" customWidth="1"/>
  </cols>
  <sheetData>
    <row r="1" spans="1:13" x14ac:dyDescent="0.25">
      <c r="A1" s="57" t="s">
        <v>111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3" spans="1:13" s="21" customFormat="1" ht="31.5" customHeight="1" x14ac:dyDescent="0.25">
      <c r="A3" s="5" t="s">
        <v>98</v>
      </c>
      <c r="B3" s="5" t="s">
        <v>95</v>
      </c>
      <c r="C3" s="5" t="s">
        <v>96</v>
      </c>
      <c r="D3" s="5" t="s">
        <v>97</v>
      </c>
      <c r="E3" s="5" t="s">
        <v>99</v>
      </c>
      <c r="F3" s="5" t="s">
        <v>100</v>
      </c>
      <c r="G3" s="5" t="s">
        <v>101</v>
      </c>
      <c r="H3" s="5" t="s">
        <v>102</v>
      </c>
      <c r="I3" s="5" t="s">
        <v>103</v>
      </c>
      <c r="J3" s="5" t="s">
        <v>104</v>
      </c>
      <c r="K3" s="5" t="s">
        <v>105</v>
      </c>
      <c r="L3" s="5" t="s">
        <v>34</v>
      </c>
    </row>
    <row r="4" spans="1:13" x14ac:dyDescent="0.25">
      <c r="A4" s="20">
        <v>51</v>
      </c>
      <c r="B4" s="10">
        <v>4440500</v>
      </c>
      <c r="C4" s="10">
        <v>0</v>
      </c>
      <c r="D4" s="10">
        <v>1987600</v>
      </c>
      <c r="E4" s="10">
        <v>0</v>
      </c>
      <c r="F4" s="10"/>
      <c r="G4" s="10">
        <v>630200</v>
      </c>
      <c r="H4" s="10">
        <v>1506600</v>
      </c>
      <c r="I4" s="10">
        <v>0</v>
      </c>
      <c r="J4" s="10">
        <v>0</v>
      </c>
      <c r="K4" s="10"/>
      <c r="L4" s="10">
        <f t="shared" ref="L4:L16" si="0">SUM(B4:K4)</f>
        <v>8564900</v>
      </c>
      <c r="M4" s="60">
        <f>L4+L5+L6</f>
        <v>9040500</v>
      </c>
    </row>
    <row r="5" spans="1:13" x14ac:dyDescent="0.25">
      <c r="A5" s="20" t="s">
        <v>106</v>
      </c>
      <c r="B5" s="10">
        <v>17900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f t="shared" si="0"/>
        <v>17900</v>
      </c>
      <c r="M5" s="61"/>
    </row>
    <row r="6" spans="1:13" x14ac:dyDescent="0.25">
      <c r="A6" s="20" t="s">
        <v>107</v>
      </c>
      <c r="B6" s="10">
        <v>457700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f t="shared" si="0"/>
        <v>457700</v>
      </c>
      <c r="M6" s="61"/>
    </row>
    <row r="7" spans="1:13" x14ac:dyDescent="0.25">
      <c r="A7" s="20">
        <v>65</v>
      </c>
      <c r="B7" s="10">
        <v>2910200</v>
      </c>
      <c r="C7" s="10">
        <v>1047000</v>
      </c>
      <c r="D7" s="10">
        <v>0</v>
      </c>
      <c r="E7" s="10">
        <v>0</v>
      </c>
      <c r="F7" s="10">
        <v>3409400</v>
      </c>
      <c r="G7" s="10">
        <v>0</v>
      </c>
      <c r="H7" s="10">
        <v>0</v>
      </c>
      <c r="I7" s="10">
        <v>0</v>
      </c>
      <c r="J7" s="10">
        <v>0</v>
      </c>
      <c r="K7" s="10">
        <v>1099500</v>
      </c>
      <c r="L7" s="10">
        <f t="shared" si="0"/>
        <v>8466100</v>
      </c>
      <c r="M7" s="60">
        <f>L7+L8</f>
        <v>8488600</v>
      </c>
    </row>
    <row r="8" spans="1:13" x14ac:dyDescent="0.25">
      <c r="A8" s="20" t="s">
        <v>108</v>
      </c>
      <c r="B8" s="10">
        <v>22500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f t="shared" si="0"/>
        <v>22500</v>
      </c>
      <c r="M8" s="61"/>
    </row>
    <row r="9" spans="1:13" x14ac:dyDescent="0.25">
      <c r="A9" s="20">
        <v>66</v>
      </c>
      <c r="B9" s="10">
        <v>916300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f t="shared" si="0"/>
        <v>916300</v>
      </c>
      <c r="M9" s="43">
        <f>L9</f>
        <v>916300</v>
      </c>
    </row>
    <row r="10" spans="1:13" x14ac:dyDescent="0.25">
      <c r="A10" s="20">
        <v>67</v>
      </c>
      <c r="B10" s="10">
        <v>534000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f t="shared" si="0"/>
        <v>534000</v>
      </c>
      <c r="M10" s="43">
        <f>L10</f>
        <v>534000</v>
      </c>
    </row>
    <row r="11" spans="1:13" x14ac:dyDescent="0.25">
      <c r="A11" s="20">
        <v>70</v>
      </c>
      <c r="B11" s="10">
        <v>505400</v>
      </c>
      <c r="C11" s="10">
        <v>1001300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7539200</v>
      </c>
      <c r="J11" s="10">
        <v>0</v>
      </c>
      <c r="K11" s="10">
        <v>0</v>
      </c>
      <c r="L11" s="10">
        <f t="shared" si="0"/>
        <v>9045900</v>
      </c>
      <c r="M11" s="60">
        <f>L11+L12</f>
        <v>9082900</v>
      </c>
    </row>
    <row r="12" spans="1:13" x14ac:dyDescent="0.25">
      <c r="A12" s="20" t="s">
        <v>109</v>
      </c>
      <c r="B12" s="10">
        <v>37000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f t="shared" si="0"/>
        <v>37000</v>
      </c>
      <c r="M12" s="61"/>
    </row>
    <row r="13" spans="1:13" x14ac:dyDescent="0.25">
      <c r="A13" s="20">
        <v>74</v>
      </c>
      <c r="B13" s="10">
        <v>930600</v>
      </c>
      <c r="C13" s="10">
        <v>0</v>
      </c>
      <c r="D13" s="10">
        <v>1763000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f t="shared" si="0"/>
        <v>2693600</v>
      </c>
      <c r="M13" s="43">
        <f>L13</f>
        <v>2693600</v>
      </c>
    </row>
    <row r="14" spans="1:13" x14ac:dyDescent="0.25">
      <c r="A14" s="20">
        <v>84</v>
      </c>
      <c r="B14" s="10">
        <v>4288700</v>
      </c>
      <c r="C14" s="10">
        <v>5887100</v>
      </c>
      <c r="D14" s="10">
        <v>5423600</v>
      </c>
      <c r="E14" s="10">
        <v>70846300</v>
      </c>
      <c r="F14" s="10">
        <v>0</v>
      </c>
      <c r="G14" s="10">
        <v>0</v>
      </c>
      <c r="H14" s="10">
        <v>0</v>
      </c>
      <c r="I14" s="10">
        <v>0</v>
      </c>
      <c r="J14" s="10">
        <v>55210500</v>
      </c>
      <c r="K14" s="10">
        <v>0</v>
      </c>
      <c r="L14" s="10">
        <f t="shared" si="0"/>
        <v>141656200</v>
      </c>
      <c r="M14" s="60">
        <f>L14+L15</f>
        <v>141659100</v>
      </c>
    </row>
    <row r="15" spans="1:13" x14ac:dyDescent="0.25">
      <c r="A15" s="20" t="s">
        <v>110</v>
      </c>
      <c r="B15" s="10">
        <v>2900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f t="shared" si="0"/>
        <v>2900</v>
      </c>
      <c r="M15" s="61"/>
    </row>
    <row r="16" spans="1:13" x14ac:dyDescent="0.25">
      <c r="A16" s="41" t="s">
        <v>34</v>
      </c>
      <c r="B16" s="42">
        <f t="shared" ref="B16:K16" si="1">SUM(B4:B15)</f>
        <v>15063700</v>
      </c>
      <c r="C16" s="42">
        <f t="shared" si="1"/>
        <v>7935400</v>
      </c>
      <c r="D16" s="42">
        <f t="shared" si="1"/>
        <v>9174200</v>
      </c>
      <c r="E16" s="42">
        <f t="shared" si="1"/>
        <v>70846300</v>
      </c>
      <c r="F16" s="42">
        <f t="shared" si="1"/>
        <v>3409400</v>
      </c>
      <c r="G16" s="42">
        <f t="shared" si="1"/>
        <v>630200</v>
      </c>
      <c r="H16" s="42">
        <f t="shared" si="1"/>
        <v>1506600</v>
      </c>
      <c r="I16" s="42">
        <f t="shared" si="1"/>
        <v>7539200</v>
      </c>
      <c r="J16" s="42">
        <f t="shared" si="1"/>
        <v>55210500</v>
      </c>
      <c r="K16" s="42">
        <f t="shared" si="1"/>
        <v>1099500</v>
      </c>
      <c r="L16" s="42">
        <f t="shared" si="0"/>
        <v>172415000</v>
      </c>
      <c r="M16" s="44">
        <f>SUM(M4:M15)</f>
        <v>172415000</v>
      </c>
    </row>
    <row r="19" spans="1:16" x14ac:dyDescent="0.25">
      <c r="A19" s="59" t="s">
        <v>112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47"/>
    </row>
    <row r="20" spans="1:16" x14ac:dyDescent="0.25">
      <c r="A20" s="45"/>
      <c r="B20" s="45" t="s">
        <v>101</v>
      </c>
      <c r="C20" s="45" t="s">
        <v>102</v>
      </c>
      <c r="D20" s="45" t="s">
        <v>117</v>
      </c>
      <c r="E20" s="45" t="s">
        <v>103</v>
      </c>
      <c r="F20" s="45" t="s">
        <v>99</v>
      </c>
      <c r="G20" s="45" t="s">
        <v>104</v>
      </c>
      <c r="H20" s="45" t="s">
        <v>122</v>
      </c>
      <c r="I20" s="20" t="s">
        <v>123</v>
      </c>
      <c r="J20" s="13" t="s">
        <v>126</v>
      </c>
      <c r="K20" s="48" t="s">
        <v>127</v>
      </c>
      <c r="L20" s="48" t="s">
        <v>128</v>
      </c>
      <c r="M20" s="48" t="s">
        <v>129</v>
      </c>
      <c r="N20" s="20" t="s">
        <v>34</v>
      </c>
      <c r="O20" s="38"/>
      <c r="P20" s="38"/>
    </row>
    <row r="21" spans="1:16" x14ac:dyDescent="0.25">
      <c r="A21" s="10" t="s">
        <v>113</v>
      </c>
      <c r="B21" s="10">
        <v>293000</v>
      </c>
      <c r="C21" s="10">
        <v>1506600</v>
      </c>
      <c r="D21" s="10">
        <v>0</v>
      </c>
      <c r="E21" s="10">
        <v>0</v>
      </c>
      <c r="F21" s="10">
        <v>0</v>
      </c>
      <c r="G21" s="10">
        <v>55210500</v>
      </c>
      <c r="H21" s="10">
        <v>0</v>
      </c>
      <c r="I21" s="10">
        <v>0</v>
      </c>
      <c r="J21" s="40">
        <v>0</v>
      </c>
      <c r="K21" s="13">
        <v>0</v>
      </c>
      <c r="L21" s="10">
        <v>0</v>
      </c>
      <c r="M21" s="10">
        <v>0</v>
      </c>
      <c r="N21" s="42">
        <f t="shared" ref="N21:N26" si="2">SUM(B21:M21)</f>
        <v>57010100</v>
      </c>
    </row>
    <row r="22" spans="1:16" x14ac:dyDescent="0.25">
      <c r="A22" s="10" t="s">
        <v>114</v>
      </c>
      <c r="B22" s="10">
        <v>337200</v>
      </c>
      <c r="C22" s="10">
        <v>0</v>
      </c>
      <c r="D22" s="10">
        <v>0</v>
      </c>
      <c r="E22" s="10">
        <v>0</v>
      </c>
      <c r="F22" s="10">
        <v>70846300</v>
      </c>
      <c r="G22" s="10">
        <v>0</v>
      </c>
      <c r="H22" s="10">
        <v>0</v>
      </c>
      <c r="I22" s="10">
        <v>0</v>
      </c>
      <c r="J22" s="40">
        <v>0</v>
      </c>
      <c r="K22" s="13">
        <v>0</v>
      </c>
      <c r="L22" s="10">
        <v>0</v>
      </c>
      <c r="M22" s="10">
        <v>0</v>
      </c>
      <c r="N22" s="42">
        <f t="shared" si="2"/>
        <v>71183500</v>
      </c>
    </row>
    <row r="23" spans="1:16" x14ac:dyDescent="0.25">
      <c r="A23" s="33" t="s">
        <v>115</v>
      </c>
      <c r="B23" s="10">
        <v>17900</v>
      </c>
      <c r="C23" s="10">
        <v>0</v>
      </c>
      <c r="D23" s="10">
        <v>0</v>
      </c>
      <c r="E23" s="10">
        <v>0</v>
      </c>
      <c r="F23" s="10">
        <v>2900</v>
      </c>
      <c r="G23" s="10">
        <v>0</v>
      </c>
      <c r="H23" s="10">
        <v>18500</v>
      </c>
      <c r="I23" s="10">
        <v>4000</v>
      </c>
      <c r="J23" s="40">
        <v>0</v>
      </c>
      <c r="K23" s="13">
        <v>0</v>
      </c>
      <c r="L23" s="10">
        <v>0</v>
      </c>
      <c r="M23" s="10">
        <v>0</v>
      </c>
      <c r="N23" s="42">
        <f t="shared" si="2"/>
        <v>43300</v>
      </c>
    </row>
    <row r="24" spans="1:16" x14ac:dyDescent="0.25">
      <c r="A24" s="33" t="s">
        <v>116</v>
      </c>
      <c r="B24" s="10">
        <v>0</v>
      </c>
      <c r="C24" s="10">
        <v>457700</v>
      </c>
      <c r="D24" s="10">
        <v>0</v>
      </c>
      <c r="E24" s="10">
        <v>37000</v>
      </c>
      <c r="F24" s="10">
        <v>0</v>
      </c>
      <c r="G24" s="10">
        <v>0</v>
      </c>
      <c r="H24" s="10">
        <v>0</v>
      </c>
      <c r="I24" s="10">
        <v>0</v>
      </c>
      <c r="J24" s="40">
        <v>0</v>
      </c>
      <c r="K24" s="13">
        <v>0</v>
      </c>
      <c r="L24" s="10">
        <v>0</v>
      </c>
      <c r="M24" s="10">
        <v>0</v>
      </c>
      <c r="N24" s="42">
        <f t="shared" si="2"/>
        <v>494700</v>
      </c>
    </row>
    <row r="25" spans="1:16" x14ac:dyDescent="0.25">
      <c r="A25" s="10" t="s">
        <v>118</v>
      </c>
      <c r="B25" s="10">
        <v>0</v>
      </c>
      <c r="C25" s="10">
        <v>0</v>
      </c>
      <c r="D25" s="10">
        <v>128200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40">
        <v>0</v>
      </c>
      <c r="K25" s="13">
        <v>0</v>
      </c>
      <c r="L25" s="10">
        <v>0</v>
      </c>
      <c r="M25" s="10">
        <v>0</v>
      </c>
      <c r="N25" s="42">
        <f t="shared" si="2"/>
        <v>128200</v>
      </c>
    </row>
    <row r="26" spans="1:16" x14ac:dyDescent="0.25">
      <c r="A26" s="10" t="s">
        <v>119</v>
      </c>
      <c r="B26" s="10">
        <v>0</v>
      </c>
      <c r="C26" s="10">
        <v>0</v>
      </c>
      <c r="D26" s="10">
        <v>3281200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40">
        <v>0</v>
      </c>
      <c r="K26" s="13">
        <v>0</v>
      </c>
      <c r="L26" s="10">
        <v>0</v>
      </c>
      <c r="M26" s="10">
        <v>0</v>
      </c>
      <c r="N26" s="42">
        <f t="shared" si="2"/>
        <v>3281200</v>
      </c>
    </row>
    <row r="27" spans="1:16" x14ac:dyDescent="0.25">
      <c r="A27" s="10" t="s">
        <v>120</v>
      </c>
      <c r="B27" s="10">
        <v>0</v>
      </c>
      <c r="C27" s="10">
        <v>0</v>
      </c>
      <c r="D27" s="10">
        <v>0</v>
      </c>
      <c r="E27" s="10">
        <v>7539200</v>
      </c>
      <c r="F27" s="10">
        <v>0</v>
      </c>
      <c r="G27" s="10">
        <v>0</v>
      </c>
      <c r="H27" s="10">
        <v>0</v>
      </c>
      <c r="I27" s="10">
        <v>0</v>
      </c>
      <c r="J27" s="40">
        <v>0</v>
      </c>
      <c r="K27" s="13">
        <v>0</v>
      </c>
      <c r="L27" s="10">
        <v>1763000</v>
      </c>
      <c r="M27" s="10">
        <v>5423600</v>
      </c>
      <c r="N27" s="42">
        <v>14725800</v>
      </c>
      <c r="O27" t="s">
        <v>125</v>
      </c>
    </row>
    <row r="28" spans="1:16" x14ac:dyDescent="0.25">
      <c r="A28" s="10" t="s">
        <v>121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531100</v>
      </c>
      <c r="I28" s="10">
        <v>113000</v>
      </c>
      <c r="J28" s="40">
        <v>0</v>
      </c>
      <c r="K28" s="13">
        <v>0</v>
      </c>
      <c r="L28" s="10">
        <v>0</v>
      </c>
      <c r="M28" s="10">
        <v>0</v>
      </c>
      <c r="N28" s="42">
        <f>SUM(B28:M28)</f>
        <v>644100</v>
      </c>
    </row>
    <row r="29" spans="1:16" x14ac:dyDescent="0.25">
      <c r="A29" s="10" t="s">
        <v>124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375600</v>
      </c>
      <c r="I29" s="10">
        <v>79800</v>
      </c>
      <c r="J29" s="40">
        <v>0</v>
      </c>
      <c r="K29" s="13">
        <v>0</v>
      </c>
      <c r="L29" s="10">
        <v>0</v>
      </c>
      <c r="M29" s="10">
        <v>0</v>
      </c>
      <c r="N29" s="42">
        <f>SUM(B29:M29)</f>
        <v>455400</v>
      </c>
    </row>
    <row r="30" spans="1:16" x14ac:dyDescent="0.25">
      <c r="A30" s="46">
        <v>40.14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40">
        <v>324800</v>
      </c>
      <c r="K30" s="13">
        <v>0</v>
      </c>
      <c r="L30" s="10">
        <v>0</v>
      </c>
      <c r="M30" s="10">
        <v>0</v>
      </c>
      <c r="N30" s="42">
        <f>SUM(B30:J30)</f>
        <v>324800</v>
      </c>
    </row>
    <row r="31" spans="1:16" x14ac:dyDescent="0.25">
      <c r="A31" s="46" t="s">
        <v>77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40">
        <v>0</v>
      </c>
      <c r="K31" s="13">
        <v>7935400</v>
      </c>
      <c r="L31" s="10">
        <v>0</v>
      </c>
      <c r="M31" s="10">
        <v>0</v>
      </c>
      <c r="N31" s="42">
        <f>SUM(B31:M31)</f>
        <v>7935400</v>
      </c>
    </row>
    <row r="32" spans="1:16" x14ac:dyDescent="0.25">
      <c r="A32" s="10"/>
      <c r="B32" s="42">
        <f t="shared" ref="B32:N32" si="3">SUM(B21:B31)</f>
        <v>648100</v>
      </c>
      <c r="C32" s="42">
        <f t="shared" si="3"/>
        <v>1964300</v>
      </c>
      <c r="D32" s="42">
        <f t="shared" si="3"/>
        <v>3409400</v>
      </c>
      <c r="E32" s="42">
        <f t="shared" si="3"/>
        <v>7576200</v>
      </c>
      <c r="F32" s="42">
        <f t="shared" si="3"/>
        <v>70849200</v>
      </c>
      <c r="G32" s="42">
        <f t="shared" si="3"/>
        <v>55210500</v>
      </c>
      <c r="H32" s="42">
        <f t="shared" si="3"/>
        <v>925200</v>
      </c>
      <c r="I32" s="42">
        <f t="shared" si="3"/>
        <v>196800</v>
      </c>
      <c r="J32" s="42">
        <f t="shared" si="3"/>
        <v>324800</v>
      </c>
      <c r="K32" s="42">
        <f t="shared" si="3"/>
        <v>7935400</v>
      </c>
      <c r="L32" s="42">
        <f t="shared" si="3"/>
        <v>1763000</v>
      </c>
      <c r="M32" s="42">
        <f t="shared" si="3"/>
        <v>5423600</v>
      </c>
      <c r="N32" s="42">
        <f t="shared" si="3"/>
        <v>156226500</v>
      </c>
    </row>
    <row r="33" spans="14:14" x14ac:dyDescent="0.25">
      <c r="N33" s="2">
        <f>N32-N23-N24</f>
        <v>155688500</v>
      </c>
    </row>
  </sheetData>
  <mergeCells count="6">
    <mergeCell ref="A1:L1"/>
    <mergeCell ref="A19:K19"/>
    <mergeCell ref="M4:M6"/>
    <mergeCell ref="M7:M8"/>
    <mergeCell ref="M11:M12"/>
    <mergeCell ref="M14:M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BUGET 2025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2025-10-21T06:06:07Z</cp:lastPrinted>
  <dcterms:created xsi:type="dcterms:W3CDTF">2021-03-03T10:53:46Z</dcterms:created>
  <dcterms:modified xsi:type="dcterms:W3CDTF">2025-10-21T06:17:17Z</dcterms:modified>
</cp:coreProperties>
</file>