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180"/>
  </bookViews>
  <sheets>
    <sheet name="DG bun" sheetId="2" r:id="rId1"/>
  </sheets>
  <definedNames>
    <definedName name="_xlnm.Print_Area" localSheetId="0">'DG bun'!$H$5:$L$74</definedName>
  </definedNames>
  <calcPr calcId="162913"/>
</workbook>
</file>

<file path=xl/calcChain.xml><?xml version="1.0" encoding="utf-8"?>
<calcChain xmlns="http://schemas.openxmlformats.org/spreadsheetml/2006/main">
  <c r="J41" i="2" l="1"/>
  <c r="K36" i="2"/>
  <c r="K35" i="2"/>
  <c r="K34" i="2"/>
  <c r="K31" i="2"/>
  <c r="J30" i="2"/>
  <c r="K27" i="2"/>
  <c r="K70" i="2"/>
  <c r="K69" i="2"/>
  <c r="K66" i="2"/>
  <c r="K65" i="2"/>
  <c r="K58" i="2"/>
  <c r="K57" i="2"/>
  <c r="K53" i="2"/>
  <c r="K52" i="2"/>
  <c r="K51" i="2"/>
  <c r="K50" i="2"/>
  <c r="K49" i="2"/>
  <c r="K15" i="2"/>
  <c r="K48" i="2"/>
  <c r="J56" i="2" l="1"/>
  <c r="L60" i="2"/>
  <c r="L64" i="2"/>
  <c r="J71" i="2" l="1"/>
  <c r="L70" i="2"/>
  <c r="L69" i="2"/>
  <c r="L66" i="2"/>
  <c r="L58" i="2"/>
  <c r="J54" i="2"/>
  <c r="J73" i="2" s="1"/>
  <c r="L53" i="2"/>
  <c r="L52" i="2"/>
  <c r="L51" i="2"/>
  <c r="L50" i="2"/>
  <c r="L49" i="2"/>
  <c r="K45" i="2"/>
  <c r="L45" i="2" s="1"/>
  <c r="K44" i="2"/>
  <c r="K43" i="2"/>
  <c r="L43" i="2" s="1"/>
  <c r="J42" i="2"/>
  <c r="K40" i="2"/>
  <c r="L40" i="2" s="1"/>
  <c r="K39" i="2"/>
  <c r="L39" i="2" s="1"/>
  <c r="J38" i="2"/>
  <c r="K37" i="2"/>
  <c r="L37" i="2" s="1"/>
  <c r="L36" i="2"/>
  <c r="L35" i="2"/>
  <c r="L34" i="2"/>
  <c r="K33" i="2"/>
  <c r="L33" i="2" s="1"/>
  <c r="K32" i="2"/>
  <c r="L32" i="2" s="1"/>
  <c r="L31" i="2"/>
  <c r="K29" i="2"/>
  <c r="L29" i="2" s="1"/>
  <c r="K28" i="2"/>
  <c r="L28" i="2" s="1"/>
  <c r="L27" i="2"/>
  <c r="K26" i="2"/>
  <c r="K25" i="2"/>
  <c r="L25" i="2" s="1"/>
  <c r="K24" i="2"/>
  <c r="L24" i="2" s="1"/>
  <c r="K21" i="2"/>
  <c r="L21" i="2" s="1"/>
  <c r="J19" i="2"/>
  <c r="K18" i="2"/>
  <c r="L18" i="2" s="1"/>
  <c r="K17" i="2"/>
  <c r="L17" i="2" s="1"/>
  <c r="K16" i="2"/>
  <c r="L63" i="2" l="1"/>
  <c r="L65" i="2"/>
  <c r="J62" i="2"/>
  <c r="L62" i="2" s="1"/>
  <c r="J61" i="2"/>
  <c r="L57" i="2"/>
  <c r="L56" i="2" s="1"/>
  <c r="L38" i="2"/>
  <c r="L71" i="2"/>
  <c r="L30" i="2"/>
  <c r="K71" i="2"/>
  <c r="K19" i="2"/>
  <c r="J46" i="2"/>
  <c r="K42" i="2"/>
  <c r="K41" i="2" s="1"/>
  <c r="K38" i="2"/>
  <c r="K54" i="2"/>
  <c r="K23" i="2"/>
  <c r="L15" i="2"/>
  <c r="L16" i="2"/>
  <c r="L26" i="2"/>
  <c r="L23" i="2" s="1"/>
  <c r="K30" i="2"/>
  <c r="L44" i="2"/>
  <c r="L42" i="2" s="1"/>
  <c r="L48" i="2"/>
  <c r="J59" i="2" l="1"/>
  <c r="K56" i="2"/>
  <c r="K67" i="2" s="1"/>
  <c r="K73" i="2"/>
  <c r="L61" i="2"/>
  <c r="K46" i="2"/>
  <c r="L41" i="2"/>
  <c r="L46" i="2" s="1"/>
  <c r="L54" i="2"/>
  <c r="L73" i="2"/>
  <c r="L19" i="2"/>
  <c r="K72" i="2" l="1"/>
  <c r="L59" i="2"/>
  <c r="L67" i="2" s="1"/>
  <c r="L72" i="2" s="1"/>
  <c r="J67" i="2"/>
  <c r="J72" i="2" s="1"/>
</calcChain>
</file>

<file path=xl/sharedStrings.xml><?xml version="1.0" encoding="utf-8"?>
<sst xmlns="http://schemas.openxmlformats.org/spreadsheetml/2006/main" count="118" uniqueCount="116">
  <si>
    <t>DEVIZUL GENERAL</t>
  </si>
  <si>
    <t>al obiectivului de investitii</t>
  </si>
  <si>
    <t>Conform H.G. nr. 907 din 2016</t>
  </si>
  <si>
    <t>Nr.
crt.</t>
  </si>
  <si>
    <t>Denumirea capitolelor si subcapitolelor de cheltuieli</t>
  </si>
  <si>
    <t>Valoare
(fara TVA)</t>
  </si>
  <si>
    <t>TVA</t>
  </si>
  <si>
    <t>Valoare
cu TVA</t>
  </si>
  <si>
    <t>lei</t>
  </si>
  <si>
    <t>CAPITOL 1 Cheltuieli pentru obtinerea si amenajarea terenului</t>
  </si>
  <si>
    <t>1.1</t>
  </si>
  <si>
    <t>Obtinerea terenului</t>
  </si>
  <si>
    <t>1.2</t>
  </si>
  <si>
    <t>Amenajarea terenului</t>
  </si>
  <si>
    <t>1.3</t>
  </si>
  <si>
    <t>Amenajari pentru protectia mediului si aducerea terenului la starea initiala</t>
  </si>
  <si>
    <t>1.4</t>
  </si>
  <si>
    <t>Cheltuieli pentru relocarea/protectia utilitatilor</t>
  </si>
  <si>
    <t>TOTAL CAPITOL 1</t>
  </si>
  <si>
    <t>CAPITOL 2 Cheltuieli pentru asigurarea utilitatilor necesare obiectivului  de investitii</t>
  </si>
  <si>
    <t>TOTAL CAPITOL 2</t>
  </si>
  <si>
    <t>CAPITOL 3 Cheltuieli pentru proiectare si asistenta tehnica</t>
  </si>
  <si>
    <t>3.1</t>
  </si>
  <si>
    <t>Studii</t>
  </si>
  <si>
    <t>3.1.1</t>
  </si>
  <si>
    <t xml:space="preserve">   Studii de teren</t>
  </si>
  <si>
    <t>3.1.2</t>
  </si>
  <si>
    <t xml:space="preserve">   Raport privind impactul asupra mediului</t>
  </si>
  <si>
    <t>3.1.3</t>
  </si>
  <si>
    <t xml:space="preserve">   Alte studii specifice</t>
  </si>
  <si>
    <t>3.2</t>
  </si>
  <si>
    <t>Documentatii-suport si cheltuieli pentru obtinerea de avize, acorduri si autorizatii</t>
  </si>
  <si>
    <t>3.3</t>
  </si>
  <si>
    <t>Expertizare tehnica</t>
  </si>
  <si>
    <t>3.4</t>
  </si>
  <si>
    <t>Certificarea performantei energetice si auditul energetic al cladirilor</t>
  </si>
  <si>
    <t>3.5</t>
  </si>
  <si>
    <t>Proiectare</t>
  </si>
  <si>
    <t>3.5.1</t>
  </si>
  <si>
    <t xml:space="preserve">   Tema de proiectare</t>
  </si>
  <si>
    <t>3.5.2</t>
  </si>
  <si>
    <t xml:space="preserve">   Studiu de prefezabilitate</t>
  </si>
  <si>
    <t>3.5.3</t>
  </si>
  <si>
    <t xml:space="preserve">   Studiu de fezabilitate/documentatie de avizare a lucrarilor de interventii si deviz general</t>
  </si>
  <si>
    <t>3.5.4</t>
  </si>
  <si>
    <t xml:space="preserve">   Documentatiile tehnice necesare in vederea obtinerii avizelor/acordurilor/autorizatiilor</t>
  </si>
  <si>
    <t>3.5.5</t>
  </si>
  <si>
    <t xml:space="preserve">   Verificarea tehnica de calitate a proiectului tehnic si a detaliilor de executie</t>
  </si>
  <si>
    <t>3.5.6</t>
  </si>
  <si>
    <t xml:space="preserve">   Proiect tehnic si detalii de executie</t>
  </si>
  <si>
    <t>3.6</t>
  </si>
  <si>
    <t>Organizarea procedurilor de achizitie</t>
  </si>
  <si>
    <t>3.7</t>
  </si>
  <si>
    <t>Consultanta</t>
  </si>
  <si>
    <t>3.7.1</t>
  </si>
  <si>
    <t xml:space="preserve">   Managementul de proiect pentru obiectivul de investitii</t>
  </si>
  <si>
    <t>3.7.2</t>
  </si>
  <si>
    <t xml:space="preserve">   Auditul financiar</t>
  </si>
  <si>
    <t>3.8</t>
  </si>
  <si>
    <t>Asistenta tehnica</t>
  </si>
  <si>
    <t>3.8.1</t>
  </si>
  <si>
    <t xml:space="preserve">   Asistenta tehnica din partea proiectantului</t>
  </si>
  <si>
    <t>3.8.1.1</t>
  </si>
  <si>
    <t xml:space="preserve">     pe perioada de executie a lucrarilor</t>
  </si>
  <si>
    <t>3.8.1.2</t>
  </si>
  <si>
    <t xml:space="preserve">     pentru participarea proiectantului la fazele incluse în programul de control al lucrarilor de executie, avizat de catre Inspectoratul de Stat în Constructii</t>
  </si>
  <si>
    <t>3.8.2</t>
  </si>
  <si>
    <t xml:space="preserve">   Dirigentie de santier</t>
  </si>
  <si>
    <t>TOTAL CAPITOL 3</t>
  </si>
  <si>
    <t>CAPITOL 4 Cheltuieli pentru investitia de baza</t>
  </si>
  <si>
    <t>4.1</t>
  </si>
  <si>
    <t>Constructii si instalatii</t>
  </si>
  <si>
    <t>4.2</t>
  </si>
  <si>
    <t>Montaj utilaje, echipamente tehnologice si functionale</t>
  </si>
  <si>
    <t>4.3</t>
  </si>
  <si>
    <t>Utilaje, echipamente tehnologice si functionale care necesita montaj</t>
  </si>
  <si>
    <t>4.4</t>
  </si>
  <si>
    <t>Utilaje, echipamente tehnologice si functionale care nu necesita montaj si echipamente de transport</t>
  </si>
  <si>
    <t>4.5</t>
  </si>
  <si>
    <t>Dotari</t>
  </si>
  <si>
    <t>4.6</t>
  </si>
  <si>
    <t>Active necorporale</t>
  </si>
  <si>
    <t>TOTAL CAPITOL 4</t>
  </si>
  <si>
    <t>CAPITOL 5 Alte cheltuieli</t>
  </si>
  <si>
    <t>5.1</t>
  </si>
  <si>
    <t>Organizare de santier</t>
  </si>
  <si>
    <t>5.1.1</t>
  </si>
  <si>
    <t xml:space="preserve">   Lucrari de constructii si instalatii aferente organizarii de santier</t>
  </si>
  <si>
    <t>5.1.2</t>
  </si>
  <si>
    <t xml:space="preserve">   Cheltuieli conexe organizarii santierului</t>
  </si>
  <si>
    <t>5.2</t>
  </si>
  <si>
    <t>Comisioane, cote, taxe, costul creditului</t>
  </si>
  <si>
    <t>5.2.1</t>
  </si>
  <si>
    <t xml:space="preserve">   Comisioanele si dobanzile aferente creditului bancii finantatoare</t>
  </si>
  <si>
    <t>5.2.2</t>
  </si>
  <si>
    <t xml:space="preserve">   Cota aferenta ISC pentru controlul calitatii lucrarilor de constructii</t>
  </si>
  <si>
    <t>5.2.3</t>
  </si>
  <si>
    <t xml:space="preserve">   Cota aferenta ISC pentru controlul statului in amenajarea teritoriului, urbanism si pentru autorizarea lucrarilor de constructii</t>
  </si>
  <si>
    <t>5.2.4</t>
  </si>
  <si>
    <t xml:space="preserve">   Cota aferenta Casei Sociale a Constructorilor - CSC</t>
  </si>
  <si>
    <t>5.2.5</t>
  </si>
  <si>
    <t xml:space="preserve">   Taxe pentru acorduri, avize conforme si autorizatia de construire/desfiintare</t>
  </si>
  <si>
    <t>5.3</t>
  </si>
  <si>
    <t>Cheltuieli diverse si neprevazute</t>
  </si>
  <si>
    <t>5.4</t>
  </si>
  <si>
    <t>Cheltuieli pentru informare si publicitate</t>
  </si>
  <si>
    <t>TOTAL CAPITOL 5</t>
  </si>
  <si>
    <t>CAPITOL 6 Cheltuieli pentru probe tehnologice si teste</t>
  </si>
  <si>
    <t>6.1</t>
  </si>
  <si>
    <t>Pregatirea personalului de exploatare</t>
  </si>
  <si>
    <t>6.2</t>
  </si>
  <si>
    <t>Probe tehnologice si teste</t>
  </si>
  <si>
    <t>TOTAL CAPITOL 6</t>
  </si>
  <si>
    <t>TOTAL GENERAL</t>
  </si>
  <si>
    <t>din care: C+M (1.2+1.3+1.4+2+4.1+4.2+5.1.1)</t>
  </si>
  <si>
    <t>REABILITARE ȘI MODERNIZARE SPAȚIU ADIACENT STRADA ARMATEI ÎN SUPRAFAȚĂ DE 1250 MP,
SAT CACIULAȚI, COMUNA MOARA VLĂSIEI, JUDEȚUL ILFOV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</si>
</sst>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l_e_i_-;\-* #,##0.00\ _l_e_i_-;_-* &quot;-&quot;??\ _l_e_i_-;_-@_-"/>
    <numFmt numFmtId="165" formatCode="#,##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165" fontId="0" fillId="0" borderId="0" xfId="0" applyNumberFormat="1"/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  <xf numFmtId="165" fontId="1" fillId="0" borderId="14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165" fontId="0" fillId="0" borderId="2" xfId="0" applyNumberForma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164" fontId="0" fillId="0" borderId="0" xfId="1" applyFont="1"/>
    <xf numFmtId="164" fontId="0" fillId="0" borderId="0" xfId="0" applyNumberFormat="1"/>
    <xf numFmtId="0" fontId="6" fillId="0" borderId="0" xfId="0" applyFont="1"/>
    <xf numFmtId="0" fontId="0" fillId="0" borderId="4" xfId="0" applyBorder="1" applyAlignment="1">
      <alignment horizontal="left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5" xfId="0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:O84"/>
  <sheetViews>
    <sheetView tabSelected="1" topLeftCell="D1" workbookViewId="0">
      <selection activeCell="H9" sqref="H9:L9"/>
    </sheetView>
  </sheetViews>
  <sheetFormatPr defaultRowHeight="15" x14ac:dyDescent="0.25"/>
  <cols>
    <col min="8" max="8" width="6.7109375" bestFit="1" customWidth="1"/>
    <col min="9" max="9" width="57.28515625" customWidth="1"/>
    <col min="10" max="10" width="16" bestFit="1" customWidth="1"/>
    <col min="11" max="11" width="12.7109375" bestFit="1" customWidth="1"/>
    <col min="12" max="12" width="13.42578125" bestFit="1" customWidth="1"/>
    <col min="13" max="13" width="12.7109375" bestFit="1" customWidth="1"/>
  </cols>
  <sheetData>
    <row r="5" spans="3:15" x14ac:dyDescent="0.25">
      <c r="K5" s="60"/>
      <c r="L5" s="60"/>
    </row>
    <row r="6" spans="3:15" ht="21" x14ac:dyDescent="0.25">
      <c r="H6" s="46" t="s">
        <v>0</v>
      </c>
      <c r="I6" s="46"/>
      <c r="J6" s="46"/>
      <c r="K6" s="46"/>
      <c r="L6" s="46"/>
    </row>
    <row r="7" spans="3:15" ht="18.75" x14ac:dyDescent="0.25">
      <c r="H7" s="51" t="s">
        <v>1</v>
      </c>
      <c r="I7" s="51"/>
      <c r="J7" s="51"/>
      <c r="K7" s="51"/>
      <c r="L7" s="51"/>
    </row>
    <row r="8" spans="3:15" x14ac:dyDescent="0.25">
      <c r="N8" s="29"/>
      <c r="O8" s="29"/>
    </row>
    <row r="9" spans="3:15" ht="32.25" customHeight="1" x14ac:dyDescent="0.25">
      <c r="H9" s="52" t="s">
        <v>115</v>
      </c>
      <c r="I9" s="53"/>
      <c r="J9" s="53"/>
      <c r="K9" s="53"/>
      <c r="L9" s="53"/>
    </row>
    <row r="10" spans="3:15" ht="15.75" thickBot="1" x14ac:dyDescent="0.3">
      <c r="C10" s="1"/>
      <c r="D10" s="1"/>
      <c r="E10" s="1"/>
      <c r="F10" s="1"/>
      <c r="G10" s="1"/>
      <c r="H10" s="1"/>
      <c r="I10" s="1"/>
      <c r="J10" s="61" t="s">
        <v>2</v>
      </c>
      <c r="K10" s="61"/>
      <c r="L10" s="61"/>
    </row>
    <row r="11" spans="3:15" ht="30" x14ac:dyDescent="0.25">
      <c r="C11" s="1"/>
      <c r="D11" s="1"/>
      <c r="E11" s="1"/>
      <c r="F11" s="1"/>
      <c r="G11" s="1"/>
      <c r="H11" s="62" t="s">
        <v>3</v>
      </c>
      <c r="I11" s="63" t="s">
        <v>4</v>
      </c>
      <c r="J11" s="43" t="s">
        <v>5</v>
      </c>
      <c r="K11" s="2" t="s">
        <v>6</v>
      </c>
      <c r="L11" s="3" t="s">
        <v>7</v>
      </c>
    </row>
    <row r="12" spans="3:15" x14ac:dyDescent="0.25">
      <c r="C12" s="1"/>
      <c r="D12" s="1"/>
      <c r="E12" s="1"/>
      <c r="F12" s="1"/>
      <c r="G12" s="1"/>
      <c r="H12" s="47"/>
      <c r="I12" s="45"/>
      <c r="J12" s="11" t="s">
        <v>8</v>
      </c>
      <c r="K12" s="4" t="s">
        <v>8</v>
      </c>
      <c r="L12" s="5" t="s">
        <v>8</v>
      </c>
    </row>
    <row r="13" spans="3:15" ht="15.75" thickBot="1" x14ac:dyDescent="0.3">
      <c r="C13" s="1"/>
      <c r="D13" s="1"/>
      <c r="E13" s="1"/>
      <c r="F13" s="1"/>
      <c r="G13" s="1"/>
      <c r="H13" s="11">
        <v>1</v>
      </c>
      <c r="I13" s="12">
        <v>2</v>
      </c>
      <c r="J13" s="6">
        <v>3</v>
      </c>
      <c r="K13" s="7">
        <v>4</v>
      </c>
      <c r="L13" s="8">
        <v>5</v>
      </c>
    </row>
    <row r="14" spans="3:15" ht="15.75" thickBot="1" x14ac:dyDescent="0.3">
      <c r="C14" s="1"/>
      <c r="D14" s="1"/>
      <c r="E14" s="1"/>
      <c r="F14" s="1"/>
      <c r="G14" s="1"/>
      <c r="H14" s="54" t="s">
        <v>9</v>
      </c>
      <c r="I14" s="55"/>
      <c r="J14" s="55"/>
      <c r="K14" s="55"/>
      <c r="L14" s="56"/>
    </row>
    <row r="15" spans="3:15" x14ac:dyDescent="0.25">
      <c r="C15" s="1"/>
      <c r="D15" s="1"/>
      <c r="E15" s="1"/>
      <c r="F15" s="1"/>
      <c r="G15" s="1"/>
      <c r="H15" s="9" t="s">
        <v>10</v>
      </c>
      <c r="I15" s="22" t="s">
        <v>11</v>
      </c>
      <c r="J15" s="14">
        <v>0</v>
      </c>
      <c r="K15" s="24">
        <f>J15*0.21</f>
        <v>0</v>
      </c>
      <c r="L15" s="15">
        <f t="shared" ref="L15:L70" si="0">J15+K15</f>
        <v>0</v>
      </c>
    </row>
    <row r="16" spans="3:15" x14ac:dyDescent="0.25">
      <c r="C16" s="1"/>
      <c r="D16" s="1"/>
      <c r="E16" s="1"/>
      <c r="F16" s="1"/>
      <c r="G16" s="1"/>
      <c r="H16" s="9" t="s">
        <v>12</v>
      </c>
      <c r="I16" s="22" t="s">
        <v>13</v>
      </c>
      <c r="J16" s="16">
        <v>0</v>
      </c>
      <c r="K16" s="13">
        <f t="shared" ref="K16:K45" si="1">J16*0.19</f>
        <v>0</v>
      </c>
      <c r="L16" s="17">
        <f t="shared" si="0"/>
        <v>0</v>
      </c>
    </row>
    <row r="17" spans="3:12" ht="30" x14ac:dyDescent="0.25">
      <c r="C17" s="1"/>
      <c r="D17" s="1"/>
      <c r="E17" s="1"/>
      <c r="F17" s="1"/>
      <c r="G17" s="1"/>
      <c r="H17" s="9" t="s">
        <v>14</v>
      </c>
      <c r="I17" s="23" t="s">
        <v>15</v>
      </c>
      <c r="J17" s="16">
        <v>0</v>
      </c>
      <c r="K17" s="13">
        <f t="shared" si="1"/>
        <v>0</v>
      </c>
      <c r="L17" s="17">
        <f t="shared" si="0"/>
        <v>0</v>
      </c>
    </row>
    <row r="18" spans="3:12" x14ac:dyDescent="0.25">
      <c r="C18" s="1"/>
      <c r="D18" s="1"/>
      <c r="E18" s="1"/>
      <c r="F18" s="1"/>
      <c r="G18" s="1"/>
      <c r="H18" s="9" t="s">
        <v>16</v>
      </c>
      <c r="I18" s="22" t="s">
        <v>17</v>
      </c>
      <c r="J18" s="16">
        <v>0</v>
      </c>
      <c r="K18" s="13">
        <f t="shared" si="1"/>
        <v>0</v>
      </c>
      <c r="L18" s="17">
        <f t="shared" si="0"/>
        <v>0</v>
      </c>
    </row>
    <row r="19" spans="3:12" ht="15.75" thickBot="1" x14ac:dyDescent="0.3">
      <c r="C19" s="1"/>
      <c r="D19" s="1"/>
      <c r="E19" s="1"/>
      <c r="F19" s="1"/>
      <c r="G19" s="1"/>
      <c r="H19" s="44" t="s">
        <v>18</v>
      </c>
      <c r="I19" s="45"/>
      <c r="J19" s="18">
        <f>SUM(J15:J18)</f>
        <v>0</v>
      </c>
      <c r="K19" s="25">
        <f t="shared" ref="K19:L19" si="2">SUM(K15:K18)</f>
        <v>0</v>
      </c>
      <c r="L19" s="19">
        <f t="shared" si="2"/>
        <v>0</v>
      </c>
    </row>
    <row r="20" spans="3:12" ht="15.75" thickBot="1" x14ac:dyDescent="0.3">
      <c r="C20" s="1"/>
      <c r="D20" s="1"/>
      <c r="E20" s="1"/>
      <c r="F20" s="1"/>
      <c r="G20" s="1"/>
      <c r="H20" s="54" t="s">
        <v>19</v>
      </c>
      <c r="I20" s="55"/>
      <c r="J20" s="55"/>
      <c r="K20" s="55"/>
      <c r="L20" s="56"/>
    </row>
    <row r="21" spans="3:12" ht="15.75" thickBot="1" x14ac:dyDescent="0.3">
      <c r="C21" s="1"/>
      <c r="D21" s="1"/>
      <c r="E21" s="1"/>
      <c r="F21" s="1"/>
      <c r="G21" s="1"/>
      <c r="H21" s="44" t="s">
        <v>20</v>
      </c>
      <c r="I21" s="45"/>
      <c r="J21" s="20">
        <v>0</v>
      </c>
      <c r="K21" s="26">
        <f t="shared" si="1"/>
        <v>0</v>
      </c>
      <c r="L21" s="21">
        <f t="shared" si="0"/>
        <v>0</v>
      </c>
    </row>
    <row r="22" spans="3:12" ht="15.75" thickBot="1" x14ac:dyDescent="0.3">
      <c r="C22" s="1"/>
      <c r="D22" s="1"/>
      <c r="E22" s="1"/>
      <c r="F22" s="1"/>
      <c r="G22" s="1"/>
      <c r="H22" s="54" t="s">
        <v>21</v>
      </c>
      <c r="I22" s="55"/>
      <c r="J22" s="55"/>
      <c r="K22" s="55"/>
      <c r="L22" s="56"/>
    </row>
    <row r="23" spans="3:12" x14ac:dyDescent="0.25">
      <c r="C23" s="1"/>
      <c r="D23" s="1"/>
      <c r="E23" s="1"/>
      <c r="F23" s="1"/>
      <c r="G23" s="1"/>
      <c r="H23" s="9" t="s">
        <v>22</v>
      </c>
      <c r="I23" s="23" t="s">
        <v>23</v>
      </c>
      <c r="J23" s="14">
        <v>0</v>
      </c>
      <c r="K23" s="24">
        <f t="shared" ref="K23:L23" si="3">K24+K25+K26</f>
        <v>0</v>
      </c>
      <c r="L23" s="15">
        <f t="shared" si="3"/>
        <v>0</v>
      </c>
    </row>
    <row r="24" spans="3:12" x14ac:dyDescent="0.25">
      <c r="C24" s="1"/>
      <c r="D24" s="1"/>
      <c r="E24" s="1"/>
      <c r="F24" s="1"/>
      <c r="G24" s="1"/>
      <c r="H24" s="9" t="s">
        <v>24</v>
      </c>
      <c r="I24" s="23" t="s">
        <v>25</v>
      </c>
      <c r="J24" s="16">
        <v>0</v>
      </c>
      <c r="K24" s="13">
        <f t="shared" si="1"/>
        <v>0</v>
      </c>
      <c r="L24" s="17">
        <f t="shared" si="0"/>
        <v>0</v>
      </c>
    </row>
    <row r="25" spans="3:12" x14ac:dyDescent="0.25">
      <c r="C25" s="1"/>
      <c r="D25" s="1"/>
      <c r="E25" s="1"/>
      <c r="F25" s="1"/>
      <c r="G25" s="1"/>
      <c r="H25" s="9" t="s">
        <v>26</v>
      </c>
      <c r="I25" s="23" t="s">
        <v>27</v>
      </c>
      <c r="J25" s="16">
        <v>0</v>
      </c>
      <c r="K25" s="13">
        <f t="shared" si="1"/>
        <v>0</v>
      </c>
      <c r="L25" s="17">
        <f t="shared" si="0"/>
        <v>0</v>
      </c>
    </row>
    <row r="26" spans="3:12" x14ac:dyDescent="0.25">
      <c r="C26" s="1"/>
      <c r="D26" s="1"/>
      <c r="E26" s="1"/>
      <c r="F26" s="1"/>
      <c r="G26" s="1"/>
      <c r="H26" s="9" t="s">
        <v>28</v>
      </c>
      <c r="I26" s="23" t="s">
        <v>29</v>
      </c>
      <c r="J26" s="16">
        <v>0</v>
      </c>
      <c r="K26" s="13">
        <f t="shared" si="1"/>
        <v>0</v>
      </c>
      <c r="L26" s="17">
        <f t="shared" si="0"/>
        <v>0</v>
      </c>
    </row>
    <row r="27" spans="3:12" ht="30" x14ac:dyDescent="0.25">
      <c r="C27" s="1"/>
      <c r="D27" s="1"/>
      <c r="E27" s="1"/>
      <c r="F27" s="1"/>
      <c r="G27" s="1"/>
      <c r="H27" s="9" t="s">
        <v>30</v>
      </c>
      <c r="I27" s="23" t="s">
        <v>31</v>
      </c>
      <c r="J27" s="16">
        <v>0</v>
      </c>
      <c r="K27" s="13">
        <f>J27*0.21</f>
        <v>0</v>
      </c>
      <c r="L27" s="17">
        <f t="shared" si="0"/>
        <v>0</v>
      </c>
    </row>
    <row r="28" spans="3:12" x14ac:dyDescent="0.25">
      <c r="C28" s="1"/>
      <c r="D28" s="1"/>
      <c r="E28" s="1"/>
      <c r="F28" s="1"/>
      <c r="G28" s="1"/>
      <c r="H28" s="9" t="s">
        <v>32</v>
      </c>
      <c r="I28" s="23" t="s">
        <v>33</v>
      </c>
      <c r="J28" s="16">
        <v>0</v>
      </c>
      <c r="K28" s="13">
        <f t="shared" si="1"/>
        <v>0</v>
      </c>
      <c r="L28" s="17">
        <f t="shared" si="0"/>
        <v>0</v>
      </c>
    </row>
    <row r="29" spans="3:12" ht="30" x14ac:dyDescent="0.25">
      <c r="C29" s="1"/>
      <c r="D29" s="1"/>
      <c r="E29" s="1"/>
      <c r="F29" s="1"/>
      <c r="G29" s="1"/>
      <c r="H29" s="9" t="s">
        <v>34</v>
      </c>
      <c r="I29" s="23" t="s">
        <v>35</v>
      </c>
      <c r="J29" s="16">
        <v>0</v>
      </c>
      <c r="K29" s="13">
        <f t="shared" si="1"/>
        <v>0</v>
      </c>
      <c r="L29" s="17">
        <f t="shared" si="0"/>
        <v>0</v>
      </c>
    </row>
    <row r="30" spans="3:12" x14ac:dyDescent="0.25">
      <c r="C30" s="1"/>
      <c r="D30" s="1"/>
      <c r="E30" s="1"/>
      <c r="F30" s="1"/>
      <c r="G30" s="1"/>
      <c r="H30" s="9" t="s">
        <v>36</v>
      </c>
      <c r="I30" s="23" t="s">
        <v>37</v>
      </c>
      <c r="J30" s="13">
        <f t="shared" ref="J30:L30" si="4">J31+J32+J33+J34+J35+J36</f>
        <v>7300</v>
      </c>
      <c r="K30" s="13">
        <f t="shared" si="4"/>
        <v>1533</v>
      </c>
      <c r="L30" s="17">
        <f t="shared" si="4"/>
        <v>8833</v>
      </c>
    </row>
    <row r="31" spans="3:12" x14ac:dyDescent="0.25">
      <c r="C31" s="1"/>
      <c r="D31" s="1"/>
      <c r="E31" s="1"/>
      <c r="F31" s="1"/>
      <c r="G31" s="1"/>
      <c r="H31" s="9" t="s">
        <v>38</v>
      </c>
      <c r="I31" s="23" t="s">
        <v>39</v>
      </c>
      <c r="J31" s="16">
        <v>0</v>
      </c>
      <c r="K31" s="13">
        <f>J31*0.21</f>
        <v>0</v>
      </c>
      <c r="L31" s="17">
        <f t="shared" si="0"/>
        <v>0</v>
      </c>
    </row>
    <row r="32" spans="3:12" x14ac:dyDescent="0.25">
      <c r="C32" s="1"/>
      <c r="D32" s="1"/>
      <c r="E32" s="1"/>
      <c r="F32" s="1"/>
      <c r="G32" s="1"/>
      <c r="H32" s="9" t="s">
        <v>40</v>
      </c>
      <c r="I32" s="23" t="s">
        <v>41</v>
      </c>
      <c r="J32" s="16">
        <v>0</v>
      </c>
      <c r="K32" s="13">
        <f t="shared" si="1"/>
        <v>0</v>
      </c>
      <c r="L32" s="17">
        <f t="shared" si="0"/>
        <v>0</v>
      </c>
    </row>
    <row r="33" spans="3:13" ht="30" x14ac:dyDescent="0.25">
      <c r="C33" s="1"/>
      <c r="D33" s="1"/>
      <c r="E33" s="1"/>
      <c r="F33" s="1"/>
      <c r="G33" s="1"/>
      <c r="H33" s="9" t="s">
        <v>42</v>
      </c>
      <c r="I33" s="23" t="s">
        <v>43</v>
      </c>
      <c r="J33" s="16">
        <v>0</v>
      </c>
      <c r="K33" s="13">
        <f t="shared" si="1"/>
        <v>0</v>
      </c>
      <c r="L33" s="17">
        <f t="shared" si="0"/>
        <v>0</v>
      </c>
    </row>
    <row r="34" spans="3:13" ht="30" x14ac:dyDescent="0.25">
      <c r="C34" s="1"/>
      <c r="D34" s="1"/>
      <c r="E34" s="1"/>
      <c r="F34" s="1"/>
      <c r="G34" s="1"/>
      <c r="H34" s="9" t="s">
        <v>44</v>
      </c>
      <c r="I34" s="23" t="s">
        <v>45</v>
      </c>
      <c r="J34" s="16">
        <v>1500</v>
      </c>
      <c r="K34" s="13">
        <f>J34*0.21</f>
        <v>315</v>
      </c>
      <c r="L34" s="17">
        <f t="shared" si="0"/>
        <v>1815</v>
      </c>
    </row>
    <row r="35" spans="3:13" ht="30" x14ac:dyDescent="0.25">
      <c r="C35" s="1"/>
      <c r="D35" s="1"/>
      <c r="E35" s="1"/>
      <c r="F35" s="1"/>
      <c r="G35" s="1"/>
      <c r="H35" s="9" t="s">
        <v>46</v>
      </c>
      <c r="I35" s="23" t="s">
        <v>47</v>
      </c>
      <c r="J35" s="16">
        <v>800</v>
      </c>
      <c r="K35" s="13">
        <f>J35*0.21</f>
        <v>168</v>
      </c>
      <c r="L35" s="17">
        <f t="shared" si="0"/>
        <v>968</v>
      </c>
    </row>
    <row r="36" spans="3:13" x14ac:dyDescent="0.25">
      <c r="C36" s="1"/>
      <c r="D36" s="1"/>
      <c r="E36" s="1"/>
      <c r="F36" s="1"/>
      <c r="G36" s="1"/>
      <c r="H36" s="9" t="s">
        <v>48</v>
      </c>
      <c r="I36" s="23" t="s">
        <v>49</v>
      </c>
      <c r="J36" s="16">
        <v>5000</v>
      </c>
      <c r="K36" s="13">
        <f>J36*0.21</f>
        <v>1050</v>
      </c>
      <c r="L36" s="17">
        <f t="shared" si="0"/>
        <v>6050</v>
      </c>
    </row>
    <row r="37" spans="3:13" x14ac:dyDescent="0.25">
      <c r="C37" s="1"/>
      <c r="D37" s="1"/>
      <c r="E37" s="1"/>
      <c r="F37" s="1"/>
      <c r="G37" s="1"/>
      <c r="H37" s="9" t="s">
        <v>50</v>
      </c>
      <c r="I37" s="23" t="s">
        <v>51</v>
      </c>
      <c r="J37" s="16">
        <v>0</v>
      </c>
      <c r="K37" s="13">
        <f t="shared" si="1"/>
        <v>0</v>
      </c>
      <c r="L37" s="17">
        <f t="shared" si="0"/>
        <v>0</v>
      </c>
    </row>
    <row r="38" spans="3:13" x14ac:dyDescent="0.25">
      <c r="C38" s="1"/>
      <c r="D38" s="1"/>
      <c r="E38" s="1"/>
      <c r="F38" s="1"/>
      <c r="G38" s="1"/>
      <c r="H38" s="9" t="s">
        <v>52</v>
      </c>
      <c r="I38" s="23" t="s">
        <v>53</v>
      </c>
      <c r="J38" s="16">
        <f>J39+J40</f>
        <v>0</v>
      </c>
      <c r="K38" s="13">
        <f t="shared" ref="K38:L38" si="5">K39+K40</f>
        <v>0</v>
      </c>
      <c r="L38" s="17">
        <f t="shared" si="5"/>
        <v>0</v>
      </c>
    </row>
    <row r="39" spans="3:13" x14ac:dyDescent="0.25">
      <c r="C39" s="1"/>
      <c r="D39" s="1"/>
      <c r="E39" s="1"/>
      <c r="F39" s="1"/>
      <c r="G39" s="1"/>
      <c r="H39" s="9" t="s">
        <v>54</v>
      </c>
      <c r="I39" s="23" t="s">
        <v>55</v>
      </c>
      <c r="J39" s="16">
        <v>0</v>
      </c>
      <c r="K39" s="13">
        <f t="shared" si="1"/>
        <v>0</v>
      </c>
      <c r="L39" s="17">
        <f t="shared" si="0"/>
        <v>0</v>
      </c>
    </row>
    <row r="40" spans="3:13" x14ac:dyDescent="0.25">
      <c r="C40" s="1"/>
      <c r="D40" s="1"/>
      <c r="E40" s="1"/>
      <c r="F40" s="1"/>
      <c r="G40" s="1"/>
      <c r="H40" s="9" t="s">
        <v>56</v>
      </c>
      <c r="I40" s="23" t="s">
        <v>57</v>
      </c>
      <c r="J40" s="16">
        <v>0</v>
      </c>
      <c r="K40" s="13">
        <f t="shared" si="1"/>
        <v>0</v>
      </c>
      <c r="L40" s="17">
        <f t="shared" si="0"/>
        <v>0</v>
      </c>
    </row>
    <row r="41" spans="3:13" x14ac:dyDescent="0.25">
      <c r="C41" s="1"/>
      <c r="D41" s="1"/>
      <c r="E41" s="1"/>
      <c r="F41" s="1"/>
      <c r="G41" s="1"/>
      <c r="H41" s="9" t="s">
        <v>58</v>
      </c>
      <c r="I41" s="23" t="s">
        <v>59</v>
      </c>
      <c r="J41" s="16">
        <f>J45</f>
        <v>2700</v>
      </c>
      <c r="K41" s="13">
        <f t="shared" ref="K41:L41" si="6">K42+K45</f>
        <v>513</v>
      </c>
      <c r="L41" s="17">
        <f t="shared" si="6"/>
        <v>3213</v>
      </c>
    </row>
    <row r="42" spans="3:13" x14ac:dyDescent="0.25">
      <c r="C42" s="1"/>
      <c r="D42" s="1"/>
      <c r="E42" s="1"/>
      <c r="F42" s="1"/>
      <c r="G42" s="1"/>
      <c r="H42" s="9" t="s">
        <v>60</v>
      </c>
      <c r="I42" s="23" t="s">
        <v>61</v>
      </c>
      <c r="J42" s="16">
        <f>J43+J44</f>
        <v>0</v>
      </c>
      <c r="K42" s="13">
        <f t="shared" ref="K42:L42" si="7">K43+K44</f>
        <v>0</v>
      </c>
      <c r="L42" s="17">
        <f t="shared" si="7"/>
        <v>0</v>
      </c>
    </row>
    <row r="43" spans="3:13" x14ac:dyDescent="0.25">
      <c r="C43" s="1"/>
      <c r="D43" s="1"/>
      <c r="E43" s="1"/>
      <c r="F43" s="1"/>
      <c r="G43" s="1"/>
      <c r="H43" s="9" t="s">
        <v>62</v>
      </c>
      <c r="I43" s="23" t="s">
        <v>63</v>
      </c>
      <c r="J43" s="16">
        <v>0</v>
      </c>
      <c r="K43" s="13">
        <f t="shared" si="1"/>
        <v>0</v>
      </c>
      <c r="L43" s="17">
        <f t="shared" si="0"/>
        <v>0</v>
      </c>
    </row>
    <row r="44" spans="3:13" ht="45" x14ac:dyDescent="0.25">
      <c r="C44" s="1"/>
      <c r="D44" s="1"/>
      <c r="E44" s="1"/>
      <c r="F44" s="1"/>
      <c r="G44" s="1"/>
      <c r="H44" s="9" t="s">
        <v>64</v>
      </c>
      <c r="I44" s="23" t="s">
        <v>65</v>
      </c>
      <c r="J44" s="16">
        <v>0</v>
      </c>
      <c r="K44" s="13">
        <f t="shared" si="1"/>
        <v>0</v>
      </c>
      <c r="L44" s="17">
        <f t="shared" si="0"/>
        <v>0</v>
      </c>
    </row>
    <row r="45" spans="3:13" x14ac:dyDescent="0.25">
      <c r="C45" s="1"/>
      <c r="D45" s="1"/>
      <c r="E45" s="1"/>
      <c r="F45" s="1"/>
      <c r="G45" s="1"/>
      <c r="H45" s="9" t="s">
        <v>66</v>
      </c>
      <c r="I45" s="23" t="s">
        <v>67</v>
      </c>
      <c r="J45" s="16">
        <v>2700</v>
      </c>
      <c r="K45" s="13">
        <f t="shared" si="1"/>
        <v>513</v>
      </c>
      <c r="L45" s="17">
        <f t="shared" si="0"/>
        <v>3213</v>
      </c>
    </row>
    <row r="46" spans="3:13" ht="15.75" thickBot="1" x14ac:dyDescent="0.3">
      <c r="C46" s="1"/>
      <c r="D46" s="1"/>
      <c r="E46" s="1"/>
      <c r="F46" s="1"/>
      <c r="G46" s="1"/>
      <c r="H46" s="44" t="s">
        <v>68</v>
      </c>
      <c r="I46" s="45"/>
      <c r="J46" s="18">
        <f>J23+J27+J28+J29+J30+J37+J38+J41</f>
        <v>10000</v>
      </c>
      <c r="K46" s="25">
        <f t="shared" ref="K46:L46" si="8">K23+K27+K28+K29+K30+K37+K38+K41</f>
        <v>2046</v>
      </c>
      <c r="L46" s="19">
        <f t="shared" si="8"/>
        <v>12046</v>
      </c>
      <c r="M46" s="10"/>
    </row>
    <row r="47" spans="3:13" ht="15" customHeight="1" thickBot="1" x14ac:dyDescent="0.3">
      <c r="C47" s="1"/>
      <c r="D47" s="1"/>
      <c r="E47" s="1"/>
      <c r="F47" s="1"/>
      <c r="G47" s="1"/>
      <c r="H47" s="57" t="s">
        <v>69</v>
      </c>
      <c r="I47" s="58"/>
      <c r="J47" s="58"/>
      <c r="K47" s="58"/>
      <c r="L47" s="59"/>
    </row>
    <row r="48" spans="3:13" x14ac:dyDescent="0.25">
      <c r="C48" s="1"/>
      <c r="D48" s="1"/>
      <c r="E48" s="1"/>
      <c r="F48" s="1"/>
      <c r="G48" s="1"/>
      <c r="H48" s="30" t="s">
        <v>70</v>
      </c>
      <c r="I48" s="23" t="s">
        <v>71</v>
      </c>
      <c r="J48" s="31">
        <v>298500</v>
      </c>
      <c r="K48" s="39">
        <f t="shared" ref="K48:K53" si="9">J48*0.21</f>
        <v>62685</v>
      </c>
      <c r="L48" s="32">
        <f t="shared" si="0"/>
        <v>361185</v>
      </c>
    </row>
    <row r="49" spans="3:12" x14ac:dyDescent="0.25">
      <c r="C49" s="1"/>
      <c r="D49" s="1"/>
      <c r="E49" s="1"/>
      <c r="F49" s="1"/>
      <c r="G49" s="1"/>
      <c r="H49" s="30" t="s">
        <v>72</v>
      </c>
      <c r="I49" s="23" t="s">
        <v>73</v>
      </c>
      <c r="J49" s="33">
        <v>0</v>
      </c>
      <c r="K49" s="34">
        <f t="shared" si="9"/>
        <v>0</v>
      </c>
      <c r="L49" s="35">
        <f t="shared" si="0"/>
        <v>0</v>
      </c>
    </row>
    <row r="50" spans="3:12" ht="30" x14ac:dyDescent="0.25">
      <c r="C50" s="1"/>
      <c r="D50" s="1"/>
      <c r="E50" s="1"/>
      <c r="F50" s="1"/>
      <c r="G50" s="1"/>
      <c r="H50" s="30" t="s">
        <v>74</v>
      </c>
      <c r="I50" s="23" t="s">
        <v>75</v>
      </c>
      <c r="J50" s="33">
        <v>0</v>
      </c>
      <c r="K50" s="34">
        <f t="shared" si="9"/>
        <v>0</v>
      </c>
      <c r="L50" s="35">
        <f t="shared" si="0"/>
        <v>0</v>
      </c>
    </row>
    <row r="51" spans="3:12" ht="30" x14ac:dyDescent="0.25">
      <c r="C51" s="1"/>
      <c r="D51" s="1"/>
      <c r="E51" s="1"/>
      <c r="F51" s="1"/>
      <c r="G51" s="1"/>
      <c r="H51" s="30" t="s">
        <v>76</v>
      </c>
      <c r="I51" s="23" t="s">
        <v>77</v>
      </c>
      <c r="J51" s="33">
        <v>0</v>
      </c>
      <c r="K51" s="34">
        <f t="shared" si="9"/>
        <v>0</v>
      </c>
      <c r="L51" s="35">
        <f t="shared" si="0"/>
        <v>0</v>
      </c>
    </row>
    <row r="52" spans="3:12" x14ac:dyDescent="0.25">
      <c r="C52" s="1"/>
      <c r="D52" s="1"/>
      <c r="E52" s="1"/>
      <c r="F52" s="1"/>
      <c r="G52" s="1"/>
      <c r="H52" s="30" t="s">
        <v>78</v>
      </c>
      <c r="I52" s="23" t="s">
        <v>79</v>
      </c>
      <c r="J52" s="33">
        <v>0</v>
      </c>
      <c r="K52" s="34">
        <f t="shared" si="9"/>
        <v>0</v>
      </c>
      <c r="L52" s="35">
        <f t="shared" si="0"/>
        <v>0</v>
      </c>
    </row>
    <row r="53" spans="3:12" x14ac:dyDescent="0.25">
      <c r="C53" s="1"/>
      <c r="D53" s="1"/>
      <c r="E53" s="1"/>
      <c r="F53" s="1"/>
      <c r="G53" s="1"/>
      <c r="H53" s="30" t="s">
        <v>80</v>
      </c>
      <c r="I53" s="23" t="s">
        <v>81</v>
      </c>
      <c r="J53" s="33">
        <v>0</v>
      </c>
      <c r="K53" s="34">
        <f t="shared" si="9"/>
        <v>0</v>
      </c>
      <c r="L53" s="35">
        <f t="shared" si="0"/>
        <v>0</v>
      </c>
    </row>
    <row r="54" spans="3:12" ht="15.75" thickBot="1" x14ac:dyDescent="0.3">
      <c r="C54" s="1"/>
      <c r="D54" s="1"/>
      <c r="E54" s="1"/>
      <c r="F54" s="1"/>
      <c r="G54" s="1"/>
      <c r="H54" s="47" t="s">
        <v>82</v>
      </c>
      <c r="I54" s="48"/>
      <c r="J54" s="36">
        <f>SUM(J48:J53)</f>
        <v>298500</v>
      </c>
      <c r="K54" s="37">
        <f t="shared" ref="K54:L54" si="10">SUM(K48:K53)</f>
        <v>62685</v>
      </c>
      <c r="L54" s="38">
        <f t="shared" si="10"/>
        <v>361185</v>
      </c>
    </row>
    <row r="55" spans="3:12" ht="15.75" customHeight="1" thickBot="1" x14ac:dyDescent="0.3">
      <c r="C55" s="1"/>
      <c r="D55" s="1"/>
      <c r="E55" s="1"/>
      <c r="F55" s="1"/>
      <c r="G55" s="1"/>
      <c r="H55" s="57" t="s">
        <v>83</v>
      </c>
      <c r="I55" s="58"/>
      <c r="J55" s="58"/>
      <c r="K55" s="58"/>
      <c r="L55" s="59"/>
    </row>
    <row r="56" spans="3:12" x14ac:dyDescent="0.25">
      <c r="C56" s="1"/>
      <c r="D56" s="1"/>
      <c r="E56" s="1"/>
      <c r="F56" s="1"/>
      <c r="G56" s="1"/>
      <c r="H56" s="30" t="s">
        <v>84</v>
      </c>
      <c r="I56" s="23" t="s">
        <v>85</v>
      </c>
      <c r="J56" s="31">
        <f>J57+J58</f>
        <v>0</v>
      </c>
      <c r="K56" s="39">
        <f t="shared" ref="K56:L56" si="11">K57+K58</f>
        <v>0</v>
      </c>
      <c r="L56" s="32">
        <f t="shared" si="11"/>
        <v>0</v>
      </c>
    </row>
    <row r="57" spans="3:12" ht="30" x14ac:dyDescent="0.25">
      <c r="C57" s="1"/>
      <c r="D57" s="1"/>
      <c r="E57" s="1"/>
      <c r="F57" s="1"/>
      <c r="G57" s="1"/>
      <c r="H57" s="30" t="s">
        <v>86</v>
      </c>
      <c r="I57" s="23" t="s">
        <v>87</v>
      </c>
      <c r="J57" s="33">
        <v>0</v>
      </c>
      <c r="K57" s="34">
        <f>J57*0.21</f>
        <v>0</v>
      </c>
      <c r="L57" s="35">
        <f t="shared" si="0"/>
        <v>0</v>
      </c>
    </row>
    <row r="58" spans="3:12" x14ac:dyDescent="0.25">
      <c r="C58" s="1"/>
      <c r="D58" s="1"/>
      <c r="E58" s="1"/>
      <c r="F58" s="1"/>
      <c r="G58" s="1"/>
      <c r="H58" s="30" t="s">
        <v>88</v>
      </c>
      <c r="I58" s="23" t="s">
        <v>89</v>
      </c>
      <c r="J58" s="33">
        <v>0</v>
      </c>
      <c r="K58" s="34">
        <f>J58*0.21</f>
        <v>0</v>
      </c>
      <c r="L58" s="35">
        <f t="shared" si="0"/>
        <v>0</v>
      </c>
    </row>
    <row r="59" spans="3:12" x14ac:dyDescent="0.25">
      <c r="C59" s="1"/>
      <c r="D59" s="1"/>
      <c r="E59" s="1"/>
      <c r="F59" s="1"/>
      <c r="G59" s="1"/>
      <c r="H59" s="30" t="s">
        <v>90</v>
      </c>
      <c r="I59" s="23" t="s">
        <v>91</v>
      </c>
      <c r="J59" s="33">
        <f>J60+J61+J62+J63+J64</f>
        <v>1791</v>
      </c>
      <c r="K59" s="34">
        <v>0</v>
      </c>
      <c r="L59" s="35">
        <f>J59</f>
        <v>1791</v>
      </c>
    </row>
    <row r="60" spans="3:12" ht="30" x14ac:dyDescent="0.25">
      <c r="C60" s="1"/>
      <c r="D60" s="1"/>
      <c r="E60" s="1"/>
      <c r="F60" s="1"/>
      <c r="G60" s="1"/>
      <c r="H60" s="30" t="s">
        <v>92</v>
      </c>
      <c r="I60" s="23" t="s">
        <v>93</v>
      </c>
      <c r="J60" s="33">
        <v>0</v>
      </c>
      <c r="K60" s="34">
        <v>0</v>
      </c>
      <c r="L60" s="35">
        <f t="shared" ref="L60:L64" si="12">J60</f>
        <v>0</v>
      </c>
    </row>
    <row r="61" spans="3:12" ht="30" x14ac:dyDescent="0.25">
      <c r="C61" s="1"/>
      <c r="D61" s="1"/>
      <c r="E61" s="1"/>
      <c r="F61" s="1"/>
      <c r="G61" s="1"/>
      <c r="H61" s="30" t="s">
        <v>94</v>
      </c>
      <c r="I61" s="23" t="s">
        <v>95</v>
      </c>
      <c r="J61" s="33">
        <f>0.005*J73</f>
        <v>1492.5</v>
      </c>
      <c r="K61" s="34">
        <v>0</v>
      </c>
      <c r="L61" s="35">
        <f t="shared" si="12"/>
        <v>1492.5</v>
      </c>
    </row>
    <row r="62" spans="3:12" ht="45" x14ac:dyDescent="0.25">
      <c r="C62" s="1"/>
      <c r="D62" s="1"/>
      <c r="E62" s="1"/>
      <c r="F62" s="1"/>
      <c r="G62" s="1"/>
      <c r="H62" s="30" t="s">
        <v>96</v>
      </c>
      <c r="I62" s="23" t="s">
        <v>97</v>
      </c>
      <c r="J62" s="33">
        <f>0.001*J73</f>
        <v>298.5</v>
      </c>
      <c r="K62" s="34">
        <v>0</v>
      </c>
      <c r="L62" s="35">
        <f t="shared" si="12"/>
        <v>298.5</v>
      </c>
    </row>
    <row r="63" spans="3:12" x14ac:dyDescent="0.25">
      <c r="C63" s="1"/>
      <c r="D63" s="1"/>
      <c r="E63" s="1"/>
      <c r="F63" s="1"/>
      <c r="G63" s="1"/>
      <c r="H63" s="30" t="s">
        <v>98</v>
      </c>
      <c r="I63" s="23" t="s">
        <v>99</v>
      </c>
      <c r="J63" s="33">
        <v>0</v>
      </c>
      <c r="K63" s="34">
        <v>0</v>
      </c>
      <c r="L63" s="35">
        <f t="shared" si="12"/>
        <v>0</v>
      </c>
    </row>
    <row r="64" spans="3:12" ht="30" x14ac:dyDescent="0.25">
      <c r="C64" s="1"/>
      <c r="D64" s="1"/>
      <c r="E64" s="1"/>
      <c r="F64" s="1"/>
      <c r="G64" s="1"/>
      <c r="H64" s="30" t="s">
        <v>100</v>
      </c>
      <c r="I64" s="23" t="s">
        <v>101</v>
      </c>
      <c r="J64" s="33">
        <v>0</v>
      </c>
      <c r="K64" s="34">
        <v>0</v>
      </c>
      <c r="L64" s="35">
        <f t="shared" si="12"/>
        <v>0</v>
      </c>
    </row>
    <row r="65" spans="3:13" x14ac:dyDescent="0.25">
      <c r="C65" s="1"/>
      <c r="D65" s="1"/>
      <c r="E65" s="1"/>
      <c r="F65" s="1"/>
      <c r="G65" s="1"/>
      <c r="H65" s="30" t="s">
        <v>102</v>
      </c>
      <c r="I65" s="23" t="s">
        <v>103</v>
      </c>
      <c r="J65" s="33">
        <v>0</v>
      </c>
      <c r="K65" s="34">
        <f>J65*0.21</f>
        <v>0</v>
      </c>
      <c r="L65" s="35">
        <f t="shared" si="0"/>
        <v>0</v>
      </c>
    </row>
    <row r="66" spans="3:13" x14ac:dyDescent="0.25">
      <c r="C66" s="1"/>
      <c r="D66" s="1"/>
      <c r="E66" s="1"/>
      <c r="F66" s="1"/>
      <c r="G66" s="1"/>
      <c r="H66" s="30" t="s">
        <v>104</v>
      </c>
      <c r="I66" s="23" t="s">
        <v>105</v>
      </c>
      <c r="J66" s="33">
        <v>0</v>
      </c>
      <c r="K66" s="34">
        <f>J66*0.21</f>
        <v>0</v>
      </c>
      <c r="L66" s="35">
        <f t="shared" si="0"/>
        <v>0</v>
      </c>
    </row>
    <row r="67" spans="3:13" ht="15.75" thickBot="1" x14ac:dyDescent="0.3">
      <c r="C67" s="1"/>
      <c r="D67" s="1"/>
      <c r="E67" s="1"/>
      <c r="F67" s="1"/>
      <c r="G67" s="1"/>
      <c r="H67" s="47" t="s">
        <v>106</v>
      </c>
      <c r="I67" s="48"/>
      <c r="J67" s="36">
        <f>J56+J59+J65+J66</f>
        <v>1791</v>
      </c>
      <c r="K67" s="37">
        <f t="shared" ref="K67:L67" si="13">K56+K59+K65+K66</f>
        <v>0</v>
      </c>
      <c r="L67" s="38">
        <f t="shared" si="13"/>
        <v>1791</v>
      </c>
      <c r="M67" s="10"/>
    </row>
    <row r="68" spans="3:13" ht="15.75" customHeight="1" thickBot="1" x14ac:dyDescent="0.3">
      <c r="C68" s="1"/>
      <c r="D68" s="1"/>
      <c r="E68" s="1"/>
      <c r="F68" s="1"/>
      <c r="G68" s="1"/>
      <c r="H68" s="57" t="s">
        <v>107</v>
      </c>
      <c r="I68" s="58"/>
      <c r="J68" s="58"/>
      <c r="K68" s="58"/>
      <c r="L68" s="59"/>
    </row>
    <row r="69" spans="3:13" x14ac:dyDescent="0.25">
      <c r="C69" s="1"/>
      <c r="D69" s="1"/>
      <c r="E69" s="1"/>
      <c r="F69" s="1"/>
      <c r="G69" s="1"/>
      <c r="H69" s="30" t="s">
        <v>108</v>
      </c>
      <c r="I69" s="23" t="s">
        <v>109</v>
      </c>
      <c r="J69" s="31">
        <v>0</v>
      </c>
      <c r="K69" s="39">
        <f>J69*0.21</f>
        <v>0</v>
      </c>
      <c r="L69" s="32">
        <f t="shared" si="0"/>
        <v>0</v>
      </c>
    </row>
    <row r="70" spans="3:13" x14ac:dyDescent="0.25">
      <c r="C70" s="1"/>
      <c r="D70" s="1"/>
      <c r="E70" s="1"/>
      <c r="F70" s="1"/>
      <c r="G70" s="1"/>
      <c r="H70" s="30" t="s">
        <v>110</v>
      </c>
      <c r="I70" s="23" t="s">
        <v>111</v>
      </c>
      <c r="J70" s="33">
        <v>0</v>
      </c>
      <c r="K70" s="34">
        <f>J70*0.21</f>
        <v>0</v>
      </c>
      <c r="L70" s="35">
        <f t="shared" si="0"/>
        <v>0</v>
      </c>
    </row>
    <row r="71" spans="3:13" x14ac:dyDescent="0.25">
      <c r="C71" s="1"/>
      <c r="D71" s="1"/>
      <c r="E71" s="1"/>
      <c r="F71" s="1"/>
      <c r="G71" s="1"/>
      <c r="H71" s="47" t="s">
        <v>112</v>
      </c>
      <c r="I71" s="48"/>
      <c r="J71" s="40">
        <f>J69+J70</f>
        <v>0</v>
      </c>
      <c r="K71" s="41">
        <f t="shared" ref="K71:L71" si="14">K69+K70</f>
        <v>0</v>
      </c>
      <c r="L71" s="42">
        <f t="shared" si="14"/>
        <v>0</v>
      </c>
    </row>
    <row r="72" spans="3:13" x14ac:dyDescent="0.25">
      <c r="C72" s="1"/>
      <c r="D72" s="1"/>
      <c r="E72" s="1"/>
      <c r="F72" s="1"/>
      <c r="G72" s="1"/>
      <c r="H72" s="47" t="s">
        <v>113</v>
      </c>
      <c r="I72" s="48"/>
      <c r="J72" s="40">
        <f>J19+J21+J46+J54+J67+J71</f>
        <v>310291</v>
      </c>
      <c r="K72" s="41">
        <f t="shared" ref="K72:L72" si="15">K19+K21+K46+K54+K67+K71</f>
        <v>64731</v>
      </c>
      <c r="L72" s="42">
        <f t="shared" si="15"/>
        <v>375022</v>
      </c>
      <c r="M72" s="10"/>
    </row>
    <row r="73" spans="3:13" ht="15.75" thickBot="1" x14ac:dyDescent="0.3">
      <c r="C73" s="1"/>
      <c r="D73" s="1"/>
      <c r="E73" s="1"/>
      <c r="F73" s="1"/>
      <c r="G73" s="1"/>
      <c r="H73" s="49" t="s">
        <v>114</v>
      </c>
      <c r="I73" s="50"/>
      <c r="J73" s="36">
        <f>J16+J17+J18+J21+J48+J49+J57</f>
        <v>298500</v>
      </c>
      <c r="K73" s="37">
        <f t="shared" ref="K73:L73" si="16">K16+K17+K18+K21+K48+K49+K57</f>
        <v>62685</v>
      </c>
      <c r="L73" s="38">
        <f t="shared" si="16"/>
        <v>361185</v>
      </c>
    </row>
    <row r="80" spans="3:13" x14ac:dyDescent="0.25">
      <c r="J80" s="27"/>
    </row>
    <row r="81" spans="10:10" x14ac:dyDescent="0.25">
      <c r="J81" s="10"/>
    </row>
    <row r="84" spans="10:10" x14ac:dyDescent="0.25">
      <c r="J84" s="28"/>
    </row>
  </sheetData>
  <mergeCells count="21">
    <mergeCell ref="K5:L5"/>
    <mergeCell ref="J10:L10"/>
    <mergeCell ref="H14:L14"/>
    <mergeCell ref="H11:H12"/>
    <mergeCell ref="I11:I12"/>
    <mergeCell ref="H19:I19"/>
    <mergeCell ref="H21:I21"/>
    <mergeCell ref="H6:L6"/>
    <mergeCell ref="H72:I72"/>
    <mergeCell ref="H73:I73"/>
    <mergeCell ref="H54:I54"/>
    <mergeCell ref="H67:I67"/>
    <mergeCell ref="H71:I71"/>
    <mergeCell ref="H7:L7"/>
    <mergeCell ref="H9:L9"/>
    <mergeCell ref="H20:L20"/>
    <mergeCell ref="H22:L22"/>
    <mergeCell ref="H47:L47"/>
    <mergeCell ref="H55:L55"/>
    <mergeCell ref="H68:L68"/>
    <mergeCell ref="H46:I46"/>
  </mergeCells>
  <pageMargins left="0.70866141732283472" right="0.70866141732283472" top="0.74803149606299213" bottom="0.74803149606299213" header="0.31496062992125984" footer="0.31496062992125984"/>
  <pageSetup paperSize="9" scale="80" fitToHeight="2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DG bun</vt:lpstr>
      <vt:lpstr>'DG bun'!Print_Area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2025-10-31T10:18:44Z</dcterms:modified>
</cp:coreProperties>
</file>