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CL 2026\PHCL 2026\PHCL SEPT 2026\"/>
    </mc:Choice>
  </mc:AlternateContent>
  <xr:revisionPtr revIDLastSave="0" documentId="8_{090EDD2B-0AE6-4637-90DE-EBF367D4838B}" xr6:coauthVersionLast="47" xr6:coauthVersionMax="47" xr10:uidLastSave="{00000000-0000-0000-0000-000000000000}"/>
  <bookViews>
    <workbookView xWindow="-120" yWindow="-120" windowWidth="29040" windowHeight="15840" firstSheet="1" activeTab="1" xr2:uid="{EB97BA1E-8F78-4FC0-9126-A669FC4352A7}"/>
  </bookViews>
  <sheets>
    <sheet name="2 mai 2019 esal pe trimestre" sheetId="43" state="hidden" r:id="rId1"/>
    <sheet name="Lista 2026_rectif. Sept." sheetId="23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0" i="231" l="1"/>
  <c r="H220" i="231"/>
  <c r="C221" i="231"/>
  <c r="J221" i="231"/>
  <c r="K221" i="231"/>
  <c r="L221" i="231"/>
  <c r="K130" i="231"/>
  <c r="L130" i="231"/>
  <c r="C130" i="231"/>
  <c r="L64" i="231"/>
  <c r="K64" i="231"/>
  <c r="C64" i="231"/>
  <c r="K129" i="231"/>
  <c r="L129" i="231"/>
  <c r="C129" i="231"/>
  <c r="C193" i="231"/>
  <c r="C194" i="231"/>
  <c r="K193" i="231"/>
  <c r="K194" i="231"/>
  <c r="L193" i="231"/>
  <c r="L194" i="231"/>
  <c r="K18" i="231"/>
  <c r="L18" i="231"/>
  <c r="L17" i="231"/>
  <c r="C18" i="231"/>
  <c r="C17" i="231"/>
  <c r="C128" i="231"/>
  <c r="K128" i="231"/>
  <c r="L128" i="231"/>
  <c r="H46" i="231"/>
  <c r="H45" i="231"/>
  <c r="C48" i="231"/>
  <c r="K48" i="231"/>
  <c r="L48" i="231"/>
  <c r="L272" i="231"/>
  <c r="J272" i="231"/>
  <c r="K272" i="231"/>
  <c r="C272" i="231"/>
  <c r="L271" i="231"/>
  <c r="K271" i="231"/>
  <c r="C271" i="231"/>
  <c r="L270" i="231"/>
  <c r="K270" i="231"/>
  <c r="I269" i="231"/>
  <c r="H269" i="231"/>
  <c r="G269" i="231"/>
  <c r="F269" i="231"/>
  <c r="E269" i="231"/>
  <c r="D269" i="231"/>
  <c r="K269" i="231"/>
  <c r="L268" i="231"/>
  <c r="K268" i="231"/>
  <c r="C268" i="231"/>
  <c r="L267" i="231"/>
  <c r="K267" i="231"/>
  <c r="J267" i="231"/>
  <c r="C267" i="231"/>
  <c r="L266" i="231"/>
  <c r="K266" i="231"/>
  <c r="C266" i="231"/>
  <c r="L265" i="231"/>
  <c r="K265" i="231"/>
  <c r="J265" i="231"/>
  <c r="C265" i="231"/>
  <c r="L264" i="231"/>
  <c r="J264" i="231"/>
  <c r="K264" i="231"/>
  <c r="C264" i="231"/>
  <c r="L263" i="231"/>
  <c r="K263" i="231"/>
  <c r="J263" i="231"/>
  <c r="C263" i="231"/>
  <c r="L262" i="231"/>
  <c r="K262" i="231"/>
  <c r="C262" i="231"/>
  <c r="L261" i="231"/>
  <c r="K261" i="231"/>
  <c r="C261" i="231"/>
  <c r="L260" i="231"/>
  <c r="J260" i="231"/>
  <c r="K260" i="231"/>
  <c r="C260" i="231"/>
  <c r="L257" i="231"/>
  <c r="K257" i="231"/>
  <c r="J257" i="231"/>
  <c r="C257" i="231"/>
  <c r="L256" i="231"/>
  <c r="J256" i="231"/>
  <c r="K256" i="231"/>
  <c r="C256" i="231"/>
  <c r="L255" i="231"/>
  <c r="K255" i="231"/>
  <c r="C255" i="231"/>
  <c r="L252" i="231"/>
  <c r="J252" i="231"/>
  <c r="K252" i="231"/>
  <c r="C252" i="231"/>
  <c r="I250" i="231"/>
  <c r="H250" i="231"/>
  <c r="G250" i="231"/>
  <c r="F250" i="231"/>
  <c r="E250" i="231"/>
  <c r="D250" i="231"/>
  <c r="C250" i="231"/>
  <c r="L249" i="231"/>
  <c r="K249" i="231"/>
  <c r="J249" i="231"/>
  <c r="C249" i="231"/>
  <c r="L248" i="231"/>
  <c r="J248" i="231"/>
  <c r="K248" i="231"/>
  <c r="C248" i="231"/>
  <c r="L247" i="231"/>
  <c r="K247" i="231"/>
  <c r="J247" i="231"/>
  <c r="C247" i="231"/>
  <c r="L246" i="231"/>
  <c r="K246" i="231"/>
  <c r="C246" i="231"/>
  <c r="L243" i="231"/>
  <c r="K243" i="231"/>
  <c r="K239" i="231"/>
  <c r="C243" i="231"/>
  <c r="L242" i="231"/>
  <c r="J242" i="231"/>
  <c r="K242" i="231"/>
  <c r="C242" i="231"/>
  <c r="L241" i="231"/>
  <c r="K241" i="231"/>
  <c r="J241" i="231"/>
  <c r="C241" i="231"/>
  <c r="I239" i="231"/>
  <c r="H239" i="231"/>
  <c r="G239" i="231"/>
  <c r="G238" i="231"/>
  <c r="F239" i="231"/>
  <c r="E239" i="231"/>
  <c r="D239" i="231"/>
  <c r="L235" i="231"/>
  <c r="J235" i="231"/>
  <c r="K235" i="231"/>
  <c r="C235" i="231"/>
  <c r="L234" i="231"/>
  <c r="K234" i="231"/>
  <c r="J234" i="231"/>
  <c r="C234" i="231"/>
  <c r="L233" i="231"/>
  <c r="K233" i="231"/>
  <c r="C233" i="231"/>
  <c r="I227" i="231"/>
  <c r="H227" i="231"/>
  <c r="G227" i="231"/>
  <c r="F227" i="231"/>
  <c r="E227" i="231"/>
  <c r="L227" i="231"/>
  <c r="D227" i="231"/>
  <c r="K227" i="231"/>
  <c r="J227" i="231"/>
  <c r="L226" i="231"/>
  <c r="K226" i="231"/>
  <c r="C226" i="231"/>
  <c r="L225" i="231"/>
  <c r="L224" i="231"/>
  <c r="K225" i="231"/>
  <c r="C225" i="231"/>
  <c r="C224" i="231"/>
  <c r="I224" i="231"/>
  <c r="H224" i="231"/>
  <c r="G224" i="231"/>
  <c r="F224" i="231"/>
  <c r="E224" i="231"/>
  <c r="D224" i="231"/>
  <c r="L222" i="231"/>
  <c r="K222" i="231"/>
  <c r="J222" i="231"/>
  <c r="C222" i="231"/>
  <c r="C220" i="231"/>
  <c r="D220" i="231"/>
  <c r="K220" i="231"/>
  <c r="J220" i="231"/>
  <c r="L219" i="231"/>
  <c r="K219" i="231"/>
  <c r="C219" i="231"/>
  <c r="L218" i="231"/>
  <c r="K218" i="231"/>
  <c r="C218" i="231"/>
  <c r="L217" i="231"/>
  <c r="K217" i="231"/>
  <c r="C217" i="231"/>
  <c r="I216" i="231"/>
  <c r="H216" i="231"/>
  <c r="G216" i="231"/>
  <c r="G213" i="231"/>
  <c r="G206" i="231"/>
  <c r="F216" i="231"/>
  <c r="F213" i="231"/>
  <c r="F206" i="231"/>
  <c r="E216" i="231"/>
  <c r="E213" i="231"/>
  <c r="E206" i="231"/>
  <c r="D216" i="231"/>
  <c r="L215" i="231"/>
  <c r="L214" i="231"/>
  <c r="K215" i="231"/>
  <c r="K214" i="231"/>
  <c r="C215" i="231"/>
  <c r="D214" i="231"/>
  <c r="I213" i="231"/>
  <c r="I206" i="231"/>
  <c r="L212" i="231"/>
  <c r="K212" i="231"/>
  <c r="C212" i="231"/>
  <c r="L210" i="231"/>
  <c r="H210" i="231"/>
  <c r="D210" i="231"/>
  <c r="L208" i="231"/>
  <c r="K208" i="231"/>
  <c r="C208" i="231"/>
  <c r="C207" i="231"/>
  <c r="L207" i="231"/>
  <c r="H207" i="231"/>
  <c r="D207" i="231"/>
  <c r="L204" i="231"/>
  <c r="K204" i="231"/>
  <c r="C204" i="231"/>
  <c r="C203" i="231"/>
  <c r="I203" i="231"/>
  <c r="H203" i="231"/>
  <c r="G203" i="231"/>
  <c r="F203" i="231"/>
  <c r="E203" i="231"/>
  <c r="L203" i="231"/>
  <c r="D203" i="231"/>
  <c r="K203" i="231"/>
  <c r="L202" i="231"/>
  <c r="K202" i="231"/>
  <c r="C202" i="231"/>
  <c r="L201" i="231"/>
  <c r="K201" i="231"/>
  <c r="C201" i="231"/>
  <c r="L200" i="231"/>
  <c r="K200" i="231"/>
  <c r="J200" i="231"/>
  <c r="C200" i="231"/>
  <c r="L199" i="231"/>
  <c r="K199" i="231"/>
  <c r="C199" i="231"/>
  <c r="L198" i="231"/>
  <c r="K198" i="231"/>
  <c r="C198" i="231"/>
  <c r="L197" i="231"/>
  <c r="K197" i="231"/>
  <c r="C197" i="231"/>
  <c r="L196" i="231"/>
  <c r="K196" i="231"/>
  <c r="C196" i="231"/>
  <c r="L195" i="231"/>
  <c r="K195" i="231"/>
  <c r="C195" i="231"/>
  <c r="L192" i="231"/>
  <c r="K192" i="231"/>
  <c r="C192" i="231"/>
  <c r="L191" i="231"/>
  <c r="K191" i="231"/>
  <c r="C191" i="231"/>
  <c r="L190" i="231"/>
  <c r="K190" i="231"/>
  <c r="J190" i="231"/>
  <c r="C190" i="231"/>
  <c r="L189" i="231"/>
  <c r="J189" i="231"/>
  <c r="K189" i="231"/>
  <c r="C189" i="231"/>
  <c r="I188" i="231"/>
  <c r="H188" i="231"/>
  <c r="G188" i="231"/>
  <c r="F188" i="231"/>
  <c r="E188" i="231"/>
  <c r="L188" i="231"/>
  <c r="D188" i="231"/>
  <c r="K188" i="231"/>
  <c r="L187" i="231"/>
  <c r="K187" i="231"/>
  <c r="C187" i="231"/>
  <c r="L186" i="231"/>
  <c r="K186" i="231"/>
  <c r="C186" i="231"/>
  <c r="L185" i="231"/>
  <c r="K185" i="231"/>
  <c r="J185" i="231"/>
  <c r="C185" i="231"/>
  <c r="L184" i="231"/>
  <c r="K184" i="231"/>
  <c r="C184" i="231"/>
  <c r="L183" i="231"/>
  <c r="K183" i="231"/>
  <c r="C183" i="231"/>
  <c r="L182" i="231"/>
  <c r="K182" i="231"/>
  <c r="C182" i="231"/>
  <c r="L181" i="231"/>
  <c r="K181" i="231"/>
  <c r="C181" i="231"/>
  <c r="L180" i="231"/>
  <c r="K180" i="231"/>
  <c r="C180" i="231"/>
  <c r="L179" i="231"/>
  <c r="K179" i="231"/>
  <c r="J179" i="231"/>
  <c r="C179" i="231"/>
  <c r="L178" i="231"/>
  <c r="K178" i="231"/>
  <c r="C178" i="231"/>
  <c r="L174" i="231"/>
  <c r="K174" i="231"/>
  <c r="C174" i="231"/>
  <c r="L173" i="231"/>
  <c r="K173" i="231"/>
  <c r="C173" i="231"/>
  <c r="L172" i="231"/>
  <c r="K172" i="231"/>
  <c r="C172" i="231"/>
  <c r="L171" i="231"/>
  <c r="K171" i="231"/>
  <c r="C171" i="231"/>
  <c r="L170" i="231"/>
  <c r="K170" i="231"/>
  <c r="C170" i="231"/>
  <c r="L169" i="231"/>
  <c r="K169" i="231"/>
  <c r="C169" i="231"/>
  <c r="L168" i="231"/>
  <c r="K168" i="231"/>
  <c r="J168" i="231"/>
  <c r="C168" i="231"/>
  <c r="L167" i="231"/>
  <c r="K167" i="231"/>
  <c r="C167" i="231"/>
  <c r="L166" i="231"/>
  <c r="K166" i="231"/>
  <c r="C166" i="231"/>
  <c r="L165" i="231"/>
  <c r="K165" i="231"/>
  <c r="C165" i="231"/>
  <c r="L164" i="231"/>
  <c r="K164" i="231"/>
  <c r="J164" i="231"/>
  <c r="C164" i="231"/>
  <c r="L163" i="231"/>
  <c r="K163" i="231"/>
  <c r="C163" i="231"/>
  <c r="I162" i="231"/>
  <c r="H162" i="231"/>
  <c r="G162" i="231"/>
  <c r="F162" i="231"/>
  <c r="E162" i="231"/>
  <c r="D162" i="231"/>
  <c r="L160" i="231"/>
  <c r="K160" i="231"/>
  <c r="C160" i="231"/>
  <c r="L159" i="231"/>
  <c r="K159" i="231"/>
  <c r="C159" i="231"/>
  <c r="L154" i="231"/>
  <c r="K154" i="231"/>
  <c r="C154" i="231"/>
  <c r="L151" i="231"/>
  <c r="K151" i="231"/>
  <c r="L150" i="231"/>
  <c r="K150" i="231"/>
  <c r="C150" i="231"/>
  <c r="I149" i="231"/>
  <c r="H149" i="231"/>
  <c r="G149" i="231"/>
  <c r="F149" i="231"/>
  <c r="E149" i="231"/>
  <c r="L149" i="231"/>
  <c r="D149" i="231"/>
  <c r="L148" i="231"/>
  <c r="K148" i="231"/>
  <c r="C148" i="231"/>
  <c r="L147" i="231"/>
  <c r="K147" i="231"/>
  <c r="C147" i="231"/>
  <c r="L146" i="231"/>
  <c r="K146" i="231"/>
  <c r="C146" i="231"/>
  <c r="L145" i="231"/>
  <c r="K145" i="231"/>
  <c r="C145" i="231"/>
  <c r="L144" i="231"/>
  <c r="K144" i="231"/>
  <c r="C144" i="231"/>
  <c r="L143" i="231"/>
  <c r="K143" i="231"/>
  <c r="C143" i="231"/>
  <c r="L142" i="231"/>
  <c r="K142" i="231"/>
  <c r="C142" i="231"/>
  <c r="I140" i="231"/>
  <c r="H140" i="231"/>
  <c r="G140" i="231"/>
  <c r="F140" i="231"/>
  <c r="E140" i="231"/>
  <c r="D140" i="231"/>
  <c r="L135" i="231"/>
  <c r="L132" i="231"/>
  <c r="K135" i="231"/>
  <c r="K132" i="231"/>
  <c r="J135" i="231"/>
  <c r="J132" i="231"/>
  <c r="I135" i="231"/>
  <c r="I132" i="231"/>
  <c r="H135" i="231"/>
  <c r="H132" i="231"/>
  <c r="G135" i="231"/>
  <c r="G132" i="231"/>
  <c r="F135" i="231"/>
  <c r="F132" i="231"/>
  <c r="E135" i="231"/>
  <c r="E132" i="231"/>
  <c r="D135" i="231"/>
  <c r="D132" i="231"/>
  <c r="C135" i="231"/>
  <c r="C132" i="231"/>
  <c r="L131" i="231"/>
  <c r="K131" i="231"/>
  <c r="C131" i="231"/>
  <c r="L127" i="231"/>
  <c r="K127" i="231"/>
  <c r="C127" i="231"/>
  <c r="L126" i="231"/>
  <c r="K126" i="231"/>
  <c r="J126" i="231"/>
  <c r="C126" i="231"/>
  <c r="I125" i="231"/>
  <c r="H125" i="231"/>
  <c r="G125" i="231"/>
  <c r="F125" i="231"/>
  <c r="E125" i="231"/>
  <c r="D125" i="231"/>
  <c r="L123" i="231"/>
  <c r="K123" i="231"/>
  <c r="C123" i="231"/>
  <c r="L122" i="231"/>
  <c r="K122" i="231"/>
  <c r="C122" i="231"/>
  <c r="L121" i="231"/>
  <c r="K121" i="231"/>
  <c r="C121" i="231"/>
  <c r="I120" i="231"/>
  <c r="H120" i="231"/>
  <c r="G120" i="231"/>
  <c r="F120" i="231"/>
  <c r="E120" i="231"/>
  <c r="D120" i="231"/>
  <c r="L119" i="231"/>
  <c r="K119" i="231"/>
  <c r="C119" i="231"/>
  <c r="L118" i="231"/>
  <c r="J118" i="231"/>
  <c r="K118" i="231"/>
  <c r="C118" i="231"/>
  <c r="I117" i="231"/>
  <c r="H117" i="231"/>
  <c r="H116" i="231"/>
  <c r="G117" i="231"/>
  <c r="F117" i="231"/>
  <c r="E117" i="231"/>
  <c r="D117" i="231"/>
  <c r="L115" i="231"/>
  <c r="L103" i="231"/>
  <c r="K115" i="231"/>
  <c r="C115" i="231"/>
  <c r="L112" i="231"/>
  <c r="K112" i="231"/>
  <c r="J112" i="231"/>
  <c r="C112" i="231"/>
  <c r="L111" i="231"/>
  <c r="K111" i="231"/>
  <c r="J111" i="231"/>
  <c r="C111" i="231"/>
  <c r="L110" i="231"/>
  <c r="K110" i="231"/>
  <c r="J110" i="231"/>
  <c r="C110" i="231"/>
  <c r="L109" i="231"/>
  <c r="K109" i="231"/>
  <c r="J109" i="231"/>
  <c r="C109" i="231"/>
  <c r="L108" i="231"/>
  <c r="J108" i="231"/>
  <c r="K108" i="231"/>
  <c r="C108" i="231"/>
  <c r="L107" i="231"/>
  <c r="K107" i="231"/>
  <c r="C107" i="231"/>
  <c r="L105" i="231"/>
  <c r="K105" i="231"/>
  <c r="C105" i="231"/>
  <c r="L104" i="231"/>
  <c r="K104" i="231"/>
  <c r="C104" i="231"/>
  <c r="I103" i="231"/>
  <c r="H103" i="231"/>
  <c r="E103" i="231"/>
  <c r="D103" i="231"/>
  <c r="L101" i="231"/>
  <c r="L100" i="231"/>
  <c r="K101" i="231"/>
  <c r="C101" i="231"/>
  <c r="C100" i="231"/>
  <c r="I100" i="231"/>
  <c r="H100" i="231"/>
  <c r="G100" i="231"/>
  <c r="F100" i="231"/>
  <c r="E100" i="231"/>
  <c r="D100" i="231"/>
  <c r="L98" i="231"/>
  <c r="K98" i="231"/>
  <c r="K97" i="231"/>
  <c r="K94" i="231"/>
  <c r="K91" i="231"/>
  <c r="C98" i="231"/>
  <c r="D97" i="231"/>
  <c r="D94" i="231"/>
  <c r="D91" i="231"/>
  <c r="L94" i="231"/>
  <c r="L91" i="231"/>
  <c r="I94" i="231"/>
  <c r="I91" i="231"/>
  <c r="H94" i="231"/>
  <c r="H91" i="231"/>
  <c r="G94" i="231"/>
  <c r="G91" i="231"/>
  <c r="F94" i="231"/>
  <c r="F91" i="231"/>
  <c r="E94" i="231"/>
  <c r="E91" i="231"/>
  <c r="I88" i="231"/>
  <c r="H88" i="231"/>
  <c r="G88" i="231"/>
  <c r="F88" i="231"/>
  <c r="E88" i="231"/>
  <c r="L88" i="231"/>
  <c r="D88" i="231"/>
  <c r="L87" i="231"/>
  <c r="K87" i="231"/>
  <c r="C87" i="231"/>
  <c r="L86" i="231"/>
  <c r="K86" i="231"/>
  <c r="C86" i="231"/>
  <c r="L85" i="231"/>
  <c r="K85" i="231"/>
  <c r="J85" i="231"/>
  <c r="C85" i="231"/>
  <c r="L84" i="231"/>
  <c r="J84" i="231"/>
  <c r="K84" i="231"/>
  <c r="C84" i="231"/>
  <c r="L83" i="231"/>
  <c r="K83" i="231"/>
  <c r="C83" i="231"/>
  <c r="L82" i="231"/>
  <c r="K82" i="231"/>
  <c r="C82" i="231"/>
  <c r="L81" i="231"/>
  <c r="K81" i="231"/>
  <c r="J81" i="231"/>
  <c r="C81" i="231"/>
  <c r="L80" i="231"/>
  <c r="K80" i="231"/>
  <c r="C80" i="231"/>
  <c r="L79" i="231"/>
  <c r="K79" i="231"/>
  <c r="K76" i="231"/>
  <c r="C79" i="231"/>
  <c r="L78" i="231"/>
  <c r="K78" i="231"/>
  <c r="C78" i="231"/>
  <c r="L77" i="231"/>
  <c r="K77" i="231"/>
  <c r="C77" i="231"/>
  <c r="I76" i="231"/>
  <c r="H76" i="231"/>
  <c r="G76" i="231"/>
  <c r="F76" i="231"/>
  <c r="E76" i="231"/>
  <c r="D76" i="231"/>
  <c r="L75" i="231"/>
  <c r="K75" i="231"/>
  <c r="L73" i="231"/>
  <c r="K73" i="231"/>
  <c r="C73" i="231"/>
  <c r="L72" i="231"/>
  <c r="K72" i="231"/>
  <c r="C72" i="231"/>
  <c r="L71" i="231"/>
  <c r="K71" i="231"/>
  <c r="C71" i="231"/>
  <c r="L70" i="231"/>
  <c r="K70" i="231"/>
  <c r="C70" i="231"/>
  <c r="L69" i="231"/>
  <c r="K69" i="231"/>
  <c r="C69" i="231"/>
  <c r="I68" i="231"/>
  <c r="H68" i="231"/>
  <c r="G68" i="231"/>
  <c r="F68" i="231"/>
  <c r="E68" i="231"/>
  <c r="D68" i="231"/>
  <c r="L66" i="231"/>
  <c r="K66" i="231"/>
  <c r="C66" i="231"/>
  <c r="L65" i="231"/>
  <c r="K65" i="231"/>
  <c r="C65" i="231"/>
  <c r="L63" i="231"/>
  <c r="K63" i="231"/>
  <c r="C63" i="231"/>
  <c r="L62" i="231"/>
  <c r="K62" i="231"/>
  <c r="C62" i="231"/>
  <c r="L60" i="231"/>
  <c r="K60" i="231"/>
  <c r="C60" i="231"/>
  <c r="L59" i="231"/>
  <c r="K59" i="231"/>
  <c r="C59" i="231"/>
  <c r="I58" i="231"/>
  <c r="H58" i="231"/>
  <c r="G58" i="231"/>
  <c r="F58" i="231"/>
  <c r="E58" i="231"/>
  <c r="D58" i="231"/>
  <c r="L57" i="231"/>
  <c r="K57" i="231"/>
  <c r="C57" i="231"/>
  <c r="L56" i="231"/>
  <c r="K56" i="231"/>
  <c r="C56" i="231"/>
  <c r="I55" i="231"/>
  <c r="H55" i="231"/>
  <c r="G55" i="231"/>
  <c r="F55" i="231"/>
  <c r="E55" i="231"/>
  <c r="D55" i="231"/>
  <c r="L53" i="231"/>
  <c r="K53" i="231"/>
  <c r="C53" i="231"/>
  <c r="L52" i="231"/>
  <c r="K52" i="231"/>
  <c r="C52" i="231"/>
  <c r="D51" i="231"/>
  <c r="C51" i="231"/>
  <c r="L47" i="231"/>
  <c r="K47" i="231"/>
  <c r="C47" i="231"/>
  <c r="D46" i="231"/>
  <c r="C46" i="231"/>
  <c r="L45" i="231"/>
  <c r="I45" i="231"/>
  <c r="G45" i="231"/>
  <c r="F45" i="231"/>
  <c r="E45" i="231"/>
  <c r="L43" i="231"/>
  <c r="K43" i="231"/>
  <c r="C43" i="231"/>
  <c r="L42" i="231"/>
  <c r="K42" i="231"/>
  <c r="C42" i="231"/>
  <c r="L41" i="231"/>
  <c r="K41" i="231"/>
  <c r="C41" i="231"/>
  <c r="L40" i="231"/>
  <c r="K40" i="231"/>
  <c r="C40" i="231"/>
  <c r="I39" i="231"/>
  <c r="H39" i="231"/>
  <c r="G39" i="231"/>
  <c r="F39" i="231"/>
  <c r="E39" i="231"/>
  <c r="D39" i="231"/>
  <c r="L38" i="231"/>
  <c r="K38" i="231"/>
  <c r="K37" i="231"/>
  <c r="C38" i="231"/>
  <c r="C37" i="231"/>
  <c r="D37" i="231"/>
  <c r="K33" i="231"/>
  <c r="K30" i="231"/>
  <c r="K27" i="231"/>
  <c r="J33" i="231"/>
  <c r="J30" i="231"/>
  <c r="J27" i="231"/>
  <c r="I33" i="231"/>
  <c r="I30" i="231"/>
  <c r="I27" i="231"/>
  <c r="H33" i="231"/>
  <c r="H30" i="231"/>
  <c r="H27" i="231"/>
  <c r="E33" i="231"/>
  <c r="E30" i="231"/>
  <c r="E27" i="231"/>
  <c r="D33" i="231"/>
  <c r="D30" i="231"/>
  <c r="D27" i="231"/>
  <c r="C33" i="231"/>
  <c r="C30" i="231"/>
  <c r="C27" i="231"/>
  <c r="L30" i="231"/>
  <c r="L27" i="231"/>
  <c r="G27" i="231"/>
  <c r="F27" i="231"/>
  <c r="L26" i="231"/>
  <c r="K26" i="231"/>
  <c r="C26" i="231"/>
  <c r="L25" i="231"/>
  <c r="K25" i="231"/>
  <c r="C25" i="231"/>
  <c r="L24" i="231"/>
  <c r="K24" i="231"/>
  <c r="C24" i="231"/>
  <c r="L23" i="231"/>
  <c r="K23" i="231"/>
  <c r="C23" i="231"/>
  <c r="L22" i="231"/>
  <c r="K22" i="231"/>
  <c r="C22" i="231"/>
  <c r="L21" i="231"/>
  <c r="K21" i="231"/>
  <c r="C21" i="231"/>
  <c r="I20" i="231"/>
  <c r="H20" i="231"/>
  <c r="G20" i="231"/>
  <c r="F20" i="231"/>
  <c r="E20" i="231"/>
  <c r="D20" i="231"/>
  <c r="I17" i="231"/>
  <c r="H17" i="231"/>
  <c r="G17" i="231"/>
  <c r="G15" i="231"/>
  <c r="F17" i="231"/>
  <c r="E17" i="231"/>
  <c r="D17" i="231"/>
  <c r="L12" i="231"/>
  <c r="K12" i="231"/>
  <c r="J12" i="231"/>
  <c r="J11" i="231"/>
  <c r="C12" i="231"/>
  <c r="C11" i="231"/>
  <c r="I11" i="231"/>
  <c r="H11" i="231"/>
  <c r="G11" i="231"/>
  <c r="F11" i="231"/>
  <c r="E11" i="231"/>
  <c r="D11" i="231"/>
  <c r="L8" i="231"/>
  <c r="K8" i="231"/>
  <c r="J8" i="231"/>
  <c r="I8" i="231"/>
  <c r="H8" i="231"/>
  <c r="G8" i="231"/>
  <c r="F8" i="231"/>
  <c r="E8" i="231"/>
  <c r="D8" i="231"/>
  <c r="C8" i="231"/>
  <c r="C8" i="43"/>
  <c r="E8" i="43"/>
  <c r="F8" i="43"/>
  <c r="G8" i="43"/>
  <c r="H8" i="43"/>
  <c r="I8" i="43"/>
  <c r="J8" i="43"/>
  <c r="K8" i="43"/>
  <c r="L8" i="43"/>
  <c r="M8" i="43"/>
  <c r="N8" i="43"/>
  <c r="O8" i="43"/>
  <c r="P8" i="43"/>
  <c r="C9" i="43"/>
  <c r="G10" i="43"/>
  <c r="C11" i="43"/>
  <c r="E11" i="43"/>
  <c r="F11" i="43"/>
  <c r="G11" i="43"/>
  <c r="H11" i="43"/>
  <c r="I11" i="43"/>
  <c r="J11" i="43"/>
  <c r="K11" i="43"/>
  <c r="L11" i="43"/>
  <c r="M11" i="43"/>
  <c r="N11" i="43"/>
  <c r="O11" i="43"/>
  <c r="P11" i="43"/>
  <c r="C13" i="43"/>
  <c r="E13" i="43"/>
  <c r="F13" i="43"/>
  <c r="G13" i="43"/>
  <c r="H13" i="43"/>
  <c r="I13" i="43"/>
  <c r="J13" i="43"/>
  <c r="K13" i="43"/>
  <c r="L13" i="43"/>
  <c r="M13" i="43"/>
  <c r="N13" i="43"/>
  <c r="O13" i="43"/>
  <c r="P13" i="43"/>
  <c r="C14" i="43"/>
  <c r="C15" i="43"/>
  <c r="C16" i="43"/>
  <c r="E16" i="43"/>
  <c r="F16" i="43"/>
  <c r="G16" i="43"/>
  <c r="H16" i="43"/>
  <c r="I16" i="43"/>
  <c r="J16" i="43"/>
  <c r="K16" i="43"/>
  <c r="L16" i="43"/>
  <c r="M16" i="43"/>
  <c r="N16" i="43"/>
  <c r="O16" i="43"/>
  <c r="P16" i="43"/>
  <c r="C17" i="43"/>
  <c r="C18" i="43"/>
  <c r="C19" i="43"/>
  <c r="C20" i="43"/>
  <c r="C21" i="43"/>
  <c r="C23" i="43"/>
  <c r="M23" i="43"/>
  <c r="N23" i="43"/>
  <c r="O23" i="43"/>
  <c r="P23" i="43"/>
  <c r="C24" i="43"/>
  <c r="M24" i="43"/>
  <c r="N24" i="43"/>
  <c r="O24" i="43"/>
  <c r="P24" i="43"/>
  <c r="E25" i="43"/>
  <c r="C26" i="43"/>
  <c r="M26" i="43"/>
  <c r="N26" i="43"/>
  <c r="O26" i="43"/>
  <c r="P26" i="43"/>
  <c r="C27" i="43"/>
  <c r="M27" i="43"/>
  <c r="N27" i="43"/>
  <c r="O27" i="43"/>
  <c r="P27" i="43"/>
  <c r="C28" i="43"/>
  <c r="M28" i="43"/>
  <c r="N28" i="43"/>
  <c r="O28" i="43"/>
  <c r="P28" i="43"/>
  <c r="C29" i="43"/>
  <c r="E29" i="43"/>
  <c r="F29" i="43"/>
  <c r="G29" i="43"/>
  <c r="H29" i="43"/>
  <c r="I29" i="43"/>
  <c r="J29" i="43"/>
  <c r="K29" i="43"/>
  <c r="L29" i="43"/>
  <c r="M29" i="43"/>
  <c r="N29" i="43"/>
  <c r="O29" i="43"/>
  <c r="P29" i="43"/>
  <c r="C31" i="43"/>
  <c r="E31" i="43"/>
  <c r="F31" i="43"/>
  <c r="G31" i="43"/>
  <c r="H31" i="43"/>
  <c r="I31" i="43"/>
  <c r="J31" i="43"/>
  <c r="K31" i="43"/>
  <c r="L31" i="43"/>
  <c r="M31" i="43"/>
  <c r="N31" i="43"/>
  <c r="O31" i="43"/>
  <c r="P31" i="43"/>
  <c r="C33" i="43"/>
  <c r="M33" i="43"/>
  <c r="N33" i="43"/>
  <c r="O33" i="43"/>
  <c r="P33" i="43"/>
  <c r="C34" i="43"/>
  <c r="C35" i="43"/>
  <c r="C36" i="43"/>
  <c r="C37" i="43"/>
  <c r="E37" i="43"/>
  <c r="F37" i="43"/>
  <c r="G37" i="43"/>
  <c r="H37" i="43"/>
  <c r="I37" i="43"/>
  <c r="J37" i="43"/>
  <c r="K37" i="43"/>
  <c r="L37" i="43"/>
  <c r="M37" i="43"/>
  <c r="N37" i="43"/>
  <c r="O37" i="43"/>
  <c r="P37" i="43"/>
  <c r="C38" i="43"/>
  <c r="E38" i="43"/>
  <c r="F38" i="43"/>
  <c r="G38" i="43"/>
  <c r="H38" i="43"/>
  <c r="I38" i="43"/>
  <c r="J38" i="43"/>
  <c r="K38" i="43"/>
  <c r="L38" i="43"/>
  <c r="M38" i="43"/>
  <c r="N38" i="43"/>
  <c r="O38" i="43"/>
  <c r="P38" i="43"/>
  <c r="C39" i="43"/>
  <c r="C41" i="43"/>
  <c r="C42" i="43"/>
  <c r="C43" i="43"/>
  <c r="C44" i="43"/>
  <c r="C45" i="43"/>
  <c r="C46" i="43"/>
  <c r="C47" i="43"/>
  <c r="C48" i="43"/>
  <c r="C49" i="43"/>
  <c r="C50" i="43"/>
  <c r="C51" i="43"/>
  <c r="N51" i="43"/>
  <c r="C52" i="43"/>
  <c r="E52" i="43"/>
  <c r="F52" i="43"/>
  <c r="G52" i="43"/>
  <c r="H52" i="43"/>
  <c r="I52" i="43"/>
  <c r="J52" i="43"/>
  <c r="K52" i="43"/>
  <c r="L52" i="43"/>
  <c r="M52" i="43"/>
  <c r="N52" i="43"/>
  <c r="O52" i="43"/>
  <c r="P52" i="43"/>
  <c r="C53" i="43"/>
  <c r="C54" i="43"/>
  <c r="P54" i="43"/>
  <c r="C55" i="43"/>
  <c r="C56" i="43"/>
  <c r="C57" i="43"/>
  <c r="P57" i="43"/>
  <c r="C58" i="43"/>
  <c r="P58" i="43"/>
  <c r="C59" i="43"/>
  <c r="C60" i="43"/>
  <c r="C61" i="43"/>
  <c r="C62" i="43"/>
  <c r="C63" i="43"/>
  <c r="C64" i="43"/>
  <c r="C65" i="43"/>
  <c r="E65" i="43"/>
  <c r="F65" i="43"/>
  <c r="G65" i="43"/>
  <c r="H65" i="43"/>
  <c r="I65" i="43"/>
  <c r="J65" i="43"/>
  <c r="K65" i="43"/>
  <c r="L65" i="43"/>
  <c r="M65" i="43"/>
  <c r="N65" i="43"/>
  <c r="O65" i="43"/>
  <c r="P65" i="43"/>
  <c r="C66" i="43"/>
  <c r="C67" i="43"/>
  <c r="E67" i="43"/>
  <c r="G67" i="43"/>
  <c r="M67" i="43"/>
  <c r="N67" i="43"/>
  <c r="O67" i="43"/>
  <c r="P67" i="43"/>
  <c r="C68" i="43"/>
  <c r="M68" i="43"/>
  <c r="N68" i="43"/>
  <c r="O68" i="43"/>
  <c r="P68" i="43"/>
  <c r="C69" i="43"/>
  <c r="M69" i="43"/>
  <c r="N69" i="43"/>
  <c r="O69" i="43"/>
  <c r="P69" i="43"/>
  <c r="E70" i="43"/>
  <c r="M70" i="43"/>
  <c r="O70" i="43"/>
  <c r="P70" i="43"/>
  <c r="C71" i="43"/>
  <c r="M71" i="43"/>
  <c r="N71" i="43"/>
  <c r="O71" i="43"/>
  <c r="P71" i="43"/>
  <c r="C72" i="43"/>
  <c r="M72" i="43"/>
  <c r="N72" i="43"/>
  <c r="O72" i="43"/>
  <c r="P72" i="43"/>
  <c r="C74" i="43"/>
  <c r="C75" i="43"/>
  <c r="D75" i="43"/>
  <c r="E75" i="43"/>
  <c r="F75" i="43"/>
  <c r="G75" i="43"/>
  <c r="H75" i="43"/>
  <c r="I75" i="43"/>
  <c r="J75" i="43"/>
  <c r="K75" i="43"/>
  <c r="L75" i="43"/>
  <c r="M75" i="43"/>
  <c r="N75" i="43"/>
  <c r="O75" i="43"/>
  <c r="P75" i="43"/>
  <c r="C76" i="43"/>
  <c r="E76" i="43"/>
  <c r="M76" i="43"/>
  <c r="N76" i="43"/>
  <c r="O76" i="43"/>
  <c r="P76" i="43"/>
  <c r="C77" i="43"/>
  <c r="C78" i="43"/>
  <c r="E78" i="43"/>
  <c r="G78" i="43"/>
  <c r="M78" i="43"/>
  <c r="N78" i="43"/>
  <c r="O78" i="43"/>
  <c r="P78" i="43"/>
  <c r="C79" i="43"/>
  <c r="C80" i="43"/>
  <c r="C81" i="43"/>
  <c r="C82" i="43"/>
  <c r="E82" i="43"/>
  <c r="G82" i="43"/>
  <c r="M82" i="43"/>
  <c r="N82" i="43"/>
  <c r="O82" i="43"/>
  <c r="P82" i="43"/>
  <c r="C83" i="43"/>
  <c r="E83" i="43"/>
  <c r="G83" i="43"/>
  <c r="M83" i="43"/>
  <c r="N83" i="43"/>
  <c r="O83" i="43"/>
  <c r="P83" i="43"/>
  <c r="C84" i="43"/>
  <c r="C85" i="43"/>
  <c r="C86" i="43"/>
  <c r="C87" i="43"/>
  <c r="C88" i="43"/>
  <c r="C89" i="43"/>
  <c r="C90" i="43"/>
  <c r="C91" i="43"/>
  <c r="C92" i="43"/>
  <c r="C93" i="43"/>
  <c r="C94" i="43"/>
  <c r="C95" i="43"/>
  <c r="C96" i="43"/>
  <c r="E96" i="43"/>
  <c r="G96" i="43"/>
  <c r="M96" i="43"/>
  <c r="N96" i="43"/>
  <c r="O96" i="43"/>
  <c r="P96" i="43"/>
  <c r="C97" i="43"/>
  <c r="C98" i="43"/>
  <c r="C99" i="43"/>
  <c r="C100" i="43"/>
  <c r="C101" i="43"/>
  <c r="C102" i="43"/>
  <c r="M102" i="43"/>
  <c r="N102" i="43"/>
  <c r="O102" i="43"/>
  <c r="P102" i="43"/>
  <c r="C103" i="43"/>
  <c r="E103" i="43"/>
  <c r="G103" i="43"/>
  <c r="M103" i="43"/>
  <c r="N103" i="43"/>
  <c r="O103" i="43"/>
  <c r="P103" i="43"/>
  <c r="C104" i="43"/>
  <c r="M104" i="43"/>
  <c r="N104" i="43"/>
  <c r="O104" i="43"/>
  <c r="P104" i="43"/>
  <c r="C105" i="43"/>
  <c r="M105" i="43"/>
  <c r="N105" i="43"/>
  <c r="O105" i="43"/>
  <c r="P105" i="43"/>
  <c r="C106" i="43"/>
  <c r="D106" i="43"/>
  <c r="E106" i="43"/>
  <c r="F106" i="43"/>
  <c r="G106" i="43"/>
  <c r="H106" i="43"/>
  <c r="I106" i="43"/>
  <c r="J106" i="43"/>
  <c r="K106" i="43"/>
  <c r="L106" i="43"/>
  <c r="M106" i="43"/>
  <c r="N106" i="43"/>
  <c r="O106" i="43"/>
  <c r="P106" i="43"/>
  <c r="G107" i="43"/>
  <c r="C108" i="43"/>
  <c r="D108" i="43"/>
  <c r="E108" i="43"/>
  <c r="F108" i="43"/>
  <c r="G108" i="43"/>
  <c r="H108" i="43"/>
  <c r="I108" i="43"/>
  <c r="J108" i="43"/>
  <c r="K108" i="43"/>
  <c r="L108" i="43"/>
  <c r="M108" i="43"/>
  <c r="N108" i="43"/>
  <c r="O108" i="43"/>
  <c r="P108" i="43"/>
  <c r="C109" i="43"/>
  <c r="E110" i="43"/>
  <c r="M110" i="43"/>
  <c r="N110" i="43"/>
  <c r="O110" i="43"/>
  <c r="P110" i="43"/>
  <c r="C111" i="43"/>
  <c r="C113" i="43"/>
  <c r="D113" i="43"/>
  <c r="E113" i="43"/>
  <c r="F113" i="43"/>
  <c r="G113" i="43"/>
  <c r="H113" i="43"/>
  <c r="I113" i="43"/>
  <c r="J113" i="43"/>
  <c r="K113" i="43"/>
  <c r="L113" i="43"/>
  <c r="M113" i="43"/>
  <c r="N113" i="43"/>
  <c r="O113" i="43"/>
  <c r="P113" i="43"/>
  <c r="C114" i="43"/>
  <c r="E114" i="43"/>
  <c r="G114" i="43"/>
  <c r="M114" i="43"/>
  <c r="N114" i="43"/>
  <c r="O114" i="43"/>
  <c r="P114" i="43"/>
  <c r="C115" i="43"/>
  <c r="C116" i="43"/>
  <c r="J116" i="43"/>
  <c r="K116" i="43"/>
  <c r="L116" i="43"/>
  <c r="N116" i="43"/>
  <c r="C117" i="43"/>
  <c r="L117" i="43"/>
  <c r="C118" i="43"/>
  <c r="L118" i="43"/>
  <c r="C119" i="43"/>
  <c r="C120" i="43"/>
  <c r="C121" i="43"/>
  <c r="E121" i="43"/>
  <c r="G121" i="43"/>
  <c r="M121" i="43"/>
  <c r="N121" i="43"/>
  <c r="O121" i="43"/>
  <c r="P121" i="43"/>
  <c r="C122" i="43"/>
  <c r="L122" i="43"/>
  <c r="C123" i="43"/>
  <c r="C124" i="43"/>
  <c r="C125" i="43"/>
  <c r="C126" i="43"/>
  <c r="C127" i="43"/>
  <c r="C128" i="43"/>
  <c r="C129" i="43"/>
  <c r="C130" i="43"/>
  <c r="C131" i="43"/>
  <c r="C132" i="43"/>
  <c r="D132" i="43"/>
  <c r="E132" i="43"/>
  <c r="F132" i="43"/>
  <c r="G132" i="43"/>
  <c r="H132" i="43"/>
  <c r="I132" i="43"/>
  <c r="J132" i="43"/>
  <c r="K132" i="43"/>
  <c r="L132" i="43"/>
  <c r="M132" i="43"/>
  <c r="N132" i="43"/>
  <c r="O132" i="43"/>
  <c r="P132" i="43"/>
  <c r="C133" i="43"/>
  <c r="E133" i="43"/>
  <c r="G133" i="43"/>
  <c r="M133" i="43"/>
  <c r="N133" i="43"/>
  <c r="O133" i="43"/>
  <c r="P133" i="43"/>
  <c r="C134" i="43"/>
  <c r="C135" i="43"/>
  <c r="C136" i="43"/>
  <c r="C137" i="43"/>
  <c r="C138" i="43"/>
  <c r="C139" i="43"/>
  <c r="C140" i="43"/>
  <c r="C141" i="43"/>
  <c r="C142" i="43"/>
  <c r="C143" i="43"/>
  <c r="C144" i="43"/>
  <c r="C145" i="43"/>
  <c r="C146" i="43"/>
  <c r="C147" i="43"/>
  <c r="C148" i="43"/>
  <c r="N148" i="43"/>
  <c r="C149" i="43"/>
  <c r="C150" i="43"/>
  <c r="C151" i="43"/>
  <c r="C152" i="43"/>
  <c r="C153" i="43"/>
  <c r="C154" i="43"/>
  <c r="C155" i="43"/>
  <c r="C156" i="43"/>
  <c r="C157" i="43"/>
  <c r="E157" i="43"/>
  <c r="G157" i="43"/>
  <c r="M157" i="43"/>
  <c r="N157" i="43"/>
  <c r="O157" i="43"/>
  <c r="P157" i="43"/>
  <c r="C158" i="43"/>
  <c r="C159" i="43"/>
  <c r="C160" i="43"/>
  <c r="C161" i="43"/>
  <c r="C162" i="43"/>
  <c r="C163" i="43"/>
  <c r="C164" i="43"/>
  <c r="C165" i="43"/>
  <c r="C166" i="43"/>
  <c r="C167" i="43"/>
  <c r="C168" i="43"/>
  <c r="C169" i="43"/>
  <c r="C170" i="43"/>
  <c r="E170" i="43"/>
  <c r="G170" i="43"/>
  <c r="M170" i="43"/>
  <c r="N170" i="43"/>
  <c r="O170" i="43"/>
  <c r="P170" i="43"/>
  <c r="C171" i="43"/>
  <c r="C172" i="43"/>
  <c r="C173" i="43"/>
  <c r="C174" i="43"/>
  <c r="C175" i="43"/>
  <c r="C176" i="43"/>
  <c r="C177" i="43"/>
  <c r="C178" i="43"/>
  <c r="C179" i="43"/>
  <c r="C180" i="43"/>
  <c r="C181" i="43"/>
  <c r="C182" i="43"/>
  <c r="C183" i="43"/>
  <c r="D183" i="43"/>
  <c r="E183" i="43"/>
  <c r="F183" i="43"/>
  <c r="G183" i="43"/>
  <c r="H183" i="43"/>
  <c r="I183" i="43"/>
  <c r="J183" i="43"/>
  <c r="K183" i="43"/>
  <c r="L183" i="43"/>
  <c r="M183" i="43"/>
  <c r="N183" i="43"/>
  <c r="O183" i="43"/>
  <c r="P183" i="43"/>
  <c r="C184" i="43"/>
  <c r="D184" i="43"/>
  <c r="E184" i="43"/>
  <c r="F184" i="43"/>
  <c r="G184" i="43"/>
  <c r="H184" i="43"/>
  <c r="I184" i="43"/>
  <c r="J184" i="43"/>
  <c r="K184" i="43"/>
  <c r="L184" i="43"/>
  <c r="M184" i="43"/>
  <c r="N184" i="43"/>
  <c r="O184" i="43"/>
  <c r="P184" i="43"/>
  <c r="C185" i="43"/>
  <c r="D185" i="43"/>
  <c r="E185" i="43"/>
  <c r="F185" i="43"/>
  <c r="G185" i="43"/>
  <c r="H185" i="43"/>
  <c r="I185" i="43"/>
  <c r="J185" i="43"/>
  <c r="K185" i="43"/>
  <c r="L185" i="43"/>
  <c r="M185" i="43"/>
  <c r="N185" i="43"/>
  <c r="O185" i="43"/>
  <c r="P185" i="43"/>
  <c r="C186" i="43"/>
  <c r="E186" i="43"/>
  <c r="M186" i="43"/>
  <c r="N186" i="43"/>
  <c r="O186" i="43"/>
  <c r="P186" i="43"/>
  <c r="C187" i="43"/>
  <c r="E187" i="43"/>
  <c r="M187" i="43"/>
  <c r="N187" i="43"/>
  <c r="O187" i="43"/>
  <c r="P187" i="43"/>
  <c r="C188" i="43"/>
  <c r="C189" i="43"/>
  <c r="M189" i="43"/>
  <c r="N189" i="43"/>
  <c r="O189" i="43"/>
  <c r="P189" i="43"/>
  <c r="C190" i="43"/>
  <c r="E190" i="43"/>
  <c r="M190" i="43"/>
  <c r="N190" i="43"/>
  <c r="O190" i="43"/>
  <c r="P190" i="43"/>
  <c r="C191" i="43"/>
  <c r="C192" i="43"/>
  <c r="E192" i="43"/>
  <c r="G192" i="43"/>
  <c r="M192" i="43"/>
  <c r="N192" i="43"/>
  <c r="O192" i="43"/>
  <c r="P192" i="43"/>
  <c r="C193" i="43"/>
  <c r="E193" i="43"/>
  <c r="G193" i="43"/>
  <c r="M193" i="43"/>
  <c r="N193" i="43"/>
  <c r="O193" i="43"/>
  <c r="P193" i="43"/>
  <c r="C194" i="43"/>
  <c r="J194" i="43"/>
  <c r="C195" i="43"/>
  <c r="C196" i="43"/>
  <c r="J196" i="43"/>
  <c r="N196" i="43"/>
  <c r="C197" i="43"/>
  <c r="C198" i="43"/>
  <c r="N198" i="43"/>
  <c r="C199" i="43"/>
  <c r="N199" i="43"/>
  <c r="C200" i="43"/>
  <c r="N200" i="43"/>
  <c r="O200" i="43"/>
  <c r="P200" i="43"/>
  <c r="C201" i="43"/>
  <c r="N201" i="43"/>
  <c r="O201" i="43"/>
  <c r="P201" i="43"/>
  <c r="C202" i="43"/>
  <c r="E202" i="43"/>
  <c r="G202" i="43"/>
  <c r="M202" i="43"/>
  <c r="N202" i="43"/>
  <c r="O202" i="43"/>
  <c r="P202" i="43"/>
  <c r="C203" i="43"/>
  <c r="C204" i="43"/>
  <c r="C205" i="43"/>
  <c r="C206" i="43"/>
  <c r="E206" i="43"/>
  <c r="G206" i="43"/>
  <c r="M206" i="43"/>
  <c r="N206" i="43"/>
  <c r="O206" i="43"/>
  <c r="P206" i="43"/>
  <c r="C207" i="43"/>
  <c r="E207" i="43"/>
  <c r="G207" i="43"/>
  <c r="M207" i="43"/>
  <c r="N207" i="43"/>
  <c r="O207" i="43"/>
  <c r="P207" i="43"/>
  <c r="C208" i="43"/>
  <c r="C209" i="43"/>
  <c r="C210" i="43"/>
  <c r="C211" i="43"/>
  <c r="C212" i="43"/>
  <c r="C213" i="43"/>
  <c r="C214" i="43"/>
  <c r="C215" i="43"/>
  <c r="C216" i="43"/>
  <c r="C217" i="43"/>
  <c r="C218" i="43"/>
  <c r="C219" i="43"/>
  <c r="C220" i="43"/>
  <c r="C221" i="43"/>
  <c r="C222" i="43"/>
  <c r="C223" i="43"/>
  <c r="C224" i="43"/>
  <c r="C225" i="43"/>
  <c r="C226" i="43"/>
  <c r="C227" i="43"/>
  <c r="C228" i="43"/>
  <c r="C229" i="43"/>
  <c r="C230" i="43"/>
  <c r="C231" i="43"/>
  <c r="C232" i="43"/>
  <c r="C233" i="43"/>
  <c r="E233" i="43"/>
  <c r="G233" i="43"/>
  <c r="M233" i="43"/>
  <c r="N233" i="43"/>
  <c r="O233" i="43"/>
  <c r="P233" i="43"/>
  <c r="C234" i="43"/>
  <c r="C235" i="43"/>
  <c r="P235" i="43"/>
  <c r="C236" i="43"/>
  <c r="C237" i="43"/>
  <c r="C238" i="43"/>
  <c r="C239" i="43"/>
  <c r="C240" i="43"/>
  <c r="P240" i="43"/>
  <c r="C241" i="43"/>
  <c r="C242" i="43"/>
  <c r="C243" i="43"/>
  <c r="C244" i="43"/>
  <c r="C245" i="43"/>
  <c r="C246" i="43"/>
  <c r="C247" i="43"/>
  <c r="C248" i="43"/>
  <c r="C249" i="43"/>
  <c r="C250" i="43"/>
  <c r="D250" i="43"/>
  <c r="E250" i="43"/>
  <c r="F250" i="43"/>
  <c r="G250" i="43"/>
  <c r="H250" i="43"/>
  <c r="I250" i="43"/>
  <c r="J250" i="43"/>
  <c r="K250" i="43"/>
  <c r="L250" i="43"/>
  <c r="M250" i="43"/>
  <c r="N250" i="43"/>
  <c r="O250" i="43"/>
  <c r="P250" i="43"/>
  <c r="C216" i="231"/>
  <c r="J219" i="231"/>
  <c r="C227" i="231"/>
  <c r="L250" i="231"/>
  <c r="J43" i="231"/>
  <c r="J119" i="231"/>
  <c r="K17" i="231"/>
  <c r="K117" i="231"/>
  <c r="J172" i="231"/>
  <c r="J255" i="231"/>
  <c r="L11" i="231"/>
  <c r="J75" i="231"/>
  <c r="C210" i="231"/>
  <c r="L216" i="231"/>
  <c r="L213" i="231"/>
  <c r="E15" i="231"/>
  <c r="G36" i="231"/>
  <c r="K39" i="231"/>
  <c r="C58" i="231"/>
  <c r="E67" i="231"/>
  <c r="J82" i="231"/>
  <c r="J83" i="231"/>
  <c r="J87" i="231"/>
  <c r="J107" i="231"/>
  <c r="C117" i="231"/>
  <c r="K120" i="231"/>
  <c r="J127" i="231"/>
  <c r="J154" i="231"/>
  <c r="H213" i="231"/>
  <c r="J270" i="231"/>
  <c r="J128" i="231"/>
  <c r="J243" i="231"/>
  <c r="D15" i="231"/>
  <c r="C88" i="231"/>
  <c r="K149" i="231"/>
  <c r="J149" i="231"/>
  <c r="K11" i="231"/>
  <c r="K51" i="231"/>
  <c r="K55" i="231"/>
  <c r="J59" i="231"/>
  <c r="J73" i="231"/>
  <c r="J80" i="231"/>
  <c r="J178" i="231"/>
  <c r="J186" i="231"/>
  <c r="J187" i="231"/>
  <c r="J78" i="231"/>
  <c r="J86" i="231"/>
  <c r="J173" i="231"/>
  <c r="J130" i="231"/>
  <c r="L269" i="231"/>
  <c r="J65" i="231"/>
  <c r="H67" i="231"/>
  <c r="H54" i="231"/>
  <c r="L76" i="231"/>
  <c r="J147" i="231"/>
  <c r="J212" i="231"/>
  <c r="J226" i="231"/>
  <c r="J268" i="231"/>
  <c r="L120" i="231"/>
  <c r="J42" i="231"/>
  <c r="J72" i="231"/>
  <c r="C76" i="231"/>
  <c r="J79" i="231"/>
  <c r="J121" i="231"/>
  <c r="J142" i="231"/>
  <c r="J146" i="231"/>
  <c r="J174" i="231"/>
  <c r="J195" i="231"/>
  <c r="J233" i="231"/>
  <c r="J246" i="231"/>
  <c r="J266" i="231"/>
  <c r="J269" i="231"/>
  <c r="C20" i="231"/>
  <c r="C15" i="231"/>
  <c r="C7" i="231"/>
  <c r="G67" i="231"/>
  <c r="G54" i="231"/>
  <c r="J239" i="231"/>
  <c r="D45" i="231"/>
  <c r="C45" i="231"/>
  <c r="G7" i="231"/>
  <c r="J21" i="231"/>
  <c r="J77" i="231"/>
  <c r="J101" i="231"/>
  <c r="J100" i="231"/>
  <c r="J105" i="231"/>
  <c r="J143" i="231"/>
  <c r="J150" i="231"/>
  <c r="J182" i="231"/>
  <c r="H161" i="231"/>
  <c r="H139" i="231"/>
  <c r="J199" i="231"/>
  <c r="J218" i="231"/>
  <c r="J225" i="231"/>
  <c r="J224" i="231"/>
  <c r="J193" i="231"/>
  <c r="J18" i="231"/>
  <c r="J17" i="231"/>
  <c r="E7" i="231"/>
  <c r="J24" i="231"/>
  <c r="I36" i="231"/>
  <c r="E54" i="231"/>
  <c r="J62" i="231"/>
  <c r="L58" i="231"/>
  <c r="J71" i="231"/>
  <c r="J98" i="231"/>
  <c r="J97" i="231"/>
  <c r="J94" i="231"/>
  <c r="J91" i="231"/>
  <c r="J166" i="231"/>
  <c r="J170" i="231"/>
  <c r="J180" i="231"/>
  <c r="J184" i="231"/>
  <c r="J192" i="231"/>
  <c r="J202" i="231"/>
  <c r="L206" i="231"/>
  <c r="J261" i="231"/>
  <c r="K224" i="231"/>
  <c r="J215" i="231"/>
  <c r="J214" i="231"/>
  <c r="F36" i="231"/>
  <c r="J41" i="231"/>
  <c r="J57" i="231"/>
  <c r="J60" i="231"/>
  <c r="J66" i="231"/>
  <c r="C120" i="231"/>
  <c r="J131" i="231"/>
  <c r="J148" i="231"/>
  <c r="J165" i="231"/>
  <c r="J183" i="231"/>
  <c r="J201" i="231"/>
  <c r="K207" i="231"/>
  <c r="J207" i="231"/>
  <c r="J208" i="231"/>
  <c r="F238" i="231"/>
  <c r="J271" i="231"/>
  <c r="E238" i="231"/>
  <c r="E223" i="231"/>
  <c r="G161" i="231"/>
  <c r="C214" i="231"/>
  <c r="C213" i="231"/>
  <c r="C206" i="231"/>
  <c r="D213" i="231"/>
  <c r="D206" i="231"/>
  <c r="J217" i="231"/>
  <c r="K216" i="231"/>
  <c r="F223" i="231"/>
  <c r="K100" i="231"/>
  <c r="J23" i="231"/>
  <c r="J47" i="231"/>
  <c r="K46" i="231"/>
  <c r="D161" i="231"/>
  <c r="D139" i="231"/>
  <c r="K162" i="231"/>
  <c r="L239" i="231"/>
  <c r="L238" i="231"/>
  <c r="L223" i="231"/>
  <c r="C239" i="231"/>
  <c r="K250" i="231"/>
  <c r="J250" i="231"/>
  <c r="K140" i="231"/>
  <c r="C39" i="231"/>
  <c r="C55" i="231"/>
  <c r="E116" i="231"/>
  <c r="E99" i="231"/>
  <c r="C140" i="231"/>
  <c r="E161" i="231"/>
  <c r="E139" i="231"/>
  <c r="H238" i="231"/>
  <c r="H223" i="231"/>
  <c r="C188" i="231"/>
  <c r="F15" i="231"/>
  <c r="F7" i="231"/>
  <c r="I15" i="231"/>
  <c r="I7" i="231"/>
  <c r="L20" i="231"/>
  <c r="L15" i="231"/>
  <c r="L7" i="231"/>
  <c r="E36" i="231"/>
  <c r="H36" i="231"/>
  <c r="L39" i="231"/>
  <c r="L36" i="231"/>
  <c r="J52" i="231"/>
  <c r="J51" i="231"/>
  <c r="F67" i="231"/>
  <c r="F54" i="231"/>
  <c r="F116" i="231"/>
  <c r="F99" i="231"/>
  <c r="J123" i="231"/>
  <c r="G139" i="231"/>
  <c r="J160" i="231"/>
  <c r="J203" i="231"/>
  <c r="I238" i="231"/>
  <c r="I223" i="231"/>
  <c r="J262" i="231"/>
  <c r="J48" i="231"/>
  <c r="J194" i="231"/>
  <c r="J53" i="231"/>
  <c r="I67" i="231"/>
  <c r="I54" i="231"/>
  <c r="J104" i="231"/>
  <c r="K103" i="231"/>
  <c r="J151" i="231"/>
  <c r="J188" i="231"/>
  <c r="G223" i="231"/>
  <c r="D238" i="231"/>
  <c r="D223" i="231"/>
  <c r="J129" i="231"/>
  <c r="K68" i="231"/>
  <c r="J115" i="231"/>
  <c r="J22" i="231"/>
  <c r="J38" i="231"/>
  <c r="J37" i="231"/>
  <c r="J69" i="231"/>
  <c r="J70" i="231"/>
  <c r="J122" i="231"/>
  <c r="C125" i="231"/>
  <c r="J144" i="231"/>
  <c r="J159" i="231"/>
  <c r="F161" i="231"/>
  <c r="F139" i="231"/>
  <c r="I161" i="231"/>
  <c r="I139" i="231"/>
  <c r="J167" i="231"/>
  <c r="J171" i="231"/>
  <c r="J181" i="231"/>
  <c r="J191" i="231"/>
  <c r="J197" i="231"/>
  <c r="J198" i="231"/>
  <c r="J204" i="231"/>
  <c r="K210" i="231"/>
  <c r="J210" i="231"/>
  <c r="C269" i="231"/>
  <c r="J64" i="231"/>
  <c r="I116" i="231"/>
  <c r="I99" i="231"/>
  <c r="L125" i="231"/>
  <c r="H99" i="231"/>
  <c r="J26" i="231"/>
  <c r="L162" i="231"/>
  <c r="L161" i="231"/>
  <c r="J163" i="231"/>
  <c r="J117" i="231"/>
  <c r="C97" i="231"/>
  <c r="C94" i="231"/>
  <c r="C91" i="231"/>
  <c r="K88" i="231"/>
  <c r="J88" i="231"/>
  <c r="D7" i="231"/>
  <c r="C103" i="231"/>
  <c r="K125" i="231"/>
  <c r="D116" i="231"/>
  <c r="D99" i="231"/>
  <c r="K58" i="231"/>
  <c r="H15" i="231"/>
  <c r="H7" i="231"/>
  <c r="L55" i="231"/>
  <c r="J56" i="231"/>
  <c r="L68" i="231"/>
  <c r="C68" i="231"/>
  <c r="D67" i="231"/>
  <c r="D54" i="231"/>
  <c r="G116" i="231"/>
  <c r="G99" i="231"/>
  <c r="L140" i="231"/>
  <c r="L139" i="231"/>
  <c r="C162" i="231"/>
  <c r="K20" i="231"/>
  <c r="K15" i="231"/>
  <c r="K7" i="231"/>
  <c r="H206" i="231"/>
  <c r="J25" i="231"/>
  <c r="J40" i="231"/>
  <c r="J63" i="231"/>
  <c r="L117" i="231"/>
  <c r="J145" i="231"/>
  <c r="C149" i="231"/>
  <c r="J169" i="231"/>
  <c r="J196" i="231"/>
  <c r="D36" i="231"/>
  <c r="J68" i="231"/>
  <c r="J76" i="231"/>
  <c r="J39" i="231"/>
  <c r="K161" i="231"/>
  <c r="K139" i="231"/>
  <c r="J216" i="231"/>
  <c r="C36" i="231"/>
  <c r="K238" i="231"/>
  <c r="K223" i="231"/>
  <c r="C67" i="231"/>
  <c r="C54" i="231"/>
  <c r="J140" i="231"/>
  <c r="L67" i="231"/>
  <c r="C116" i="231"/>
  <c r="C99" i="231"/>
  <c r="K213" i="231"/>
  <c r="J213" i="231"/>
  <c r="E273" i="231"/>
  <c r="J238" i="231"/>
  <c r="J223" i="231"/>
  <c r="J20" i="231"/>
  <c r="J15" i="231"/>
  <c r="J7" i="231"/>
  <c r="K206" i="231"/>
  <c r="J206" i="231"/>
  <c r="J58" i="231"/>
  <c r="K67" i="231"/>
  <c r="K54" i="231"/>
  <c r="J55" i="231"/>
  <c r="J120" i="231"/>
  <c r="I273" i="231"/>
  <c r="C238" i="231"/>
  <c r="C223" i="231"/>
  <c r="F273" i="231"/>
  <c r="J103" i="231"/>
  <c r="G273" i="231"/>
  <c r="J67" i="231"/>
  <c r="C161" i="231"/>
  <c r="C139" i="231"/>
  <c r="H273" i="231"/>
  <c r="K45" i="231"/>
  <c r="K36" i="231"/>
  <c r="J46" i="231"/>
  <c r="J45" i="231"/>
  <c r="J36" i="231"/>
  <c r="L116" i="231"/>
  <c r="L99" i="231"/>
  <c r="D273" i="231"/>
  <c r="J162" i="231"/>
  <c r="L54" i="231"/>
  <c r="L273" i="231"/>
  <c r="K116" i="231"/>
  <c r="K99" i="231"/>
  <c r="J125" i="231"/>
  <c r="J161" i="231"/>
  <c r="J139" i="231"/>
  <c r="C273" i="231"/>
  <c r="J116" i="231"/>
  <c r="J99" i="231"/>
  <c r="J273" i="231"/>
  <c r="K273" i="231"/>
  <c r="J54" i="2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Utilizator Windows</author>
  </authors>
  <commentList>
    <comment ref="E20" authorId="0" shapeId="0" xr:uid="{56BD9484-61D8-480E-87F3-926DCF507DFF}">
      <text>
        <r>
          <rPr>
            <b/>
            <sz val="9"/>
            <color indexed="81"/>
            <rFont val="Tahoma"/>
            <family val="2"/>
            <charset val="238"/>
          </rPr>
          <t>Utilizator Windows:</t>
        </r>
        <r>
          <rPr>
            <sz val="9"/>
            <color indexed="81"/>
            <rFont val="Tahoma"/>
            <family val="2"/>
            <charset val="238"/>
          </rPr>
          <t xml:space="preserve">
2 buc. plata 9200 lei ahizitie dec. + 1 buc. investitii 11900 lei+ 1 buc. comunicare 11900 lei+3 buc. promovare 9000</t>
        </r>
      </text>
    </comment>
    <comment ref="E21" authorId="0" shapeId="0" xr:uid="{37DB2DA9-F385-47B0-B049-33328556C043}">
      <text>
        <r>
          <rPr>
            <b/>
            <sz val="9"/>
            <color indexed="81"/>
            <rFont val="Tahoma"/>
            <family val="2"/>
            <charset val="238"/>
          </rPr>
          <t>Utilizator Windows:</t>
        </r>
        <r>
          <rPr>
            <sz val="9"/>
            <color indexed="81"/>
            <rFont val="Tahoma"/>
            <family val="2"/>
            <charset val="238"/>
          </rPr>
          <t xml:space="preserve">
mari taxe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Utilizator Windows</author>
  </authors>
  <commentList>
    <comment ref="B7" authorId="0" shapeId="0" xr:uid="{CCD525FA-F895-46A7-AA4A-A3BCC42F6CEE}">
      <text>
        <r>
          <rPr>
            <b/>
            <sz val="9"/>
            <color indexed="81"/>
            <rFont val="Tahoma"/>
            <family val="2"/>
            <charset val="238"/>
          </rPr>
          <t>Utilizator Windows:</t>
        </r>
        <r>
          <rPr>
            <sz val="9"/>
            <color indexed="81"/>
            <rFont val="Tahoma"/>
            <family val="2"/>
            <charset val="238"/>
          </rPr>
          <t xml:space="preserve">
taxe si impozite</t>
        </r>
      </text>
    </comment>
    <comment ref="B75" authorId="0" shapeId="0" xr:uid="{93173057-5317-4FFA-8ED7-C5797D740F37}">
      <text>
        <r>
          <rPr>
            <b/>
            <sz val="9"/>
            <color indexed="81"/>
            <rFont val="Tahoma"/>
            <family val="2"/>
            <charset val="238"/>
          </rPr>
          <t>Utilizator Windows:</t>
        </r>
        <r>
          <rPr>
            <sz val="9"/>
            <color indexed="81"/>
            <rFont val="Tahoma"/>
            <family val="2"/>
            <charset val="238"/>
          </rPr>
          <t xml:space="preserve"> Gradinita 20, Lic. Titeica, </t>
        </r>
      </text>
    </comment>
  </commentList>
</comments>
</file>

<file path=xl/sharedStrings.xml><?xml version="1.0" encoding="utf-8"?>
<sst xmlns="http://schemas.openxmlformats.org/spreadsheetml/2006/main" count="646" uniqueCount="459">
  <si>
    <t>CAPITOL</t>
  </si>
  <si>
    <t>DENUMIRE OBIECTIV INVESTITII</t>
  </si>
  <si>
    <t>Cap. 51</t>
  </si>
  <si>
    <t>B</t>
  </si>
  <si>
    <t>AUTORITATI  EXECUTIVE</t>
  </si>
  <si>
    <t>Lucrari noi</t>
  </si>
  <si>
    <t>C</t>
  </si>
  <si>
    <t>Alte cheltuieli</t>
  </si>
  <si>
    <t>Dotari</t>
  </si>
  <si>
    <t>Studii</t>
  </si>
  <si>
    <t>Cap. 65</t>
  </si>
  <si>
    <t>A</t>
  </si>
  <si>
    <t>INVATAMANT</t>
  </si>
  <si>
    <t>Lucrari in continuare</t>
  </si>
  <si>
    <t>Cap. 67</t>
  </si>
  <si>
    <t>CULTURA, RECREERE SI RELIGIE</t>
  </si>
  <si>
    <t>Cap. 70</t>
  </si>
  <si>
    <t>LOCUINTE , SERVICII SI DEZVOLTARE PUBLICA</t>
  </si>
  <si>
    <t>Cap. 84</t>
  </si>
  <si>
    <t>TRANSPORTURI</t>
  </si>
  <si>
    <t xml:space="preserve">                                         TOTAL GENERAL</t>
  </si>
  <si>
    <t>Ridicari topografice in municipiul Drobeta Turnu Severin</t>
  </si>
  <si>
    <t>Cadastru si carte funciara in zone din municipiul Drobeta Turnu Severin</t>
  </si>
  <si>
    <t>Reabilitarea, modernizarea si extinderea sistemului de iluminat public</t>
  </si>
  <si>
    <t xml:space="preserve">Expertiza tehnica Reabilitare termica blocuri de locuinte etapa I si  II </t>
  </si>
  <si>
    <t xml:space="preserve">Expertiza tehnica Reabilitare termica blocuri de locuinte - etapa III </t>
  </si>
  <si>
    <t>Cap. 74</t>
  </si>
  <si>
    <t>PROTECTIA MEDIULUI</t>
  </si>
  <si>
    <t>Expertize tehnice si elaborare instrunctiuni de urmarire in timp a podurilor</t>
  </si>
  <si>
    <t>ALTE SERVICII PUBLICE GENERALE</t>
  </si>
  <si>
    <t>Cap. 54</t>
  </si>
  <si>
    <t>Studiu elaborare instructiuni de urmarire curenta a comportarii in timp a constructiilor institutiilor de invatamant preuniversitar</t>
  </si>
  <si>
    <t>Cap. 68</t>
  </si>
  <si>
    <t>ASISTENTA SOCIALA</t>
  </si>
  <si>
    <t>Reabilitare B-dul Tudor Vladimirescu - asternere mixtura asfaltica, strat inferior de legatura</t>
  </si>
  <si>
    <t>Expertiza tehnica + DALI Reabilitare instalatii interioare de incalzire si sanitare Bloc social Domnul Tudor</t>
  </si>
  <si>
    <t>SF Sistem inteligent de trafic management si monitorizare bazat pe solutii inovative de eficientizare, inclusiv centru de comanda</t>
  </si>
  <si>
    <t>SF Spatiu tematic, multifunctional de recreere, sport si educatie activa</t>
  </si>
  <si>
    <t>Sistematizare pe verticala zona locuinte ANL, etapa 2 (incl. PT)</t>
  </si>
  <si>
    <t>Construire Aleea Violetelor (incl. PT)</t>
  </si>
  <si>
    <t>Construire str. Romanitei (incl. PT)</t>
  </si>
  <si>
    <t>Alte cheltuieli de investitii</t>
  </si>
  <si>
    <t>Asistenta tehnica din partea proiectantului -  Reabilitare B-dul Tudor Vladimirescu</t>
  </si>
  <si>
    <t>Servicii de dirigentie de santier -  Reabilitare B-dul Tudor Vladimirescu</t>
  </si>
  <si>
    <t xml:space="preserve">Servicii de dirigentie de santier  - Sistematizare pe verticala zona locuinte ANL, etapa 2 </t>
  </si>
  <si>
    <t xml:space="preserve">Servicii de dirigentie de santier - Construire Aleea Violetelor </t>
  </si>
  <si>
    <t>Expertiza tehnica imobil Strada Traian nr. 210</t>
  </si>
  <si>
    <t xml:space="preserve">Ciocan rotopercutor </t>
  </si>
  <si>
    <t>Ciocan demolator</t>
  </si>
  <si>
    <t xml:space="preserve">Masina pentru rindeluire </t>
  </si>
  <si>
    <t>Fierastrau circular cu masa mobila</t>
  </si>
  <si>
    <t>DALI, Expertiza tehnica - Reabilitare Strada Pades</t>
  </si>
  <si>
    <t>Expertiza tehnica, studii de teren, studiu de trafic, DALI pentru reabilitare cai de rulare transport public, inclusiv piste biciclisti</t>
  </si>
  <si>
    <t>SF Sistem alternativ de mobilitate urbana utilizand statii automate de inchiriere a bicicletelor - Drobeta VELOCITY</t>
  </si>
  <si>
    <t>Construire Aleea Busuiocului (incl. PT)</t>
  </si>
  <si>
    <t>Transparentizarea si eficientizarea procesului de administrare (e-administrare)</t>
  </si>
  <si>
    <t>Construire teren de sport zona ANL (incl. PT)</t>
  </si>
  <si>
    <t>Servicii de dirigentie de santier - Construire teren de sport zona ANL</t>
  </si>
  <si>
    <t>PT Viabilizare teren zona parc industrial</t>
  </si>
  <si>
    <t>Redactarea si editarea hartilor si a planurilor de situatie pentru reteaua de apa si canal ce se va realiza la nivelul municipiului Dr. Tr. Severin</t>
  </si>
  <si>
    <t>Servicii de arpentaj cadastral pentru intocmirea de planuri parcelare si trasarea parcelelor de teren rezultate, in vederea aplicarii legilor fondului funciar si a Legii nr. 10/2001 in municipiul Dr. Tr. Severin</t>
  </si>
  <si>
    <t>Program buget local</t>
  </si>
  <si>
    <t>Program buget de stat</t>
  </si>
  <si>
    <t>Expertiza tehnica, audit energetic, DALI pentru Cresterea eficientei energetice  a internatului Colegiului Tehnic "Domnul Tudor"</t>
  </si>
  <si>
    <t>Expertiza tehnica, audit energetic, DALI pentru Cresterea eficientei energetice a Colegiului National Pedagogic "Stefan Odobleja"</t>
  </si>
  <si>
    <t>Expertiza tehnica, audit energetic, DALI pentru Cresterea eficientei energetice a Gradinitei cu program prelungit nr. 7</t>
  </si>
  <si>
    <t>Expertiza tehnica, audit energetic, DALI pentru Cresterea eficientei energetice a Liceului de Arta I.St. Paulian</t>
  </si>
  <si>
    <t>Expertiza tehnica, audit energetic, DALI pentru Cresterea eficientei energetice a cladirii cantinei si internatului Colegiului Tehnic "Lorin Salagean"</t>
  </si>
  <si>
    <t xml:space="preserve"> SF si studiu de trafic pentru ,,Crearea pistelor pentru biciclisti"</t>
  </si>
  <si>
    <t>SF si studiu de trafic pentru Cresterea mobilitatii urbane prin modernizarea si eficientizarea Transportului Public</t>
  </si>
  <si>
    <t>Taxe, avize, acorduri ,,Reabilitare Colegiul National Traian, municipiul Drobeta Turnu Severin, judetul Mehedinti"</t>
  </si>
  <si>
    <t>Taxe, avize, acorduri ,,Reabilitare Colegiul National Gheorghe Titeica, municipiul Drobeta Turnu Severin, judetul Mehedinti"</t>
  </si>
  <si>
    <t>Taxe, avize, acorduri ,,Reabilitare baza sportiva Colegiul Tehnic Decebal, municipiul Drobeta Turnu Severin, judetul Mehedinti"</t>
  </si>
  <si>
    <t>Taxe, avize, acorduri ,,Reabilitare drumuri Gura Vaii, municipiul Drobeta Turnu Severin, judetul Mehedinti"</t>
  </si>
  <si>
    <t>Taxe, avize, acorduri ,,Reabilitare drumuri Schela Cladovei si Dudasul Schelei, municipiul Drobeta Turnu Severin, judetul Mehedinti"</t>
  </si>
  <si>
    <t>Cresterea eficientei energetice a Atelierului Mecanic a UAT Municipiul Drobeta Turnu Severin</t>
  </si>
  <si>
    <t>Expertiza tehnica, audit energetic, DALI pentru Cresterea eficientei energetice internat si cantina Colegiul National "Traian"</t>
  </si>
  <si>
    <t>Reabilitare Calea Severinului - tronson I (incl. PT)</t>
  </si>
  <si>
    <t>Servicii de dirigentie de santier  ,,Reabilitare drumuri Schela Cladovei si Dudasul Schelei, municipiul Drobeta Turnu Severin, judetul Mehedinti"</t>
  </si>
  <si>
    <t>Asistenta tehnica din partea proiectantului  ,,Reabilitare drumuri Schela Cladovei si Dudasul Schelei, municipiul Drobeta Turnu Severin, judetul Mehedinti"</t>
  </si>
  <si>
    <t>Servicii de consultanta  ,,Reabilitare drumuri Schela Cladovei si Dudasul Schelei, municipiul Drobeta Turnu Severin, judetul Mehedinti"</t>
  </si>
  <si>
    <t>Servicii de dirigentie  ,,Reabilitare drumuri Gura Vaii, municipiul Drobeta Turnu Severin, judetul Mehedinti"</t>
  </si>
  <si>
    <t>Asistenta tehnica din partea proiectantului ,,Reabilitare drumuri Gura Vaii, municipiul Drobeta Turnu Severin, judetul Mehedinti"</t>
  </si>
  <si>
    <t>Servicii de consultanta ,,Reabilitare drumuri Gura Vaii, municipiul Drobeta Turnu Severin, judetul Mehedinti"</t>
  </si>
  <si>
    <t>Modernizare trecere la nivel cu linia ferata colectoare Banovita de la Km CF 5 +104 la CF 5 +154   B-dul Tudor Vladimirescu</t>
  </si>
  <si>
    <t>Servicii de dirigentie de santier -   Modernizare trecere la nivel cu linia ferata colectoare Banovita de la Km CF 5 +104 la CF 5 +154   B-dul Tudor Vladimirescu</t>
  </si>
  <si>
    <t>Expertiza tehnica si DALI Reabilitare blocuri sociale Gura Vaii - Jidostitei, nr. 11, nr. 41, nr. 65A, nr. 65B, nr. 65C</t>
  </si>
  <si>
    <t>Program informatic de management contracte</t>
  </si>
  <si>
    <t>Motofierastrau</t>
  </si>
  <si>
    <t>Initiere PUG multianual</t>
  </si>
  <si>
    <t>Inventarierea tehnica a patrimoniului municipiului Drobeta Turnu Severin</t>
  </si>
  <si>
    <t>DALI Sistematizare curte Scoala generala nr. 1 Dimitrie Grecescu</t>
  </si>
  <si>
    <t>DALI Amenajare cabinet stomatologic in incinta Scoala generala nr. 1 Dimitrie Grecescu</t>
  </si>
  <si>
    <t>Servicii de dirigentie ,,Reabilitare Calea Severinului - tronson I"</t>
  </si>
  <si>
    <t>SF Construire locuri de joaca in municipiul Drobeta Turnu Severin</t>
  </si>
  <si>
    <t>SF Construire parcari in municipiu Drobeta Turnu Severin</t>
  </si>
  <si>
    <t>Servicii de dirigentie de santier - Reabilitare parcari si alei zona bl. TV1-TV3 Splai Mihai Viteazu</t>
  </si>
  <si>
    <t>Asistenta tehnica din partea proiectantului - Reabilitare parcari si alei zona bl. TV1-TV3 Splai Mihai Viteazu</t>
  </si>
  <si>
    <t xml:space="preserve">Reabilitare parcari si alei zona bl. TV1-TV3 Splai Mihai Viteazu </t>
  </si>
  <si>
    <t xml:space="preserve">Reabilitare parcari si alei zona bl. H1-H2-H3 Sc. gen. Nr. 14 </t>
  </si>
  <si>
    <t xml:space="preserve">Servicii de dirigentie de santier - Reabilitare parcari si alei zonabl. H1-H2-H3 Sc. gen. Nr. 14 </t>
  </si>
  <si>
    <t xml:space="preserve">Asistenta tehnica din partea proiectantului - Reabilitare parcari si alei zona bl. H1-H2-H3 Sc. gen. Nr. 14 </t>
  </si>
  <si>
    <t>Cap. 66</t>
  </si>
  <si>
    <t>SANATATE</t>
  </si>
  <si>
    <t>Servicii de dirigentie de santier ,,Reabilitare Colegiul National Gheorghe Titeica, municipiul Drobeta Turnu Severin, judetul Mehedinti"</t>
  </si>
  <si>
    <t>Asistenta tehnica din partea proiectantului ,,Reabilitare Colegiul National Gheorghe Titeica, municipiul Drobeta Turnu Severin, judetul Mehedinti"</t>
  </si>
  <si>
    <t>Servicii de dirigentie de santier ,,Reabilitare Colegiul National Traian, municipiul Drobeta Turnu Severin, judetul Mehedinti"</t>
  </si>
  <si>
    <t>Asistenta tehnica din partea proiectantului ,,Reabilitare Colegiul National Traian, municipiul Drobeta Turnu Severin, judetul Mehedinti"</t>
  </si>
  <si>
    <t>Servicii de consultanta ,,Reabilitare Colegiul National Gheorghe Titeica, municipiul Drobeta Turnu Severin, judetul Mehedinti"</t>
  </si>
  <si>
    <t>Servicii de consultanta ,,Reabilitare Colegiul National Traian, municipiul Drobeta Turnu Severin, judetul Mehedinti"</t>
  </si>
  <si>
    <t>realizari buget local</t>
  </si>
  <si>
    <t>rest de plata</t>
  </si>
  <si>
    <t>Reabilitare B-dul Tudor Vladimirescu</t>
  </si>
  <si>
    <t>Studiu de fezabilitate pt proiectul Spatiu multifunctional pt activitati sportive si recreationale ale mun DTS (tenis, baschet,minifotbal, fitness in aer liber)</t>
  </si>
  <si>
    <t>SF Construire Prelungire Bd. Alunis</t>
  </si>
  <si>
    <t>Amenajare curti interioare blocuri VD8, VD9 zona ANL</t>
  </si>
  <si>
    <t>Reactualizare DALI-uri pentru Cresterea eficientei energetice unitati de invatamant si gradinite</t>
  </si>
  <si>
    <t>DALI Reabilitare strada Apolodor</t>
  </si>
  <si>
    <t>DALI Reabilitare strada Bicaz</t>
  </si>
  <si>
    <t>DALI Realizare strada Iazului</t>
  </si>
  <si>
    <t>DALI Reabilitare locuri de joaca in municipiul Dr Tr Severin</t>
  </si>
  <si>
    <t>Studii de fundamentare privind decizia de concesionare lucrari in vederea realizarii unei surse de producere energie termica</t>
  </si>
  <si>
    <t>DALI Reabilitare parcari si alei in mun Dr Tr Severin</t>
  </si>
  <si>
    <t>Realizare iluminat public zona ANL/Sala Polivalenta</t>
  </si>
  <si>
    <t>Parcometre -4 buc</t>
  </si>
  <si>
    <t>DALI trotuar Bd Alunis, in zona proprietatii Lascu Ion</t>
  </si>
  <si>
    <t>DALI Reabilitare Scoala cu clasele I-VIII, nr. 13 Gura Vaii structura Dimitrie Grecescu</t>
  </si>
  <si>
    <t>Lucrari de proiectare si executie coloane exterioare si instalatii interioare de gaze naturale in cadrul blocurilor sociale D01, D02, D03 si D04 in municipiul Drobeta Turnu Severin</t>
  </si>
  <si>
    <t xml:space="preserve">                    </t>
  </si>
  <si>
    <t>Program total 2019</t>
  </si>
  <si>
    <t>contract</t>
  </si>
  <si>
    <t>cadastru</t>
  </si>
  <si>
    <t>Extindere retele de joasa tensiune strazile Mesteacanului, Stejarului si Cibinului, municipiul Drobeta Turnu Severin</t>
  </si>
  <si>
    <t>Cumparare terenuri proprietati private</t>
  </si>
  <si>
    <t xml:space="preserve">Implementare RENNS - Registru de Evidenta Nationala a Nomenclaturilor Stradale </t>
  </si>
  <si>
    <t>Taxe, avize, acorduri proiecte axa prioritara 4 Sprijinirea dezvoltarii urbane durabile</t>
  </si>
  <si>
    <t>PT Consolidare pod patru benzi Calea Craiovei</t>
  </si>
  <si>
    <t>Taxe, avize, acorduri Construire locuri de joaca in municipiul Drobeta Turnu Severin</t>
  </si>
  <si>
    <t>Taxe, avize, acorduri Reabilitare locuri de joaca in municipiul Drobeta Turnu Severin</t>
  </si>
  <si>
    <t>Taxe, avize, acorduri Construire parcari in municipiu Drobeta Turnu Severin</t>
  </si>
  <si>
    <t>Taxe, avize, acorduri Reabilitare parcari si alei in mun Dr Tr Severin</t>
  </si>
  <si>
    <t>SF amenajare de sarbatori a zonei de promenada Crisan</t>
  </si>
  <si>
    <t>SF Realizare instalatii automatizate pentru udat parcuri</t>
  </si>
  <si>
    <t>SF Realizare zona evenimente zona Cora</t>
  </si>
  <si>
    <t xml:space="preserve">SF Construire adapost caini </t>
  </si>
  <si>
    <t>DALI Reabilitare parcul pensionarilor - etapa II</t>
  </si>
  <si>
    <t>SF Extindere retea de gaze</t>
  </si>
  <si>
    <t>SF Construire complex sportiv zona ANL</t>
  </si>
  <si>
    <t>Expertiza tehnica, audit energetic, DALI pentru Cresterea eficientei energetice Scoala gimnaziala nr. 5 – cladire gradinita din strada Calea Timisoarei, nr. 164</t>
  </si>
  <si>
    <t xml:space="preserve">            LISTA CU OBIECTIVELE DE INVESTITII IN ANUL 2019</t>
  </si>
  <si>
    <t>CSC</t>
  </si>
  <si>
    <t>Sisteme informatice complete Directia Taxe si Impozite</t>
  </si>
  <si>
    <t>Reabilitare alee fantana cinetica (incl. PT)</t>
  </si>
  <si>
    <t>Construire parcari in municipiu Drobeta Turnu Severin (incl. PT)</t>
  </si>
  <si>
    <t>Reabilitare parcari si alei in mun Dr Tr Severin (incl. PT)</t>
  </si>
  <si>
    <t>Consultanta in vederea pregatirii documentatiei necesare derularii procedurii de atribuire (dialog competitiv) a contractului de delegare a activitatii de producere energie termica in cogenerare de inalta eficienta</t>
  </si>
  <si>
    <t>Asistenta pentru derularea procedurii de atribuire (dialog competitiv) a contractului de concesiune a activitatii de producere energie termica in cogenerare de inalta eficienta</t>
  </si>
  <si>
    <t>Reabilitare Alee Cimitir evreiesc (incl. PT)</t>
  </si>
  <si>
    <t>SF Construire loc de joaca Schela</t>
  </si>
  <si>
    <t>SF Construire teren sport Schela</t>
  </si>
  <si>
    <t>SF Construire monument eroi anticomunism</t>
  </si>
  <si>
    <t>Consultanta arhitectura peisagistica si asistenta tehnica in domeniu</t>
  </si>
  <si>
    <t>DALI Reabilitare zona D-tru Gheata</t>
  </si>
  <si>
    <t>Reabilitare zona D-tru Gheata (incl. PT)</t>
  </si>
  <si>
    <t>Construire loc de joaca Schela (incl. PT)</t>
  </si>
  <si>
    <t>Construire teren sport Schela (incl. PT)</t>
  </si>
  <si>
    <t>Tomberoane containerizate colectare deseuri</t>
  </si>
  <si>
    <t>SF Construire Aleea Gruii</t>
  </si>
  <si>
    <t>SF Construire strada Antenei</t>
  </si>
  <si>
    <t>Construire Aleea Gruii (incl. PT)</t>
  </si>
  <si>
    <t>Construire strada Antenei (incl. PT)</t>
  </si>
  <si>
    <t>Reabilitare Colegiul National Traian, municipiul Drobeta Turnu Severin, judetul Mehedinti (incl. PT)</t>
  </si>
  <si>
    <t>Reabilitare Colegiul National Titeica, municipiul Drobeta Turnu Severin, judetul Mehedinti (incl. PT)</t>
  </si>
  <si>
    <t>Reabilitare baza sportiva Colegiul Tehnic Decebal - sala sport si teren sport, municipiul Drobeta Turnu Severin, judetul Mehedinti (incl. PT)</t>
  </si>
  <si>
    <t>Servicii de dirigentie de santier ,,Reabilitare baza sportiva Colegiul Tehnic Decebal, municipiul Drobeta Turnu Severin, judetul Mehedinti"</t>
  </si>
  <si>
    <t>Asistenta tehnica din partea proiectantului ,,Reabilitare baza sportiva Colegiul Tehnic Decebal, municipiul Drobeta Turnu Severin, judetul Mehedinti"</t>
  </si>
  <si>
    <t>Reabilitare drumuri Gura Vaii , municipiul Drobeta Turnu Severin , judetul Mehedinti (incl. PT)</t>
  </si>
  <si>
    <t>Reabilitare drumuri Schela Cladovei si Dudasul Schelei, municipiul Drobeta Turnu Severin , judetul Mehedinti (incl. PT)</t>
  </si>
  <si>
    <t>20000 dotari</t>
  </si>
  <si>
    <t>Servicii de verificare tehnica de calitate a proiectului ,,PT Consolidare pod patru benzi Calea Craiovei"</t>
  </si>
  <si>
    <t>Arhivare documente Serviciu de urbanism si amenajarea teritoriului</t>
  </si>
  <si>
    <t>SF Construire strazi domeniul public al municipiului Drobeta Turnu Severin</t>
  </si>
  <si>
    <t>SF Construire strada Gentianei, Cartier Serpentina Rosiori</t>
  </si>
  <si>
    <t>SF Construire strada Vodita - tronson 2, Cartier Schela Noua</t>
  </si>
  <si>
    <t>SF Construire strazi Cartier Veteranii de razboi</t>
  </si>
  <si>
    <t>SF Construire alei si strazi in zona Sat Vacanta Bahna</t>
  </si>
  <si>
    <t>SF Construire strazi Cartier Banovita</t>
  </si>
  <si>
    <t>SF Construire strazi Cartier Apolodor</t>
  </si>
  <si>
    <t>DALI Reabilitare strazi domeniul public al municipiului Drobeta Turnu Severin</t>
  </si>
  <si>
    <t>SF Teren de sport Gura Vaii (in curtea scolii)</t>
  </si>
  <si>
    <t>Amenajare cabinet stomatologic in incinta Scoala generala nr. 1 Dimitrie Grecescu (Incl. PT)</t>
  </si>
  <si>
    <t xml:space="preserve">DALI Reabilitare Aleea Alunis </t>
  </si>
  <si>
    <t>DALI Reabilitare alei si accese la blocuri</t>
  </si>
  <si>
    <t>Construire alei si accese la blocuri (incl. PT)</t>
  </si>
  <si>
    <t>Construire locuri de joaca in municipiul Drobeta Turnu Severin (incl. PT)</t>
  </si>
  <si>
    <t>Instalatie ventilatie cu recuperare de caldura bazin inot Scoala gen. Nr. 7 (incl. PT)</t>
  </si>
  <si>
    <t>Laptop - 2 buc.</t>
  </si>
  <si>
    <t>Taxe, avize, acorduri Spatiu tematic, multifunctional de recreere, sport si educatie activa</t>
  </si>
  <si>
    <t>Retea date si telefonie, imobil str. Horia, nr. 8</t>
  </si>
  <si>
    <t>Sistem de securitate si sistem de detectie incendiu, imobil str. Horia, nr. 8</t>
  </si>
  <si>
    <t>Autoutilitara Directia de Asistenta Sociala</t>
  </si>
  <si>
    <t>Extindere retea gaze</t>
  </si>
  <si>
    <t xml:space="preserve">     PRIMAR,                                           </t>
  </si>
  <si>
    <t xml:space="preserve">           SCRECIU MARIUS VASILE                                             </t>
  </si>
  <si>
    <t xml:space="preserve"> DIRECTIA ECONOMICA,                                DIRECTOR,                                SEF SERVICIU INVESTITII,</t>
  </si>
  <si>
    <t>Masina de taiat beton si asfalt - 2 buc.</t>
  </si>
  <si>
    <t>Mai compactor - 2 buc.</t>
  </si>
  <si>
    <t>Remorca transport - 1 buc.</t>
  </si>
  <si>
    <t>Motocositoare - 5 buc.</t>
  </si>
  <si>
    <t>Placa vibratoare - 2 buc.</t>
  </si>
  <si>
    <t>SF Sens giratoriu intersectie Splai Mihai Viteazu cu Cicero</t>
  </si>
  <si>
    <t>SF Sens giratoriu intersectie Splai Mihai Viteazu cu Crisan</t>
  </si>
  <si>
    <t>SF Sens giratoriu intersectie Splai Mihai Viteazu cu Sincai</t>
  </si>
  <si>
    <t>Proiectare, avizare si executie bransamente gaze naturale, , blocuri sociale D01, D02, D03 si D04 in municipiul Drobeta Turnu Severin</t>
  </si>
  <si>
    <t xml:space="preserve">Copiator color </t>
  </si>
  <si>
    <t>Unitati dentare</t>
  </si>
  <si>
    <t>BÎZOI ANA MARIA                                   VÂLCU ROMULUS                                    MANAFU RADU</t>
  </si>
  <si>
    <t>Camere supraveghere Schela</t>
  </si>
  <si>
    <t>SF Amenajare loc joaca pentru caini</t>
  </si>
  <si>
    <t>SF Construire alee acces SUMITOMO</t>
  </si>
  <si>
    <t>TRIM I</t>
  </si>
  <si>
    <t>TRIM II</t>
  </si>
  <si>
    <t>TRIM III</t>
  </si>
  <si>
    <t>TRIM IV</t>
  </si>
  <si>
    <t>Cap. 61</t>
  </si>
  <si>
    <t xml:space="preserve">Servicii specialist comisie de receptie </t>
  </si>
  <si>
    <t>Alte cheltuieli de investiții</t>
  </si>
  <si>
    <t>Achiziționare teren 2104 mp, CF 57576, str. Sânzienelor</t>
  </si>
  <si>
    <t>Dotări</t>
  </si>
  <si>
    <t>Reabilitarea, modernizarea și extinderea sistemului de iluminat public</t>
  </si>
  <si>
    <t>Lucrări în continuare</t>
  </si>
  <si>
    <t>LOCUINȚE, SERVICII ȘI DEZVOLTARE PUBLICĂ</t>
  </si>
  <si>
    <t>Lucrări noi</t>
  </si>
  <si>
    <t>CULTURĂ, RECREERE ȘI RELIGIE</t>
  </si>
  <si>
    <t>Cadastru și carte funciară în zone din municipiul Drobeta Turnu Severin</t>
  </si>
  <si>
    <t>Ridicări topografice în municipiul Dr. Tr. Severin</t>
  </si>
  <si>
    <t>Servicii de arpentaj cadastral pentru întocmirea de planuri parcelare și trasarea parcelelor de teren rezultate în vederea aplicării legilor fondului funciar și a Legii nr. 10 / 2001 în mun. Dr. Tr. Severin</t>
  </si>
  <si>
    <t>PROTECȚIE CIVILĂ</t>
  </si>
  <si>
    <t>ÎNVĂȚĂMÂNT</t>
  </si>
  <si>
    <t>Lucrări în vederea obținerii autorizației la incendiu pentru unități de învățământ</t>
  </si>
  <si>
    <t>ASISTENȚĂ SOCIALĂ</t>
  </si>
  <si>
    <t>Reabilitare, modernizare străzi în municipiul Drobeta Turnu Severin</t>
  </si>
  <si>
    <t xml:space="preserve">Servicii specialist comisie de recepție </t>
  </si>
  <si>
    <t>DENUMIRE OBIECTIV INVESTIȚII</t>
  </si>
  <si>
    <t>Influențe buget local</t>
  </si>
  <si>
    <t xml:space="preserve">Influențe buget de stat </t>
  </si>
  <si>
    <t>AUTORITĂȚI  EXECUTIVE</t>
  </si>
  <si>
    <t>Expertiza tehnică, audit energetic clădiri publice</t>
  </si>
  <si>
    <t>SF Amenajare spațiu spectacole în zona magazin CORA</t>
  </si>
  <si>
    <t>Reabilitare termică blocuri de locuințe etapa II</t>
  </si>
  <si>
    <t>Reabilitare termică blocuri de locuințe etapa I</t>
  </si>
  <si>
    <t>Extindere rețea iluminat public în mun. Drobeta Turnu Severin</t>
  </si>
  <si>
    <t>Elaborarea Hărților strategice de zgomot pentru municipiul Drobeta Turnu Severin și a planului de acțiune aferent</t>
  </si>
  <si>
    <t>PT parcare bl. 3, str. Mrs. Averescu</t>
  </si>
  <si>
    <t>Servicii responsabil SSM proiect "Construire locuințe pentru tineri care provin din grupuri/comunități vulnerabile - etapa I"</t>
  </si>
  <si>
    <t>Achiziționare terenuri nr. cadastrale 5670, 704, 700, 701, 702</t>
  </si>
  <si>
    <t>PROTECȚIA MEDIULUI</t>
  </si>
  <si>
    <t>SF Construire Prelungire Bd. Aluniș</t>
  </si>
  <si>
    <t>Alimentare cu energie electrică obiectivul Locuințe pentru tineri care provin din grupuri/comunități vulnerabile - Etapa II</t>
  </si>
  <si>
    <t>Studiu de trafic privind analiza impactului implementării proiectelor de mobilitate urbană, finanțate prin POR-SV Oltenia 2014 - 2020</t>
  </si>
  <si>
    <t>Servicii de analiză la suprafață</t>
  </si>
  <si>
    <t>Servicii de consultanță Studii de fundamentare și întocmire documentație atribuire delegare gestiune transport public local</t>
  </si>
  <si>
    <t>Taxe, avize, acorduri DALI/SF unități de învățământ preuniversitare</t>
  </si>
  <si>
    <t>Servicii de informare și publicitate "Construire locuințe pentru tineri care provin din grupuri/comunități vulnerabile - etapa I"</t>
  </si>
  <si>
    <t>Servicii de informare și publicitate "Construire locuințe pentru tineri care provin din grupuri/comunități vulnerabile - etapa II"</t>
  </si>
  <si>
    <t>Servicii de informare și publicitate Modernizare stații de transport public</t>
  </si>
  <si>
    <t>Servicii de informare și publicitate Sisteme ITS</t>
  </si>
  <si>
    <t>Drum cimitir Dudaș</t>
  </si>
  <si>
    <t>Construire Str. Ion Creangă</t>
  </si>
  <si>
    <t>Taxe, avize, acorduri "Construire strada Kiseleff (tronson Bd. Carol I - Str. Băile Romane) din mun. Drobeta Turnu Severin"</t>
  </si>
  <si>
    <t>Gaze Str. Junilor</t>
  </si>
  <si>
    <t>Viabilizare teren Str. Cicero (fost ISU)</t>
  </si>
  <si>
    <t>Viabilizare teren adăpost pentru câini existent</t>
  </si>
  <si>
    <t>Reabilitare parc BIG</t>
  </si>
  <si>
    <t>Cheltuieli neeligibile Construirea unei capacități de producție a energiei electrice din surse regenerabile pentru autoconsumul UAT Dr. Tr. Severin parc fotovoltaic</t>
  </si>
  <si>
    <t>Servicii de proiectare și asistență tehnică desființare parțială construcție C1 (proprietate Scurtu Eduard), conform Sentință civilă 3980/2015, în dosarul nr. 16884/225/2014</t>
  </si>
  <si>
    <t>SF Drum către Piciorul podului lui Traian</t>
  </si>
  <si>
    <t>Parcuri skate board</t>
  </si>
  <si>
    <t>Extinderea rețelei de gaze naturale Calea Tg. Jiului + str. C-tin Gherghina (inclusiv PT)</t>
  </si>
  <si>
    <t>Servicii de supraveghere arheologică Construire strada Ion Creangă</t>
  </si>
  <si>
    <t>Servicii de supraveghere arheologică Construire strada Kiseleff (tronson Bd. Carol I - Str. Băile Romane) din mun. Drobeta Turnu Severin</t>
  </si>
  <si>
    <t>Reabilitarea, modernizarea, dotarea și extinderea Colegiului Național "Gheorghe Țițeica", str. Crișan, nr. 50, municipiul Drobeta Turnu Severin, județul Mehedinți</t>
  </si>
  <si>
    <t>Racordare energie electrică - "Reabilitare construcție administrativă și social culturală"</t>
  </si>
  <si>
    <t>Servicii de dirigenție Reabilitare și extindere Pod peste pârâu Crihala, zona Walter</t>
  </si>
  <si>
    <t>Taxe, avize, acorduri Reabilitare și extindere Pod peste pârâu Crihala, zona Walter</t>
  </si>
  <si>
    <t>Servicii de informare și publicitate Pista Velo Calea Timișoarei</t>
  </si>
  <si>
    <t>Alimentare cu energie electrică - "Reabilitare construcție administrativă și social culturală"</t>
  </si>
  <si>
    <t>Lucrări conexe de reparații - Școala Gimnazială nr. 15</t>
  </si>
  <si>
    <t>Lucrări conexe de reparații - Școala Gimnazială nr. 14</t>
  </si>
  <si>
    <t>Program buget local 2026</t>
  </si>
  <si>
    <t>Program buget de stat 2026</t>
  </si>
  <si>
    <t xml:space="preserve">                                         TOTAL</t>
  </si>
  <si>
    <t>DALI Reabilitare Monumentul Eroilor din Parcul Rozelor</t>
  </si>
  <si>
    <t>Reabilitare Monumentul Eroilor din Parcul Rozelor</t>
  </si>
  <si>
    <t>Realizare rețea de utilizare, instalație, inclusiv centrale la școli</t>
  </si>
  <si>
    <t>Eliminare scuar Bd. N. Iorga</t>
  </si>
  <si>
    <t>Prelungire Aleea Liniștii, tronson II</t>
  </si>
  <si>
    <t>Audit energetic</t>
  </si>
  <si>
    <t>Construire, reabilitare străzi în municipiul Drobeta Turnu Severin</t>
  </si>
  <si>
    <t>Reabilitare și extindere Pod peste pârâu Crihala, zona Walter</t>
  </si>
  <si>
    <t>Construire pod peste pârâu Crihala, zona Walter</t>
  </si>
  <si>
    <t>Servicii de dirigenție "Prelungire Strada Traian"</t>
  </si>
  <si>
    <t>Taxe, avize, acorduri "Prelungire Strada Traian"</t>
  </si>
  <si>
    <t>Drujbă</t>
  </si>
  <si>
    <t>Servicii consultanță implementare proiect - parc fotovoltaic</t>
  </si>
  <si>
    <t>Năsărîmbă</t>
  </si>
  <si>
    <t>Modificare documentație pentru obiectivele rămase neautorizate după schimbarea legislației (internat Liceul Ghe. Țițeica, Liceul de arte I. Șt. Paulian și Școala gimnazială nr. 3 D. I. Totir)</t>
  </si>
  <si>
    <t>Lucrări de betonare amplasament ecoinsule</t>
  </si>
  <si>
    <t>Servicii de actualizare ATR - baterii stocare parc fotovoltaic</t>
  </si>
  <si>
    <t>Lucrări de înlocuire gresie platformă și scări exterioare Sala Polivalentă</t>
  </si>
  <si>
    <t>Schimbare sursă energie termică cu racordare la rețeaua de gaze (branșament, instalație de utilizare și 3 centrale termice)</t>
  </si>
  <si>
    <t>Lucrări de reparații, tencuieli, vopsit, finisaj, împrejmuire gard beton și grilaje metalice (628 mp) la Stadionul Municipal</t>
  </si>
  <si>
    <t>Înlocuire proiectoare electrice defecte la instalația nocturnă a Stadionului Municipal</t>
  </si>
  <si>
    <t>Montarea (înlocuirea) a două pompe circulare încălzire termică, refacere izometrii de țeavă pentru Sala Polivalentă</t>
  </si>
  <si>
    <t>Cheltuieli neeligibile - parc fotovoltaic</t>
  </si>
  <si>
    <t>Alte cheltuieli - parc fotovoltaic</t>
  </si>
  <si>
    <t>SF imobil teren 500 mp, NC 61492, str. Răscoalei, Schela Cladovei</t>
  </si>
  <si>
    <t>Achiziționare teren 2303 mp cu destinația suport pentru magistrala de termoficare Drobeta Turnu Severin</t>
  </si>
  <si>
    <t>Achiziționare teren 15.146 mp cu destinație drum Prelungirea str. Traian</t>
  </si>
  <si>
    <t>DALI Reabilitare bloc social (preluat de la OCPI Mehedinți)</t>
  </si>
  <si>
    <t>Întocmire documentație reactualizare PUG</t>
  </si>
  <si>
    <t>Întocmire documentație reactualizare PUZ în zona de dezvoltare delimitată de Aleea Biruinței - strada Belvedere - str. Renașterii, teren proprietate UAT Dr. Tr. Severin</t>
  </si>
  <si>
    <t>Întocmire documentație PUZ pentru realizare parc industrial - zona Schela Cladovei, NC 72670, suprafața 123.407 mp</t>
  </si>
  <si>
    <t>Întocmire documentație PUZ pentru suprafața 19.584 mp în vederea construirii drum Prelungire strada Traian</t>
  </si>
  <si>
    <t>Inventariere tehnică a patrimoniului municipiului Drobeta Turnu Severin</t>
  </si>
  <si>
    <t>Lucrări tehnice de construcție în vederea obținerii autorizației de incendiu la Școala gimnazială Gura Văii</t>
  </si>
  <si>
    <t>Lucrări tehnice de modificare construcție în vederea obținerii autorizației de incendiu pentru Liceul de arte I. Șt. Paulian</t>
  </si>
  <si>
    <t>Lucrări în vederea obținerii autorizației de incendiu la Școala gimnazială nr. 3 D. I. Totir</t>
  </si>
  <si>
    <t>Studiu de trafic pentru măsurarea indicatorilor aferenți proiectelor de mobilitate urbană, finanțate prin POR-SV Oltenia 2014 - 2020</t>
  </si>
  <si>
    <t>Actualizare documentații tehnico - economice școli gimnaziale</t>
  </si>
  <si>
    <t>Documentație tehnico - economică clădire unitatea militară</t>
  </si>
  <si>
    <t>Vătuiu</t>
  </si>
  <si>
    <t>Expertiza tehnică</t>
  </si>
  <si>
    <t>Documentație tehnico - economică Cicero 12</t>
  </si>
  <si>
    <t>Refacere rețea apă și canalizare cimitir "Sf. Gheorghe" (integral)</t>
  </si>
  <si>
    <t>Studiu topografic pentru extindere gaz Anghel Saligny</t>
  </si>
  <si>
    <t>Studiu de coexistenta (devieri cabluri CEZ) pentru extindere gaz Anghel Saligny</t>
  </si>
  <si>
    <t>Server date contabilitate</t>
  </si>
  <si>
    <t>Achiziționare teren 123.400 mp A.D.S.</t>
  </si>
  <si>
    <t>Drum Cildro + clădire</t>
  </si>
  <si>
    <t>Achizitie 8 toalete uscate pentru adaposturile D01, D01, D02, D04</t>
  </si>
  <si>
    <t xml:space="preserve">          LISTA CU OBIECTIVELE DE INVESTIȚII ANUL 2026</t>
  </si>
  <si>
    <t>Mașină de tuns gazon</t>
  </si>
  <si>
    <t>Cititor card bancar - 3 buc.</t>
  </si>
  <si>
    <t>Expertiza tehnică, audit energetic Grădinița PP nr. 2</t>
  </si>
  <si>
    <t>Extindere gaz + școli</t>
  </si>
  <si>
    <t>SF concesionare iluminat public</t>
  </si>
  <si>
    <t>Elaborare documentație pentru iluminat public (Caiet de sarcini + regulament)</t>
  </si>
  <si>
    <r>
      <t xml:space="preserve">Servicii de dirigenție de șantier </t>
    </r>
    <r>
      <rPr>
        <sz val="9"/>
        <rFont val="Calibri"/>
        <family val="2"/>
      </rPr>
      <t>"</t>
    </r>
    <r>
      <rPr>
        <sz val="9"/>
        <rFont val="Times New Roman"/>
        <family val="1"/>
        <charset val="238"/>
      </rPr>
      <t>Construire strada Kiseleff (tronson Bd. Carol I - Str. Băile Romane) din mun. Drobeta Turnu Severin</t>
    </r>
    <r>
      <rPr>
        <sz val="9"/>
        <rFont val="Calibri"/>
        <family val="2"/>
      </rPr>
      <t>"</t>
    </r>
  </si>
  <si>
    <t>.</t>
  </si>
  <si>
    <t>PRIMAR,</t>
  </si>
  <si>
    <t xml:space="preserve">                                      </t>
  </si>
  <si>
    <t>DIRECTOR EXECUTIV,</t>
  </si>
  <si>
    <t xml:space="preserve">                                            BÎZOI ANA MARIA                                                                                                                            </t>
  </si>
  <si>
    <t>VÂLCU ROMULUS</t>
  </si>
  <si>
    <t>Program total 2026</t>
  </si>
  <si>
    <t>Lucrări de înființare sistem de irigații prin picurare, inclusiv racordări aferente parcurilor/zonelor verzi din mun. Drobeta Turnu Severin</t>
  </si>
  <si>
    <t>PT construire stradă în Schela Cladovei (între str. Renașterii și str. Vodița)</t>
  </si>
  <si>
    <t>Servicii de supervizare pentru obiectivul "Reabilitare, modernizare străzi în municipiul Drobeta Turnu Severin" (manager + topo + SSM)</t>
  </si>
  <si>
    <t>Servicii de dirigenție Lucrări reparații conexe - Școala Gimn. nr. 14</t>
  </si>
  <si>
    <t>Taxe, avize, acorduri Lucrări reparații conexe - Școala Gimn. nr. 14</t>
  </si>
  <si>
    <r>
      <t xml:space="preserve">Elaborare documentație pentru obținerea avizelor de gospodărire a apelor și protocoalelor privind utilizarea terenurilor din domeniul public al apelor pentru </t>
    </r>
    <r>
      <rPr>
        <sz val="9"/>
        <rFont val="Times New Roman"/>
        <family val="1"/>
      </rPr>
      <t>"</t>
    </r>
    <r>
      <rPr>
        <sz val="9"/>
        <rFont val="Times New Roman"/>
        <family val="1"/>
        <charset val="238"/>
      </rPr>
      <t>Construire Pod peste pârâul Crihala</t>
    </r>
    <r>
      <rPr>
        <sz val="9"/>
        <rFont val="Times New Roman"/>
        <family val="1"/>
      </rPr>
      <t>"</t>
    </r>
    <r>
      <rPr>
        <sz val="9"/>
        <rFont val="Times New Roman"/>
        <family val="1"/>
        <charset val="238"/>
      </rPr>
      <t xml:space="preserve"> și </t>
    </r>
    <r>
      <rPr>
        <sz val="9"/>
        <rFont val="Times New Roman"/>
        <family val="1"/>
      </rPr>
      <t>"</t>
    </r>
    <r>
      <rPr>
        <sz val="9"/>
        <rFont val="Times New Roman"/>
        <family val="1"/>
        <charset val="238"/>
      </rPr>
      <t>Reabilitare/extindere pod peste pârâul Crihala pe str. Walter Mărăcineanu</t>
    </r>
    <r>
      <rPr>
        <sz val="9"/>
        <rFont val="Calibri"/>
        <family val="2"/>
      </rPr>
      <t>"</t>
    </r>
  </si>
  <si>
    <t>Construire adăpost pentru câinii fără stăpân</t>
  </si>
  <si>
    <t>Echipament airless pentru trasat marcaje rutiere</t>
  </si>
  <si>
    <t>Taxe, avize, acorduri Lucrări de șarpantă și de învelitori și lucrări conexe - Școala Gimnazială nr. 14</t>
  </si>
  <si>
    <r>
      <t xml:space="preserve">Servicii de consultanță în organizarea procedurilor de achiziții publice, elaborare documentație de atribuire, pentru achiziție obiectivul </t>
    </r>
    <r>
      <rPr>
        <sz val="9"/>
        <rFont val="Times New Roman"/>
        <family val="1"/>
      </rPr>
      <t>"</t>
    </r>
    <r>
      <rPr>
        <sz val="9"/>
        <rFont val="Times New Roman"/>
        <family val="1"/>
        <charset val="238"/>
      </rPr>
      <t>Reabilitare și modernizare Parcul Rozelor, Parcul Dragalina și Parcul Gării în municipiul Drobeta Turnu Severin</t>
    </r>
    <r>
      <rPr>
        <sz val="9"/>
        <rFont val="Times New Roman"/>
        <family val="1"/>
      </rPr>
      <t>"</t>
    </r>
  </si>
  <si>
    <t>Realizare sistem detecție incendiu și iluminat de siguranță Liceul Decebal (internat, săli de clasă, sală sport)</t>
  </si>
  <si>
    <t>Filtre FR1 și FR2 și STFPA 100 pentru instalația de filtroventilație a punctului de comandă</t>
  </si>
  <si>
    <t>Servicii de dirigenție Lucrări de șarpantă și de învelitori și lucrări conexe - Școala Gimnazială nr. 14</t>
  </si>
  <si>
    <t>Construire legătură Aleea Constructorilor cu Str. Padeș din mun. Drobeta Turnu Severin (inclusiv PT )</t>
  </si>
  <si>
    <t>Lucrări de protecție a malurilor (Zid de sprijin CAV)</t>
  </si>
  <si>
    <t>PT Zid de sprijin CAV</t>
  </si>
  <si>
    <t>Servicii de dirigenție "Lucrări de protecție a malurilor (Zid de sprijin CAV)"</t>
  </si>
  <si>
    <t>Taxe, avize, acorduri "Lucrări de protecție a malurilor (Zid de sprijin CAV)"</t>
  </si>
  <si>
    <t>Execuție lucrări sarcofag în Parcul Dragalina</t>
  </si>
  <si>
    <t>SF Extindere sistem de alimentare cu apă și canalizare în municipiul Drobeta Turnu Severin, județul Mehedinți</t>
  </si>
  <si>
    <t>PT Prelungire Strada Traian</t>
  </si>
  <si>
    <t>SF Construire Strada Balastierei</t>
  </si>
  <si>
    <t>PT Stradă depozit ecologic</t>
  </si>
  <si>
    <t>PT "Reabilitare/extindere pod peste pârâul Crihala pe str. Walter Mărăcineanu"</t>
  </si>
  <si>
    <t>Taxe, avize, acorduri  "Reabilitare/extindere pod peste pârâul Crihala pe str. Walter Mărăcineanu"</t>
  </si>
  <si>
    <t>Prelungire Strada Traian</t>
  </si>
  <si>
    <t>Construire / reabilitare locuri de joacă în incinta unităților de învățământ din municipiul Drobeta Turnu Severin (inclusiv PT)</t>
  </si>
  <si>
    <t>Reparații interioare - Reabilitarea Grădiniței nr. 20 Dr. Tr. Severin</t>
  </si>
  <si>
    <t>Lucrări de îmbrăcare a podelelor și pereților - Școala Gimn. nr. 15</t>
  </si>
  <si>
    <t>Extinderea rețelei de gaze naturale în mun. Drobeta Turnu Severin</t>
  </si>
  <si>
    <t>Servicii de dirigenție de șantier "Construire legătură Aleea Constructorilor cu Str. Padeș din mun. Dr. Tr. Severin (inclusiv PT)"</t>
  </si>
  <si>
    <t>Actualizare documentații școli gimnaziale (nr. 2, 6 și 9)</t>
  </si>
  <si>
    <t>Mașini de numărat bani - 5 buc.</t>
  </si>
  <si>
    <t>Server AVANSIS</t>
  </si>
  <si>
    <t>Motocoasă - 2 buc.</t>
  </si>
  <si>
    <t>Suflantă</t>
  </si>
  <si>
    <t>Dotări Centru de transfuzie sanguină</t>
  </si>
  <si>
    <t>DALI Reabilitare Grădinița PP nr. 2</t>
  </si>
  <si>
    <t>SF pentru realizare Parc industrial</t>
  </si>
  <si>
    <t>Lucrări de realizare utilități - Parc industrial</t>
  </si>
  <si>
    <t>Containere deșeuri textile - 10 buc</t>
  </si>
  <si>
    <t>Echipamente IT - Modernizare stații de transport public</t>
  </si>
  <si>
    <t>Actualizare documentație amplasament pentru obiectivele de investiții "Construire locuințe pentru tineri care provin din grupuri/comunități vulnerabile" - etapa I și etapa II în vederea înființării de unități locative</t>
  </si>
  <si>
    <t xml:space="preserve">    </t>
  </si>
  <si>
    <t xml:space="preserve">DIRECȚIA DEZVOLTARE LOCALĂ,  </t>
  </si>
  <si>
    <t xml:space="preserve">                                                         </t>
  </si>
  <si>
    <t xml:space="preserve">           DIRECTOR EXECUTIV,           </t>
  </si>
  <si>
    <t xml:space="preserve">             BÎZOI ANA MARIA                        </t>
  </si>
  <si>
    <t>Lucrări de extindere instalație rețea en electrică Str. Belvedere</t>
  </si>
  <si>
    <t xml:space="preserve">                                                                                                       </t>
  </si>
  <si>
    <t xml:space="preserve"> SCRECIU MARIUS - VASILE</t>
  </si>
  <si>
    <t xml:space="preserve">                                    </t>
  </si>
  <si>
    <t xml:space="preserve">         DIRECȚIA ECONOMICĂ,</t>
  </si>
  <si>
    <t>Taxe, avize (ISC, mediu, studii, cadastru, autorizari - baterii stocare parc fotovoltaic)</t>
  </si>
  <si>
    <t>SF proiect Construirea unei capacități de stocare - baterii stocare parc fotovoltaic</t>
  </si>
  <si>
    <t>Servicii de informare și publicitate proiect dotări unități de învățământ preuniversitar de stat</t>
  </si>
  <si>
    <t>Lucrări de modificare a clădirilor - Școala Gimnazială nr. 14</t>
  </si>
  <si>
    <t>Alte lucrări de finisare a construcțiilor - Școala Gimnazială nr. 14</t>
  </si>
  <si>
    <t>pt. scolile 2, 6, 9</t>
  </si>
  <si>
    <t>Sistem supraveghere video la Dudașul Schelei</t>
  </si>
  <si>
    <t>Servicii de consultanță pentru atestarea municipiului Drobeta Turnu Severin ca stațiune turistică</t>
  </si>
  <si>
    <r>
      <t xml:space="preserve">Servicii de informare și publicitate </t>
    </r>
    <r>
      <rPr>
        <sz val="9"/>
        <rFont val="Times New Roman"/>
        <family val="1"/>
      </rPr>
      <t>"</t>
    </r>
    <r>
      <rPr>
        <sz val="9"/>
        <rFont val="Times New Roman"/>
        <family val="1"/>
        <charset val="238"/>
      </rPr>
      <t>Two voices and one purpose</t>
    </r>
    <r>
      <rPr>
        <sz val="9"/>
        <rFont val="Calibri"/>
        <family val="2"/>
      </rPr>
      <t>"</t>
    </r>
  </si>
  <si>
    <t>Loc de joacă în Schela Cladovei, zona blocuri (SF + execuție)</t>
  </si>
  <si>
    <t>tb suplimentat cu 655890, cf. Deviz PT</t>
  </si>
  <si>
    <t>Echipamente IT pentru utilizare aplicație Avansis Necropolis</t>
  </si>
  <si>
    <t>Centrale și instalații la școli (Șc. 1, 4, 7, 11, Lic. de Transporturi Auto)</t>
  </si>
  <si>
    <t>pozitii noi Sc. 14 - lucrari + dirigentie</t>
  </si>
  <si>
    <t>Ochiuleț - luăm de la 70 C Taxe baterii stocare parc fotovoltaic</t>
  </si>
  <si>
    <t>nu se mai face anul asta, tb.drept superficie teren RAAN</t>
  </si>
  <si>
    <t>puși la Cap. 65 - construire locuri joacă</t>
  </si>
  <si>
    <t>puși la Centrale și instalații la școli (Șc. 4 și Lic. Auto) - dl. Paponiu</t>
  </si>
  <si>
    <t>pt. Gr. 7, Gr. 29, creșa 2 și loc joacă Parc Rozelor (320.000)</t>
  </si>
  <si>
    <t xml:space="preserve">puși 6000 la poz. nouă Cap. 51 - Ochiuleț </t>
  </si>
  <si>
    <t>facturi racord Sc.15 si 3 dirigentii MH Gaz la ext.gaz strazi 3 loturi</t>
  </si>
  <si>
    <t>factura Luxten</t>
  </si>
  <si>
    <t>suplimentare 70 A facturi restante gaz + Cap. 65 - construire locuri joacă</t>
  </si>
  <si>
    <t xml:space="preserve">puși la pozitii noi la B si C - Șc. 14 </t>
  </si>
  <si>
    <t>suplimentăm pt. Șc. 4 și Lic. Auto - 2,062,000 lei
suplimentare cu 21.830,18 (facturi dirig. Sc. 11 si dirig. MH Gaz Sc. 7) si 290120,64 pt. factura Instal Pro Terra lucr.inst.utiliz.Sc.11</t>
  </si>
  <si>
    <t>Servicii de dirigenție "Lucrări de modificare a clădirilor - Școala Gimnazială nr. 14"</t>
  </si>
  <si>
    <t>Servicii de dirigenție "Alte lucrări de finisare a construcțiilor - Școala Gimnazială nr. 14"</t>
  </si>
  <si>
    <r>
      <t xml:space="preserve">Servicii de dirigenție </t>
    </r>
    <r>
      <rPr>
        <sz val="9"/>
        <rFont val="Times New Roman"/>
        <family val="1"/>
      </rPr>
      <t>"</t>
    </r>
    <r>
      <rPr>
        <sz val="9"/>
        <rFont val="Times New Roman"/>
        <family val="1"/>
        <charset val="238"/>
      </rPr>
      <t>Reparații interioare - Reabilitarea Grădiniței nr. 20 Dr. Tr. Severin</t>
    </r>
    <r>
      <rPr>
        <sz val="9"/>
        <rFont val="Calibri"/>
        <family val="2"/>
      </rPr>
      <t>"</t>
    </r>
  </si>
  <si>
    <t>Întocmire documentație în vederea autorizării la incendiu - Creșa zona Serpentina Roșiori, Str. Locotenent Boară Dorel</t>
  </si>
  <si>
    <t>Program total rectificat Septembrie 2026</t>
  </si>
  <si>
    <t>Program buget local rectificat Septembrie 2026</t>
  </si>
  <si>
    <t>Program buget de stat rectificat 
Septembrie 2026</t>
  </si>
  <si>
    <t>Set mobilier urban - masă cu tablă de șah și 4 bănci</t>
  </si>
  <si>
    <t>Servicii de identificare a oportunităților de finanțare</t>
  </si>
  <si>
    <t>Achiziționare teren 784 mp, CF 65337, NC CAD:4885, str. Crișan, nr. 76-78, cu destinația parcare de reședință</t>
  </si>
  <si>
    <t>Dir. Patrimoniu</t>
  </si>
  <si>
    <t>Dir. Tehnică</t>
  </si>
  <si>
    <t>mutați la ext. gaz in mun. DTS pt. ca a fost platita factura Nord Compass de acolo</t>
  </si>
  <si>
    <t>a fost platita factura Nord Compass pt. studiu topo gaz A.S.</t>
  </si>
  <si>
    <t>mai tb suplimentare cu 17.300 lei pt factura Nord Compass, exista doar 140.000 disponibili</t>
  </si>
  <si>
    <t>Aparate fitness exterior pentru parcuri și locuri publice</t>
  </si>
  <si>
    <t>Dl. Valcu</t>
  </si>
  <si>
    <t>Ochiulet</t>
  </si>
  <si>
    <t>pusi la pozitii noi</t>
  </si>
  <si>
    <t>pusi la pozitii noi (raman 145.624)</t>
  </si>
  <si>
    <t>Lucrări de tencuieli interioare la pereți de compartimentare și tencuieli exterioare la Școala Gimnazială nr. 15</t>
  </si>
  <si>
    <t>Instalație de compensare a energiei reactive la Patinoarul Crișan din municipiul Drobeta Turnu Severin</t>
  </si>
  <si>
    <t>Instalație de compensare a energiei reactive la parcarea Park &amp; Ride din municipiul Drobeta Turnu Severin</t>
  </si>
  <si>
    <t>Instalație de compensare a energiei reactive la Adăpostul pentru câinii fără stăpân</t>
  </si>
  <si>
    <t>Anexa nr.3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</si>
</sst>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5" formatCode="_-* #,##0.00\ _l_e_i_-;\-* #,##0.00\ _l_e_i_-;_-* &quot;-&quot;??\ _l_e_i_-;_-@_-"/>
    <numFmt numFmtId="207" formatCode="#,##0.000000000000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Calibri"/>
      <family val="2"/>
    </font>
    <font>
      <sz val="9"/>
      <name val="Times New Roman"/>
      <family val="1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5" fontId="1" fillId="0" borderId="0" applyFont="0" applyFill="0" applyBorder="0" applyAlignment="0" applyProtection="0"/>
  </cellStyleXfs>
  <cellXfs count="103">
    <xf numFmtId="0" fontId="0" fillId="0" borderId="0" xfId="0"/>
    <xf numFmtId="3" fontId="12" fillId="2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0" borderId="0" xfId="0" applyFont="1"/>
    <xf numFmtId="0" fontId="13" fillId="3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/>
    </xf>
    <xf numFmtId="4" fontId="13" fillId="5" borderId="1" xfId="0" applyNumberFormat="1" applyFont="1" applyFill="1" applyBorder="1" applyAlignment="1">
      <alignment horizontal="center" vertical="center"/>
    </xf>
    <xf numFmtId="3" fontId="12" fillId="0" borderId="0" xfId="0" applyNumberFormat="1" applyFo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4" fontId="12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5" fillId="0" borderId="0" xfId="0" applyFont="1" applyAlignment="1"/>
    <xf numFmtId="0" fontId="14" fillId="0" borderId="0" xfId="0" applyFont="1" applyAlignment="1"/>
    <xf numFmtId="3" fontId="12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4" fontId="12" fillId="0" borderId="1" xfId="0" applyNumberFormat="1" applyFont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2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3" fontId="11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207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0" xfId="0" applyFont="1"/>
    <xf numFmtId="2" fontId="7" fillId="0" borderId="2" xfId="0" applyNumberFormat="1" applyFont="1" applyBorder="1" applyAlignment="1">
      <alignment horizontal="left" vertical="center" wrapText="1"/>
    </xf>
    <xf numFmtId="207" fontId="7" fillId="0" borderId="0" xfId="0" applyNumberFormat="1" applyFont="1" applyAlignment="1">
      <alignment vertical="center"/>
    </xf>
    <xf numFmtId="3" fontId="6" fillId="0" borderId="0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3" fontId="7" fillId="3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4779-2040-46AD-9078-ED194F86AF89}">
  <dimension ref="A3:R258"/>
  <sheetViews>
    <sheetView topLeftCell="A64" workbookViewId="0">
      <selection activeCell="C74" sqref="C74"/>
    </sheetView>
  </sheetViews>
  <sheetFormatPr defaultRowHeight="15" x14ac:dyDescent="0.25"/>
  <cols>
    <col min="1" max="1" width="10" style="28" customWidth="1"/>
    <col min="2" max="2" width="31.85546875" style="4" customWidth="1"/>
    <col min="3" max="3" width="10.140625" style="29" customWidth="1"/>
    <col min="4" max="4" width="11.85546875" style="29" hidden="1" customWidth="1"/>
    <col min="5" max="5" width="4.42578125" style="30" hidden="1" customWidth="1"/>
    <col min="6" max="6" width="6.5703125" style="30" hidden="1" customWidth="1"/>
    <col min="7" max="7" width="5.140625" style="31" hidden="1" customWidth="1"/>
    <col min="8" max="8" width="6.5703125" style="4" hidden="1" customWidth="1"/>
    <col min="9" max="9" width="5.42578125" style="4" hidden="1" customWidth="1"/>
    <col min="10" max="10" width="10" style="4" hidden="1" customWidth="1"/>
    <col min="11" max="11" width="8.5703125" style="4" hidden="1" customWidth="1"/>
    <col min="12" max="12" width="10.85546875" style="4" hidden="1" customWidth="1"/>
    <col min="13" max="13" width="10.42578125" style="4" customWidth="1"/>
    <col min="14" max="15" width="10.140625" style="4" customWidth="1"/>
    <col min="16" max="16" width="9.140625" style="4"/>
    <col min="17" max="17" width="10.140625" style="4" bestFit="1" customWidth="1"/>
    <col min="18" max="16384" width="9.140625" style="4"/>
  </cols>
  <sheetData>
    <row r="3" spans="1:17" x14ac:dyDescent="0.25">
      <c r="A3" s="37"/>
      <c r="B3" s="95" t="s">
        <v>149</v>
      </c>
      <c r="C3" s="95"/>
      <c r="D3" s="95"/>
      <c r="E3" s="95"/>
      <c r="F3" s="95"/>
      <c r="G3" s="95"/>
    </row>
    <row r="4" spans="1:17" x14ac:dyDescent="0.25">
      <c r="A4" s="37"/>
      <c r="B4" s="37"/>
      <c r="C4" s="37"/>
      <c r="D4" s="37"/>
      <c r="E4" s="37"/>
      <c r="F4" s="37"/>
      <c r="G4" s="5"/>
    </row>
    <row r="5" spans="1:17" x14ac:dyDescent="0.25">
      <c r="A5" s="37"/>
      <c r="B5" s="37"/>
      <c r="C5" s="37"/>
      <c r="D5" s="37"/>
      <c r="E5" s="37"/>
      <c r="F5" s="37"/>
      <c r="G5" s="5"/>
    </row>
    <row r="6" spans="1:17" x14ac:dyDescent="0.25">
      <c r="A6" s="37"/>
      <c r="B6" s="37"/>
      <c r="C6" s="37"/>
      <c r="D6" s="37"/>
      <c r="E6" s="6"/>
      <c r="F6" s="6"/>
      <c r="G6" s="5"/>
    </row>
    <row r="7" spans="1:17" ht="99.75" x14ac:dyDescent="0.25">
      <c r="A7" s="7" t="s">
        <v>0</v>
      </c>
      <c r="B7" s="7" t="s">
        <v>1</v>
      </c>
      <c r="C7" s="7" t="s">
        <v>129</v>
      </c>
      <c r="D7" s="7"/>
      <c r="E7" s="8" t="s">
        <v>61</v>
      </c>
      <c r="F7" s="8" t="s">
        <v>62</v>
      </c>
      <c r="G7" s="9" t="s">
        <v>110</v>
      </c>
      <c r="H7" s="41" t="s">
        <v>111</v>
      </c>
      <c r="I7" s="41"/>
      <c r="J7" s="41"/>
      <c r="K7" s="41"/>
      <c r="L7" s="41"/>
      <c r="M7" s="40" t="s">
        <v>220</v>
      </c>
      <c r="N7" s="40" t="s">
        <v>221</v>
      </c>
      <c r="O7" s="40" t="s">
        <v>222</v>
      </c>
      <c r="P7" s="40" t="s">
        <v>223</v>
      </c>
    </row>
    <row r="8" spans="1:17" x14ac:dyDescent="0.25">
      <c r="A8" s="10" t="s">
        <v>2</v>
      </c>
      <c r="B8" s="11" t="s">
        <v>4</v>
      </c>
      <c r="C8" s="12">
        <f>C9+C10+C11</f>
        <v>359200</v>
      </c>
      <c r="D8" s="12"/>
      <c r="E8" s="12">
        <f t="shared" ref="E8:P8" si="0">E9+E10+E11</f>
        <v>0</v>
      </c>
      <c r="F8" s="12">
        <f t="shared" si="0"/>
        <v>3837.75</v>
      </c>
      <c r="G8" s="12" t="e">
        <f t="shared" si="0"/>
        <v>#REF!</v>
      </c>
      <c r="H8" s="12" t="e">
        <f t="shared" si="0"/>
        <v>#REF!</v>
      </c>
      <c r="I8" s="12">
        <f t="shared" si="0"/>
        <v>0</v>
      </c>
      <c r="J8" s="12">
        <f t="shared" si="0"/>
        <v>0</v>
      </c>
      <c r="K8" s="12">
        <f t="shared" si="0"/>
        <v>0</v>
      </c>
      <c r="L8" s="12" t="e">
        <f t="shared" si="0"/>
        <v>#REF!</v>
      </c>
      <c r="M8" s="12">
        <f t="shared" si="0"/>
        <v>65200</v>
      </c>
      <c r="N8" s="12">
        <f t="shared" si="0"/>
        <v>122000</v>
      </c>
      <c r="O8" s="12">
        <f t="shared" si="0"/>
        <v>115000</v>
      </c>
      <c r="P8" s="12">
        <f t="shared" si="0"/>
        <v>57000</v>
      </c>
      <c r="Q8" s="15"/>
    </row>
    <row r="9" spans="1:17" x14ac:dyDescent="0.25">
      <c r="A9" s="16" t="s">
        <v>11</v>
      </c>
      <c r="B9" s="17" t="s">
        <v>13</v>
      </c>
      <c r="C9" s="18">
        <f>E9+F9</f>
        <v>0</v>
      </c>
      <c r="D9" s="18"/>
      <c r="E9" s="19">
        <v>0</v>
      </c>
      <c r="F9" s="19"/>
      <c r="G9" s="20"/>
      <c r="H9" s="44"/>
      <c r="I9" s="46"/>
      <c r="J9" s="46"/>
      <c r="K9" s="46"/>
      <c r="L9" s="46"/>
      <c r="M9" s="45">
        <v>0</v>
      </c>
      <c r="N9" s="45">
        <v>0</v>
      </c>
      <c r="O9" s="45">
        <v>0</v>
      </c>
      <c r="P9" s="45">
        <v>0</v>
      </c>
    </row>
    <row r="10" spans="1:17" x14ac:dyDescent="0.25">
      <c r="A10" s="16" t="s">
        <v>3</v>
      </c>
      <c r="B10" s="17" t="s">
        <v>5</v>
      </c>
      <c r="C10" s="19">
        <v>0</v>
      </c>
      <c r="D10" s="19"/>
      <c r="E10" s="19">
        <v>0</v>
      </c>
      <c r="F10" s="19"/>
      <c r="G10" s="20" t="e">
        <f>SUM(#REF!)</f>
        <v>#REF!</v>
      </c>
      <c r="H10" s="44">
        <v>7952.7600000000093</v>
      </c>
      <c r="I10" s="46"/>
      <c r="J10" s="46"/>
      <c r="K10" s="46"/>
      <c r="L10" s="46"/>
      <c r="M10" s="45">
        <v>0</v>
      </c>
      <c r="N10" s="45">
        <v>0</v>
      </c>
      <c r="O10" s="45">
        <v>0</v>
      </c>
      <c r="P10" s="45">
        <v>0</v>
      </c>
    </row>
    <row r="11" spans="1:17" x14ac:dyDescent="0.25">
      <c r="A11" s="16" t="s">
        <v>6</v>
      </c>
      <c r="B11" s="21" t="s">
        <v>41</v>
      </c>
      <c r="C11" s="18">
        <f>C12+C13+C16</f>
        <v>359200</v>
      </c>
      <c r="D11" s="18"/>
      <c r="E11" s="18">
        <f t="shared" ref="E11:P11" si="1">E12+E13+E16</f>
        <v>0</v>
      </c>
      <c r="F11" s="18">
        <f t="shared" si="1"/>
        <v>3837.75</v>
      </c>
      <c r="G11" s="18">
        <f t="shared" si="1"/>
        <v>9362.25</v>
      </c>
      <c r="H11" s="18" t="e">
        <f t="shared" si="1"/>
        <v>#REF!</v>
      </c>
      <c r="I11" s="18">
        <f t="shared" si="1"/>
        <v>0</v>
      </c>
      <c r="J11" s="18">
        <f t="shared" si="1"/>
        <v>0</v>
      </c>
      <c r="K11" s="18">
        <f t="shared" si="1"/>
        <v>0</v>
      </c>
      <c r="L11" s="18" t="e">
        <f t="shared" si="1"/>
        <v>#REF!</v>
      </c>
      <c r="M11" s="18">
        <f t="shared" si="1"/>
        <v>65200</v>
      </c>
      <c r="N11" s="18">
        <f t="shared" si="1"/>
        <v>122000</v>
      </c>
      <c r="O11" s="18">
        <f t="shared" si="1"/>
        <v>115000</v>
      </c>
      <c r="P11" s="18">
        <f t="shared" si="1"/>
        <v>57000</v>
      </c>
    </row>
    <row r="12" spans="1:17" x14ac:dyDescent="0.25">
      <c r="A12" s="16"/>
      <c r="B12" s="21" t="s">
        <v>9</v>
      </c>
      <c r="C12" s="18">
        <v>0</v>
      </c>
      <c r="D12" s="18"/>
      <c r="E12" s="19">
        <v>0</v>
      </c>
      <c r="F12" s="19"/>
      <c r="G12" s="20">
        <v>0</v>
      </c>
      <c r="H12" s="44" t="e">
        <v>#REF!</v>
      </c>
      <c r="I12" s="46"/>
      <c r="J12" s="46"/>
      <c r="K12" s="46"/>
      <c r="L12" s="46"/>
      <c r="M12" s="44"/>
      <c r="N12" s="44"/>
      <c r="O12" s="44"/>
      <c r="P12" s="44"/>
    </row>
    <row r="13" spans="1:17" x14ac:dyDescent="0.25">
      <c r="A13" s="47"/>
      <c r="B13" s="21" t="s">
        <v>7</v>
      </c>
      <c r="C13" s="18">
        <f>SUM(E14:E15)</f>
        <v>252000</v>
      </c>
      <c r="D13" s="18"/>
      <c r="E13" s="18">
        <f t="shared" ref="E13:K13" si="2">SUM(F14:F15)</f>
        <v>0</v>
      </c>
      <c r="F13" s="18">
        <f t="shared" si="2"/>
        <v>0</v>
      </c>
      <c r="G13" s="18">
        <f t="shared" si="2"/>
        <v>100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8">
        <f t="shared" si="2"/>
        <v>0</v>
      </c>
      <c r="L13" s="18" t="e">
        <f>SUM(#REF!)</f>
        <v>#REF!</v>
      </c>
      <c r="M13" s="18">
        <f>M14+M15</f>
        <v>0</v>
      </c>
      <c r="N13" s="18">
        <f>N14+N15</f>
        <v>80000</v>
      </c>
      <c r="O13" s="18">
        <f>O14+O15</f>
        <v>115000</v>
      </c>
      <c r="P13" s="18">
        <f>P14+P15</f>
        <v>57000</v>
      </c>
    </row>
    <row r="14" spans="1:17" ht="30" x14ac:dyDescent="0.25">
      <c r="A14" s="48"/>
      <c r="B14" s="3" t="s">
        <v>87</v>
      </c>
      <c r="C14" s="1">
        <f>E14+F14</f>
        <v>95000</v>
      </c>
      <c r="D14" s="1"/>
      <c r="E14" s="2">
        <v>95000</v>
      </c>
      <c r="F14" s="2"/>
      <c r="G14" s="22"/>
      <c r="H14" s="44">
        <v>100</v>
      </c>
      <c r="I14" s="46"/>
      <c r="J14" s="46"/>
      <c r="K14" s="46"/>
      <c r="L14" s="46"/>
      <c r="M14" s="44">
        <v>0</v>
      </c>
      <c r="N14" s="44">
        <v>30000</v>
      </c>
      <c r="O14" s="44">
        <v>65000</v>
      </c>
      <c r="P14" s="44">
        <v>0</v>
      </c>
    </row>
    <row r="15" spans="1:17" ht="45" x14ac:dyDescent="0.25">
      <c r="A15" s="48"/>
      <c r="B15" s="3" t="s">
        <v>134</v>
      </c>
      <c r="C15" s="1">
        <f>E15+F15</f>
        <v>157000</v>
      </c>
      <c r="D15" s="1"/>
      <c r="E15" s="2">
        <v>157000</v>
      </c>
      <c r="F15" s="2"/>
      <c r="G15" s="22"/>
      <c r="H15" s="44" t="s">
        <v>131</v>
      </c>
      <c r="I15" s="46"/>
      <c r="J15" s="46"/>
      <c r="K15" s="46"/>
      <c r="L15" s="46"/>
      <c r="M15" s="44">
        <v>0</v>
      </c>
      <c r="N15" s="44">
        <v>50000</v>
      </c>
      <c r="O15" s="44">
        <v>50000</v>
      </c>
      <c r="P15" s="44">
        <v>57000</v>
      </c>
    </row>
    <row r="16" spans="1:17" x14ac:dyDescent="0.25">
      <c r="A16" s="16"/>
      <c r="B16" s="21" t="s">
        <v>8</v>
      </c>
      <c r="C16" s="18">
        <f>SUM(E17:E21)</f>
        <v>107200</v>
      </c>
      <c r="D16" s="18"/>
      <c r="E16" s="18">
        <f t="shared" ref="E16:K16" si="3">SUM(F17:F21)</f>
        <v>0</v>
      </c>
      <c r="F16" s="18">
        <f t="shared" si="3"/>
        <v>3837.75</v>
      </c>
      <c r="G16" s="18">
        <f t="shared" si="3"/>
        <v>9262.25</v>
      </c>
      <c r="H16" s="18">
        <f t="shared" si="3"/>
        <v>0</v>
      </c>
      <c r="I16" s="18">
        <f t="shared" si="3"/>
        <v>0</v>
      </c>
      <c r="J16" s="18">
        <f t="shared" si="3"/>
        <v>0</v>
      </c>
      <c r="K16" s="18">
        <f t="shared" si="3"/>
        <v>0</v>
      </c>
      <c r="L16" s="18" t="e">
        <f>SUM(#REF!)</f>
        <v>#REF!</v>
      </c>
      <c r="M16" s="18">
        <f>SUM(M17:M21)</f>
        <v>65200</v>
      </c>
      <c r="N16" s="18">
        <f>SUM(N17:N21)</f>
        <v>42000</v>
      </c>
      <c r="O16" s="18">
        <f>SUM(O17:O21)</f>
        <v>0</v>
      </c>
      <c r="P16" s="18">
        <f>SUM(P17:P21)</f>
        <v>0</v>
      </c>
    </row>
    <row r="17" spans="1:17" ht="45" x14ac:dyDescent="0.25">
      <c r="A17" s="47"/>
      <c r="B17" s="3" t="s">
        <v>55</v>
      </c>
      <c r="C17" s="1">
        <f>E17+F17</f>
        <v>5000</v>
      </c>
      <c r="D17" s="1"/>
      <c r="E17" s="2">
        <v>5000</v>
      </c>
      <c r="F17" s="2"/>
      <c r="G17" s="22"/>
      <c r="H17" s="44">
        <v>100</v>
      </c>
      <c r="I17" s="46"/>
      <c r="J17" s="46"/>
      <c r="K17" s="46"/>
      <c r="L17" s="46"/>
      <c r="M17" s="44">
        <v>0</v>
      </c>
      <c r="N17" s="44">
        <v>5000</v>
      </c>
      <c r="O17" s="44">
        <v>0</v>
      </c>
      <c r="P17" s="44">
        <v>0</v>
      </c>
    </row>
    <row r="18" spans="1:17" ht="30" x14ac:dyDescent="0.25">
      <c r="A18" s="47"/>
      <c r="B18" s="3" t="s">
        <v>198</v>
      </c>
      <c r="C18" s="1">
        <f>E18+F18</f>
        <v>12000</v>
      </c>
      <c r="D18" s="1"/>
      <c r="E18" s="2">
        <v>12000</v>
      </c>
      <c r="F18" s="2"/>
      <c r="G18" s="22"/>
      <c r="H18" s="44"/>
      <c r="I18" s="46"/>
      <c r="J18" s="46"/>
      <c r="K18" s="46"/>
      <c r="L18" s="46"/>
      <c r="M18" s="44">
        <v>0</v>
      </c>
      <c r="N18" s="44">
        <v>12000</v>
      </c>
      <c r="O18" s="44">
        <v>0</v>
      </c>
      <c r="P18" s="44">
        <v>0</v>
      </c>
    </row>
    <row r="19" spans="1:17" ht="45" x14ac:dyDescent="0.25">
      <c r="A19" s="47"/>
      <c r="B19" s="3" t="s">
        <v>199</v>
      </c>
      <c r="C19" s="1">
        <f>E19+F19</f>
        <v>25000</v>
      </c>
      <c r="D19" s="1"/>
      <c r="E19" s="2">
        <v>25000</v>
      </c>
      <c r="F19" s="2"/>
      <c r="G19" s="22"/>
      <c r="H19" s="44"/>
      <c r="I19" s="46"/>
      <c r="J19" s="46"/>
      <c r="K19" s="46"/>
      <c r="L19" s="46"/>
      <c r="M19" s="44">
        <v>0</v>
      </c>
      <c r="N19" s="44">
        <v>25000</v>
      </c>
      <c r="O19" s="44">
        <v>0</v>
      </c>
      <c r="P19" s="44">
        <v>0</v>
      </c>
    </row>
    <row r="20" spans="1:17" x14ac:dyDescent="0.25">
      <c r="A20" s="47"/>
      <c r="B20" s="3" t="s">
        <v>196</v>
      </c>
      <c r="C20" s="1">
        <f>E20+F20</f>
        <v>9200</v>
      </c>
      <c r="D20" s="1"/>
      <c r="E20" s="2">
        <v>9200</v>
      </c>
      <c r="F20" s="2"/>
      <c r="G20" s="22">
        <v>3837.75</v>
      </c>
      <c r="H20" s="44">
        <v>9162.25</v>
      </c>
      <c r="I20" s="46"/>
      <c r="J20" s="46"/>
      <c r="K20" s="46"/>
      <c r="L20" s="46"/>
      <c r="M20" s="44">
        <v>9200</v>
      </c>
      <c r="N20" s="44">
        <v>0</v>
      </c>
      <c r="O20" s="44">
        <v>0</v>
      </c>
      <c r="P20" s="44">
        <v>0</v>
      </c>
    </row>
    <row r="21" spans="1:17" ht="30" x14ac:dyDescent="0.25">
      <c r="A21" s="47"/>
      <c r="B21" s="23" t="s">
        <v>151</v>
      </c>
      <c r="C21" s="1">
        <f>E21+F21</f>
        <v>56000</v>
      </c>
      <c r="D21" s="1"/>
      <c r="E21" s="2">
        <v>56000</v>
      </c>
      <c r="F21" s="2"/>
      <c r="G21" s="22"/>
      <c r="H21" s="44"/>
      <c r="I21" s="46"/>
      <c r="J21" s="46"/>
      <c r="K21" s="46"/>
      <c r="L21" s="46"/>
      <c r="M21" s="44">
        <v>56000</v>
      </c>
      <c r="N21" s="44">
        <v>0</v>
      </c>
      <c r="O21" s="44">
        <v>0</v>
      </c>
      <c r="P21" s="44">
        <v>0</v>
      </c>
    </row>
    <row r="22" spans="1:17" ht="28.5" x14ac:dyDescent="0.25">
      <c r="A22" s="10" t="s">
        <v>30</v>
      </c>
      <c r="B22" s="11" t="s">
        <v>29</v>
      </c>
      <c r="C22" s="12">
        <v>0</v>
      </c>
      <c r="D22" s="12"/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</row>
    <row r="23" spans="1:17" x14ac:dyDescent="0.25">
      <c r="A23" s="16" t="s">
        <v>11</v>
      </c>
      <c r="B23" s="17" t="s">
        <v>13</v>
      </c>
      <c r="C23" s="18">
        <f>E23+F23</f>
        <v>0</v>
      </c>
      <c r="D23" s="18"/>
      <c r="E23" s="19">
        <v>0</v>
      </c>
      <c r="F23" s="19"/>
      <c r="G23" s="20"/>
      <c r="H23" s="44"/>
      <c r="I23" s="46"/>
      <c r="J23" s="46"/>
      <c r="K23" s="46"/>
      <c r="L23" s="46"/>
      <c r="M23" s="18">
        <f t="shared" ref="M23:P24" si="4">N23+O23</f>
        <v>0</v>
      </c>
      <c r="N23" s="18">
        <f t="shared" si="4"/>
        <v>0</v>
      </c>
      <c r="O23" s="18">
        <f t="shared" si="4"/>
        <v>0</v>
      </c>
      <c r="P23" s="18">
        <f t="shared" si="4"/>
        <v>0</v>
      </c>
    </row>
    <row r="24" spans="1:17" x14ac:dyDescent="0.25">
      <c r="A24" s="16" t="s">
        <v>3</v>
      </c>
      <c r="B24" s="17" t="s">
        <v>5</v>
      </c>
      <c r="C24" s="18">
        <f>E24+F24</f>
        <v>0</v>
      </c>
      <c r="D24" s="18"/>
      <c r="E24" s="19">
        <v>0</v>
      </c>
      <c r="F24" s="19"/>
      <c r="G24" s="20"/>
      <c r="H24" s="44"/>
      <c r="I24" s="46"/>
      <c r="J24" s="46"/>
      <c r="K24" s="46"/>
      <c r="L24" s="46"/>
      <c r="M24" s="18">
        <f t="shared" si="4"/>
        <v>0</v>
      </c>
      <c r="N24" s="18">
        <f t="shared" si="4"/>
        <v>0</v>
      </c>
      <c r="O24" s="18">
        <f t="shared" si="4"/>
        <v>0</v>
      </c>
      <c r="P24" s="18">
        <f t="shared" si="4"/>
        <v>0</v>
      </c>
    </row>
    <row r="25" spans="1:17" x14ac:dyDescent="0.25">
      <c r="A25" s="16" t="s">
        <v>6</v>
      </c>
      <c r="B25" s="17" t="s">
        <v>41</v>
      </c>
      <c r="C25" s="18">
        <v>0</v>
      </c>
      <c r="D25" s="18"/>
      <c r="E25" s="19">
        <f>E26+E27+E28</f>
        <v>0</v>
      </c>
      <c r="F25" s="19"/>
      <c r="G25" s="20"/>
      <c r="H25" s="44"/>
      <c r="I25" s="46"/>
      <c r="J25" s="46"/>
      <c r="K25" s="46"/>
      <c r="L25" s="46"/>
      <c r="M25" s="18">
        <v>0</v>
      </c>
      <c r="N25" s="18">
        <v>0</v>
      </c>
      <c r="O25" s="18">
        <v>0</v>
      </c>
      <c r="P25" s="18">
        <v>0</v>
      </c>
    </row>
    <row r="26" spans="1:17" x14ac:dyDescent="0.25">
      <c r="A26" s="16"/>
      <c r="B26" s="17" t="s">
        <v>9</v>
      </c>
      <c r="C26" s="18">
        <f>E26+F26</f>
        <v>0</v>
      </c>
      <c r="D26" s="18"/>
      <c r="E26" s="19">
        <v>0</v>
      </c>
      <c r="F26" s="19"/>
      <c r="G26" s="20"/>
      <c r="H26" s="44"/>
      <c r="I26" s="46"/>
      <c r="J26" s="46"/>
      <c r="K26" s="46"/>
      <c r="L26" s="46"/>
      <c r="M26" s="18">
        <f t="shared" ref="M26:P28" si="5">N26+O26</f>
        <v>0</v>
      </c>
      <c r="N26" s="18">
        <f t="shared" si="5"/>
        <v>0</v>
      </c>
      <c r="O26" s="18">
        <f t="shared" si="5"/>
        <v>0</v>
      </c>
      <c r="P26" s="18">
        <f t="shared" si="5"/>
        <v>0</v>
      </c>
    </row>
    <row r="27" spans="1:17" x14ac:dyDescent="0.25">
      <c r="A27" s="47"/>
      <c r="B27" s="17" t="s">
        <v>7</v>
      </c>
      <c r="C27" s="18">
        <f>E27+F27</f>
        <v>0</v>
      </c>
      <c r="D27" s="18"/>
      <c r="E27" s="19">
        <v>0</v>
      </c>
      <c r="F27" s="19"/>
      <c r="G27" s="20"/>
      <c r="H27" s="44"/>
      <c r="I27" s="46"/>
      <c r="J27" s="46"/>
      <c r="K27" s="46"/>
      <c r="L27" s="46"/>
      <c r="M27" s="18">
        <f t="shared" si="5"/>
        <v>0</v>
      </c>
      <c r="N27" s="18">
        <f t="shared" si="5"/>
        <v>0</v>
      </c>
      <c r="O27" s="18">
        <f t="shared" si="5"/>
        <v>0</v>
      </c>
      <c r="P27" s="18">
        <f t="shared" si="5"/>
        <v>0</v>
      </c>
    </row>
    <row r="28" spans="1:17" x14ac:dyDescent="0.25">
      <c r="A28" s="47"/>
      <c r="B28" s="17" t="s">
        <v>8</v>
      </c>
      <c r="C28" s="18">
        <f>E28+F28</f>
        <v>0</v>
      </c>
      <c r="D28" s="18"/>
      <c r="E28" s="19">
        <v>0</v>
      </c>
      <c r="F28" s="19"/>
      <c r="G28" s="20"/>
      <c r="H28" s="44"/>
      <c r="I28" s="46"/>
      <c r="J28" s="46"/>
      <c r="K28" s="46"/>
      <c r="L28" s="46"/>
      <c r="M28" s="18">
        <f t="shared" si="5"/>
        <v>0</v>
      </c>
      <c r="N28" s="18">
        <f t="shared" si="5"/>
        <v>0</v>
      </c>
      <c r="O28" s="18">
        <f t="shared" si="5"/>
        <v>0</v>
      </c>
      <c r="P28" s="18">
        <f t="shared" si="5"/>
        <v>0</v>
      </c>
    </row>
    <row r="29" spans="1:17" x14ac:dyDescent="0.25">
      <c r="A29" s="24" t="s">
        <v>10</v>
      </c>
      <c r="B29" s="11" t="s">
        <v>12</v>
      </c>
      <c r="C29" s="12">
        <f>C30+C31+C37</f>
        <v>1044780</v>
      </c>
      <c r="D29" s="12"/>
      <c r="E29" s="12">
        <f t="shared" ref="E29:P29" si="6">E30+E31+E37</f>
        <v>1044780</v>
      </c>
      <c r="F29" s="12">
        <f t="shared" si="6"/>
        <v>0</v>
      </c>
      <c r="G29" s="12">
        <f t="shared" si="6"/>
        <v>2066.8000000000002</v>
      </c>
      <c r="H29" s="12">
        <f t="shared" si="6"/>
        <v>280693.2</v>
      </c>
      <c r="I29" s="12">
        <f t="shared" si="6"/>
        <v>0</v>
      </c>
      <c r="J29" s="12">
        <f t="shared" si="6"/>
        <v>0</v>
      </c>
      <c r="K29" s="12">
        <f t="shared" si="6"/>
        <v>0</v>
      </c>
      <c r="L29" s="12">
        <f t="shared" si="6"/>
        <v>0</v>
      </c>
      <c r="M29" s="12">
        <f t="shared" si="6"/>
        <v>14875</v>
      </c>
      <c r="N29" s="12">
        <f t="shared" si="6"/>
        <v>321095</v>
      </c>
      <c r="O29" s="12">
        <f t="shared" si="6"/>
        <v>316000</v>
      </c>
      <c r="P29" s="12">
        <f t="shared" si="6"/>
        <v>392810</v>
      </c>
      <c r="Q29" s="15"/>
    </row>
    <row r="30" spans="1:17" x14ac:dyDescent="0.25">
      <c r="A30" s="16" t="s">
        <v>11</v>
      </c>
      <c r="B30" s="17" t="s">
        <v>13</v>
      </c>
      <c r="C30" s="18">
        <v>0</v>
      </c>
      <c r="D30" s="18"/>
      <c r="E30" s="19">
        <v>0</v>
      </c>
      <c r="F30" s="19"/>
      <c r="G30" s="20"/>
      <c r="H30" s="44"/>
      <c r="I30" s="46"/>
      <c r="J30" s="46"/>
      <c r="K30" s="46"/>
      <c r="L30" s="46"/>
      <c r="M30" s="18">
        <v>0</v>
      </c>
      <c r="N30" s="18">
        <v>0</v>
      </c>
      <c r="O30" s="18">
        <v>0</v>
      </c>
      <c r="P30" s="18">
        <v>0</v>
      </c>
    </row>
    <row r="31" spans="1:17" x14ac:dyDescent="0.25">
      <c r="A31" s="16" t="s">
        <v>3</v>
      </c>
      <c r="B31" s="17" t="s">
        <v>5</v>
      </c>
      <c r="C31" s="19">
        <f>SUM(C32:C36)</f>
        <v>522000</v>
      </c>
      <c r="D31" s="19"/>
      <c r="E31" s="19">
        <f t="shared" ref="E31:P31" si="7">SUM(E32:E36)</f>
        <v>522000</v>
      </c>
      <c r="F31" s="19">
        <f t="shared" si="7"/>
        <v>0</v>
      </c>
      <c r="G31" s="19">
        <f t="shared" si="7"/>
        <v>0</v>
      </c>
      <c r="H31" s="19">
        <f t="shared" si="7"/>
        <v>0</v>
      </c>
      <c r="I31" s="19">
        <f t="shared" si="7"/>
        <v>0</v>
      </c>
      <c r="J31" s="19">
        <f t="shared" si="7"/>
        <v>0</v>
      </c>
      <c r="K31" s="19">
        <f t="shared" si="7"/>
        <v>0</v>
      </c>
      <c r="L31" s="19">
        <f t="shared" si="7"/>
        <v>0</v>
      </c>
      <c r="M31" s="19">
        <f t="shared" si="7"/>
        <v>0</v>
      </c>
      <c r="N31" s="19">
        <f t="shared" si="7"/>
        <v>0</v>
      </c>
      <c r="O31" s="19">
        <f t="shared" si="7"/>
        <v>253000</v>
      </c>
      <c r="P31" s="19">
        <f t="shared" si="7"/>
        <v>269000</v>
      </c>
    </row>
    <row r="32" spans="1:17" ht="45" x14ac:dyDescent="0.25">
      <c r="A32" s="16"/>
      <c r="B32" s="3" t="s">
        <v>171</v>
      </c>
      <c r="C32" s="1">
        <v>0</v>
      </c>
      <c r="D32" s="1"/>
      <c r="E32" s="2">
        <v>0</v>
      </c>
      <c r="F32" s="19"/>
      <c r="G32" s="20"/>
      <c r="H32" s="44"/>
      <c r="I32" s="46"/>
      <c r="J32" s="46"/>
      <c r="K32" s="46"/>
      <c r="L32" s="46"/>
      <c r="M32" s="1">
        <v>0</v>
      </c>
      <c r="N32" s="1">
        <v>0</v>
      </c>
      <c r="O32" s="1">
        <v>0</v>
      </c>
      <c r="P32" s="1">
        <v>0</v>
      </c>
    </row>
    <row r="33" spans="1:16" ht="45" x14ac:dyDescent="0.25">
      <c r="A33" s="16"/>
      <c r="B33" s="3" t="s">
        <v>172</v>
      </c>
      <c r="C33" s="1">
        <f>E33+F33</f>
        <v>0</v>
      </c>
      <c r="D33" s="1"/>
      <c r="E33" s="2">
        <v>0</v>
      </c>
      <c r="F33" s="19"/>
      <c r="G33" s="20"/>
      <c r="H33" s="44"/>
      <c r="I33" s="46"/>
      <c r="J33" s="46"/>
      <c r="K33" s="46"/>
      <c r="L33" s="46"/>
      <c r="M33" s="1">
        <f>N33+O33</f>
        <v>0</v>
      </c>
      <c r="N33" s="1">
        <f>O33+P33</f>
        <v>0</v>
      </c>
      <c r="O33" s="1">
        <f>P33+Q33</f>
        <v>0</v>
      </c>
      <c r="P33" s="1">
        <f>Q33+R33</f>
        <v>0</v>
      </c>
    </row>
    <row r="34" spans="1:16" ht="28.7" customHeight="1" x14ac:dyDescent="0.25">
      <c r="A34" s="16"/>
      <c r="B34" s="3" t="s">
        <v>190</v>
      </c>
      <c r="C34" s="1">
        <f>E34+F34</f>
        <v>240000</v>
      </c>
      <c r="D34" s="1"/>
      <c r="E34" s="2">
        <v>240000</v>
      </c>
      <c r="F34" s="19"/>
      <c r="G34" s="20"/>
      <c r="H34" s="44"/>
      <c r="I34" s="46"/>
      <c r="J34" s="46"/>
      <c r="K34" s="46"/>
      <c r="L34" s="46"/>
      <c r="M34" s="44">
        <v>0</v>
      </c>
      <c r="N34" s="44">
        <v>0</v>
      </c>
      <c r="O34" s="44">
        <v>120000</v>
      </c>
      <c r="P34" s="44">
        <v>120000</v>
      </c>
    </row>
    <row r="35" spans="1:16" ht="28.7" customHeight="1" x14ac:dyDescent="0.25">
      <c r="A35" s="16"/>
      <c r="B35" s="3" t="s">
        <v>195</v>
      </c>
      <c r="C35" s="1">
        <f>E35+F35</f>
        <v>33000</v>
      </c>
      <c r="D35" s="1"/>
      <c r="E35" s="2">
        <v>33000</v>
      </c>
      <c r="F35" s="19"/>
      <c r="G35" s="20"/>
      <c r="H35" s="44"/>
      <c r="I35" s="46"/>
      <c r="J35" s="46"/>
      <c r="K35" s="46"/>
      <c r="L35" s="46"/>
      <c r="M35" s="44">
        <v>0</v>
      </c>
      <c r="N35" s="44">
        <v>0</v>
      </c>
      <c r="O35" s="44">
        <v>33000</v>
      </c>
      <c r="P35" s="44">
        <v>0</v>
      </c>
    </row>
    <row r="36" spans="1:16" ht="60" x14ac:dyDescent="0.25">
      <c r="A36" s="16"/>
      <c r="B36" s="3" t="s">
        <v>173</v>
      </c>
      <c r="C36" s="1">
        <f>E36+F36</f>
        <v>249000</v>
      </c>
      <c r="D36" s="1"/>
      <c r="E36" s="2">
        <v>249000</v>
      </c>
      <c r="F36" s="19"/>
      <c r="G36" s="20"/>
      <c r="H36" s="44"/>
      <c r="I36" s="46"/>
      <c r="J36" s="46"/>
      <c r="K36" s="46"/>
      <c r="L36" s="46"/>
      <c r="M36" s="44">
        <v>0</v>
      </c>
      <c r="N36" s="44">
        <v>0</v>
      </c>
      <c r="O36" s="44">
        <v>100000</v>
      </c>
      <c r="P36" s="44">
        <v>149000</v>
      </c>
    </row>
    <row r="37" spans="1:16" x14ac:dyDescent="0.25">
      <c r="A37" s="16" t="s">
        <v>6</v>
      </c>
      <c r="B37" s="17" t="s">
        <v>41</v>
      </c>
      <c r="C37" s="18">
        <f>C38+C52+C65</f>
        <v>522780</v>
      </c>
      <c r="D37" s="18"/>
      <c r="E37" s="18">
        <f t="shared" ref="E37:P37" si="8">E38+E52+E65</f>
        <v>522780</v>
      </c>
      <c r="F37" s="18">
        <f t="shared" si="8"/>
        <v>0</v>
      </c>
      <c r="G37" s="18">
        <f t="shared" si="8"/>
        <v>2066.8000000000002</v>
      </c>
      <c r="H37" s="18">
        <f t="shared" si="8"/>
        <v>280693.2</v>
      </c>
      <c r="I37" s="18">
        <f t="shared" si="8"/>
        <v>0</v>
      </c>
      <c r="J37" s="18">
        <f t="shared" si="8"/>
        <v>0</v>
      </c>
      <c r="K37" s="18">
        <f t="shared" si="8"/>
        <v>0</v>
      </c>
      <c r="L37" s="18">
        <f t="shared" si="8"/>
        <v>0</v>
      </c>
      <c r="M37" s="18">
        <f t="shared" si="8"/>
        <v>14875</v>
      </c>
      <c r="N37" s="18">
        <f t="shared" si="8"/>
        <v>321095</v>
      </c>
      <c r="O37" s="18">
        <f t="shared" si="8"/>
        <v>63000</v>
      </c>
      <c r="P37" s="18">
        <f t="shared" si="8"/>
        <v>123810</v>
      </c>
    </row>
    <row r="38" spans="1:16" x14ac:dyDescent="0.25">
      <c r="A38" s="16"/>
      <c r="B38" s="17" t="s">
        <v>9</v>
      </c>
      <c r="C38" s="18">
        <f>SUM(C39:C51)</f>
        <v>317970</v>
      </c>
      <c r="D38" s="18"/>
      <c r="E38" s="18">
        <f t="shared" ref="E38:P38" si="9">SUM(E39:E51)</f>
        <v>317970</v>
      </c>
      <c r="F38" s="18">
        <f t="shared" si="9"/>
        <v>0</v>
      </c>
      <c r="G38" s="18">
        <f t="shared" si="9"/>
        <v>0</v>
      </c>
      <c r="H38" s="18">
        <f t="shared" si="9"/>
        <v>257470</v>
      </c>
      <c r="I38" s="18">
        <f t="shared" si="9"/>
        <v>0</v>
      </c>
      <c r="J38" s="18">
        <f t="shared" si="9"/>
        <v>0</v>
      </c>
      <c r="K38" s="18">
        <f t="shared" si="9"/>
        <v>0</v>
      </c>
      <c r="L38" s="18">
        <f t="shared" si="9"/>
        <v>0</v>
      </c>
      <c r="M38" s="18">
        <f t="shared" si="9"/>
        <v>14875</v>
      </c>
      <c r="N38" s="18">
        <f t="shared" si="9"/>
        <v>303095</v>
      </c>
      <c r="O38" s="18">
        <f t="shared" si="9"/>
        <v>0</v>
      </c>
      <c r="P38" s="18">
        <f t="shared" si="9"/>
        <v>0</v>
      </c>
    </row>
    <row r="39" spans="1:16" ht="60" x14ac:dyDescent="0.25">
      <c r="A39" s="47"/>
      <c r="B39" s="3" t="s">
        <v>31</v>
      </c>
      <c r="C39" s="1">
        <f>E39+F39</f>
        <v>10000</v>
      </c>
      <c r="D39" s="1"/>
      <c r="E39" s="2">
        <v>10000</v>
      </c>
      <c r="F39" s="2"/>
      <c r="G39" s="22"/>
      <c r="H39" s="44">
        <v>10000</v>
      </c>
      <c r="I39" s="46"/>
      <c r="J39" s="46"/>
      <c r="K39" s="46"/>
      <c r="L39" s="46"/>
      <c r="M39" s="44">
        <v>0</v>
      </c>
      <c r="N39" s="44">
        <v>10000</v>
      </c>
      <c r="O39" s="44">
        <v>0</v>
      </c>
      <c r="P39" s="44">
        <v>0</v>
      </c>
    </row>
    <row r="40" spans="1:16" ht="30" x14ac:dyDescent="0.25">
      <c r="A40" s="47"/>
      <c r="B40" s="3" t="s">
        <v>189</v>
      </c>
      <c r="C40" s="1">
        <v>15000</v>
      </c>
      <c r="D40" s="1"/>
      <c r="E40" s="2">
        <v>15000</v>
      </c>
      <c r="F40" s="2"/>
      <c r="G40" s="22"/>
      <c r="H40" s="44"/>
      <c r="I40" s="46"/>
      <c r="J40" s="46"/>
      <c r="K40" s="46"/>
      <c r="L40" s="46"/>
      <c r="M40" s="44">
        <v>0</v>
      </c>
      <c r="N40" s="44">
        <v>15000</v>
      </c>
      <c r="O40" s="44">
        <v>0</v>
      </c>
      <c r="P40" s="44">
        <v>0</v>
      </c>
    </row>
    <row r="41" spans="1:16" ht="60" x14ac:dyDescent="0.25">
      <c r="A41" s="48"/>
      <c r="B41" s="3" t="s">
        <v>76</v>
      </c>
      <c r="C41" s="1">
        <f t="shared" ref="C41:C51" si="10">E41+F41</f>
        <v>20930</v>
      </c>
      <c r="D41" s="1"/>
      <c r="E41" s="2">
        <v>20930</v>
      </c>
      <c r="F41" s="2"/>
      <c r="G41" s="25"/>
      <c r="H41" s="44">
        <v>20930</v>
      </c>
      <c r="I41" s="44"/>
      <c r="J41" s="46"/>
      <c r="K41" s="46"/>
      <c r="L41" s="46"/>
      <c r="M41" s="44">
        <v>0</v>
      </c>
      <c r="N41" s="44">
        <v>20930</v>
      </c>
      <c r="O41" s="44">
        <v>0</v>
      </c>
      <c r="P41" s="44">
        <v>0</v>
      </c>
    </row>
    <row r="42" spans="1:16" ht="60" x14ac:dyDescent="0.25">
      <c r="A42" s="48"/>
      <c r="B42" s="3" t="s">
        <v>63</v>
      </c>
      <c r="C42" s="1">
        <f t="shared" si="10"/>
        <v>20930</v>
      </c>
      <c r="D42" s="1"/>
      <c r="E42" s="2">
        <v>20930</v>
      </c>
      <c r="F42" s="2"/>
      <c r="G42" s="22"/>
      <c r="H42" s="44">
        <v>20930</v>
      </c>
      <c r="I42" s="46"/>
      <c r="J42" s="46"/>
      <c r="K42" s="46"/>
      <c r="L42" s="46"/>
      <c r="M42" s="44">
        <v>0</v>
      </c>
      <c r="N42" s="44">
        <v>20930</v>
      </c>
      <c r="O42" s="44">
        <v>0</v>
      </c>
      <c r="P42" s="44">
        <v>0</v>
      </c>
    </row>
    <row r="43" spans="1:16" ht="60" x14ac:dyDescent="0.25">
      <c r="A43" s="48"/>
      <c r="B43" s="3" t="s">
        <v>64</v>
      </c>
      <c r="C43" s="1">
        <f t="shared" si="10"/>
        <v>62790</v>
      </c>
      <c r="D43" s="1"/>
      <c r="E43" s="2">
        <v>62790</v>
      </c>
      <c r="F43" s="2"/>
      <c r="G43" s="22"/>
      <c r="H43" s="44">
        <v>62790</v>
      </c>
      <c r="I43" s="46"/>
      <c r="J43" s="46"/>
      <c r="K43" s="46"/>
      <c r="L43" s="46"/>
      <c r="M43" s="44">
        <v>0</v>
      </c>
      <c r="N43" s="1">
        <v>62790</v>
      </c>
      <c r="O43" s="44">
        <v>0</v>
      </c>
      <c r="P43" s="44">
        <v>0</v>
      </c>
    </row>
    <row r="44" spans="1:16" ht="60" x14ac:dyDescent="0.25">
      <c r="A44" s="48"/>
      <c r="B44" s="3" t="s">
        <v>65</v>
      </c>
      <c r="C44" s="1">
        <f t="shared" si="10"/>
        <v>10470</v>
      </c>
      <c r="D44" s="1"/>
      <c r="E44" s="2">
        <v>10470</v>
      </c>
      <c r="F44" s="2"/>
      <c r="G44" s="22"/>
      <c r="H44" s="44">
        <v>10470</v>
      </c>
      <c r="I44" s="46"/>
      <c r="J44" s="46"/>
      <c r="K44" s="46"/>
      <c r="L44" s="46"/>
      <c r="M44" s="44">
        <v>0</v>
      </c>
      <c r="N44" s="1">
        <v>10470</v>
      </c>
      <c r="O44" s="44">
        <v>0</v>
      </c>
      <c r="P44" s="44">
        <v>0</v>
      </c>
    </row>
    <row r="45" spans="1:16" ht="75" x14ac:dyDescent="0.25">
      <c r="A45" s="48"/>
      <c r="B45" s="3" t="s">
        <v>148</v>
      </c>
      <c r="C45" s="1">
        <f t="shared" si="10"/>
        <v>10470</v>
      </c>
      <c r="D45" s="1"/>
      <c r="E45" s="2">
        <v>10470</v>
      </c>
      <c r="F45" s="2"/>
      <c r="G45" s="22"/>
      <c r="H45" s="44">
        <v>10470</v>
      </c>
      <c r="I45" s="46"/>
      <c r="J45" s="46"/>
      <c r="K45" s="46"/>
      <c r="L45" s="46"/>
      <c r="M45" s="44">
        <v>0</v>
      </c>
      <c r="N45" s="1">
        <v>10470</v>
      </c>
      <c r="O45" s="44">
        <v>0</v>
      </c>
      <c r="P45" s="44">
        <v>0</v>
      </c>
    </row>
    <row r="46" spans="1:16" ht="60" x14ac:dyDescent="0.25">
      <c r="A46" s="48"/>
      <c r="B46" s="3" t="s">
        <v>66</v>
      </c>
      <c r="C46" s="1">
        <f t="shared" si="10"/>
        <v>24000</v>
      </c>
      <c r="D46" s="1"/>
      <c r="E46" s="2">
        <v>24000</v>
      </c>
      <c r="F46" s="2"/>
      <c r="G46" s="22"/>
      <c r="H46" s="44">
        <v>24000</v>
      </c>
      <c r="I46" s="46"/>
      <c r="J46" s="46"/>
      <c r="K46" s="46"/>
      <c r="L46" s="46"/>
      <c r="M46" s="44">
        <v>0</v>
      </c>
      <c r="N46" s="1">
        <v>24000</v>
      </c>
      <c r="O46" s="44">
        <v>0</v>
      </c>
      <c r="P46" s="44">
        <v>0</v>
      </c>
    </row>
    <row r="47" spans="1:16" ht="75" x14ac:dyDescent="0.25">
      <c r="A47" s="48"/>
      <c r="B47" s="3" t="s">
        <v>67</v>
      </c>
      <c r="C47" s="1">
        <f t="shared" si="10"/>
        <v>34880</v>
      </c>
      <c r="D47" s="1"/>
      <c r="E47" s="2">
        <v>34880</v>
      </c>
      <c r="F47" s="2"/>
      <c r="G47" s="22"/>
      <c r="H47" s="44">
        <v>34880</v>
      </c>
      <c r="I47" s="46"/>
      <c r="J47" s="46"/>
      <c r="K47" s="46"/>
      <c r="L47" s="46"/>
      <c r="M47" s="44">
        <v>0</v>
      </c>
      <c r="N47" s="1">
        <v>34880</v>
      </c>
      <c r="O47" s="44">
        <v>0</v>
      </c>
      <c r="P47" s="44">
        <v>0</v>
      </c>
    </row>
    <row r="48" spans="1:16" ht="45" x14ac:dyDescent="0.25">
      <c r="A48" s="48"/>
      <c r="B48" s="3" t="s">
        <v>126</v>
      </c>
      <c r="C48" s="1">
        <f t="shared" si="10"/>
        <v>24000</v>
      </c>
      <c r="D48" s="1"/>
      <c r="E48" s="2">
        <v>24000</v>
      </c>
      <c r="F48" s="2"/>
      <c r="G48" s="22"/>
      <c r="H48" s="44">
        <v>0</v>
      </c>
      <c r="I48" s="46"/>
      <c r="J48" s="46"/>
      <c r="K48" s="46"/>
      <c r="L48" s="46"/>
      <c r="M48" s="44">
        <v>0</v>
      </c>
      <c r="N48" s="44">
        <v>24000</v>
      </c>
      <c r="O48" s="44">
        <v>0</v>
      </c>
      <c r="P48" s="44">
        <v>0</v>
      </c>
    </row>
    <row r="49" spans="1:16" ht="30" x14ac:dyDescent="0.25">
      <c r="A49" s="48"/>
      <c r="B49" s="3" t="s">
        <v>91</v>
      </c>
      <c r="C49" s="1">
        <f t="shared" si="10"/>
        <v>20000</v>
      </c>
      <c r="D49" s="1"/>
      <c r="E49" s="2">
        <v>20000</v>
      </c>
      <c r="F49" s="2"/>
      <c r="G49" s="22"/>
      <c r="H49" s="44">
        <v>0</v>
      </c>
      <c r="I49" s="46"/>
      <c r="J49" s="46"/>
      <c r="K49" s="46"/>
      <c r="L49" s="46"/>
      <c r="M49" s="44">
        <v>0</v>
      </c>
      <c r="N49" s="44">
        <v>20000</v>
      </c>
      <c r="O49" s="44">
        <v>0</v>
      </c>
      <c r="P49" s="44">
        <v>0</v>
      </c>
    </row>
    <row r="50" spans="1:16" ht="45" x14ac:dyDescent="0.25">
      <c r="A50" s="48"/>
      <c r="B50" s="3" t="s">
        <v>92</v>
      </c>
      <c r="C50" s="1">
        <f t="shared" si="10"/>
        <v>16500</v>
      </c>
      <c r="D50" s="1"/>
      <c r="E50" s="2">
        <v>16500</v>
      </c>
      <c r="F50" s="2"/>
      <c r="G50" s="22"/>
      <c r="H50" s="44">
        <v>15000</v>
      </c>
      <c r="I50" s="46"/>
      <c r="J50" s="46"/>
      <c r="K50" s="46"/>
      <c r="L50" s="46"/>
      <c r="M50" s="44">
        <v>0</v>
      </c>
      <c r="N50" s="44">
        <v>16500</v>
      </c>
      <c r="O50" s="44">
        <v>0</v>
      </c>
      <c r="P50" s="44">
        <v>0</v>
      </c>
    </row>
    <row r="51" spans="1:16" ht="45" x14ac:dyDescent="0.25">
      <c r="A51" s="48"/>
      <c r="B51" s="3" t="s">
        <v>116</v>
      </c>
      <c r="C51" s="1">
        <f t="shared" si="10"/>
        <v>48000</v>
      </c>
      <c r="D51" s="1"/>
      <c r="E51" s="2">
        <v>48000</v>
      </c>
      <c r="F51" s="2"/>
      <c r="G51" s="22"/>
      <c r="H51" s="44">
        <v>48000</v>
      </c>
      <c r="I51" s="46"/>
      <c r="J51" s="46"/>
      <c r="K51" s="46"/>
      <c r="L51" s="46"/>
      <c r="M51" s="44">
        <v>14875</v>
      </c>
      <c r="N51" s="44">
        <f>C51-M51</f>
        <v>33125</v>
      </c>
      <c r="O51" s="44">
        <v>0</v>
      </c>
      <c r="P51" s="44">
        <v>0</v>
      </c>
    </row>
    <row r="52" spans="1:16" x14ac:dyDescent="0.25">
      <c r="A52" s="47"/>
      <c r="B52" s="21" t="s">
        <v>7</v>
      </c>
      <c r="C52" s="18">
        <f>SUM(C53:C64)</f>
        <v>189810</v>
      </c>
      <c r="D52" s="18"/>
      <c r="E52" s="18">
        <f t="shared" ref="E52:P52" si="11">SUM(E53:E64)</f>
        <v>189810</v>
      </c>
      <c r="F52" s="18">
        <f t="shared" si="11"/>
        <v>0</v>
      </c>
      <c r="G52" s="18">
        <f t="shared" si="11"/>
        <v>2066.8000000000002</v>
      </c>
      <c r="H52" s="18">
        <f t="shared" si="11"/>
        <v>23223.200000000001</v>
      </c>
      <c r="I52" s="18">
        <f t="shared" si="11"/>
        <v>0</v>
      </c>
      <c r="J52" s="18">
        <f t="shared" si="11"/>
        <v>0</v>
      </c>
      <c r="K52" s="18">
        <f t="shared" si="11"/>
        <v>0</v>
      </c>
      <c r="L52" s="18">
        <f t="shared" si="11"/>
        <v>0</v>
      </c>
      <c r="M52" s="18">
        <f t="shared" si="11"/>
        <v>0</v>
      </c>
      <c r="N52" s="18">
        <f t="shared" si="11"/>
        <v>3000</v>
      </c>
      <c r="O52" s="18">
        <f t="shared" si="11"/>
        <v>63000</v>
      </c>
      <c r="P52" s="18">
        <f t="shared" si="11"/>
        <v>123810</v>
      </c>
    </row>
    <row r="53" spans="1:16" ht="60" x14ac:dyDescent="0.25">
      <c r="A53" s="47"/>
      <c r="B53" s="3" t="s">
        <v>70</v>
      </c>
      <c r="C53" s="1">
        <f t="shared" ref="C53:C64" si="12">E53+F53</f>
        <v>26000</v>
      </c>
      <c r="D53" s="1"/>
      <c r="E53" s="2">
        <v>26000</v>
      </c>
      <c r="F53" s="2"/>
      <c r="G53" s="22">
        <v>2066.8000000000002</v>
      </c>
      <c r="H53" s="44">
        <v>43.199999999999818</v>
      </c>
      <c r="I53" s="46"/>
      <c r="J53" s="46"/>
      <c r="K53" s="46"/>
      <c r="L53" s="46"/>
      <c r="M53" s="44">
        <v>0</v>
      </c>
      <c r="N53" s="44">
        <v>0</v>
      </c>
      <c r="O53" s="44">
        <v>13000</v>
      </c>
      <c r="P53" s="44">
        <v>13000</v>
      </c>
    </row>
    <row r="54" spans="1:16" ht="60" x14ac:dyDescent="0.25">
      <c r="A54" s="47"/>
      <c r="B54" s="3" t="s">
        <v>109</v>
      </c>
      <c r="C54" s="1">
        <f t="shared" si="12"/>
        <v>18890</v>
      </c>
      <c r="D54" s="1"/>
      <c r="E54" s="2">
        <v>18890</v>
      </c>
      <c r="F54" s="2"/>
      <c r="G54" s="22"/>
      <c r="H54" s="44"/>
      <c r="I54" s="46"/>
      <c r="J54" s="46"/>
      <c r="K54" s="46"/>
      <c r="L54" s="46"/>
      <c r="M54" s="44">
        <v>0</v>
      </c>
      <c r="N54" s="44">
        <v>0</v>
      </c>
      <c r="O54" s="44">
        <v>14000</v>
      </c>
      <c r="P54" s="44">
        <f>C54-O54</f>
        <v>4890</v>
      </c>
    </row>
    <row r="55" spans="1:16" ht="60" x14ac:dyDescent="0.25">
      <c r="A55" s="47"/>
      <c r="B55" s="3" t="s">
        <v>106</v>
      </c>
      <c r="C55" s="1">
        <f t="shared" si="12"/>
        <v>21100</v>
      </c>
      <c r="D55" s="1"/>
      <c r="E55" s="2">
        <v>21100</v>
      </c>
      <c r="F55" s="2"/>
      <c r="G55" s="22"/>
      <c r="H55" s="44"/>
      <c r="I55" s="46"/>
      <c r="J55" s="46"/>
      <c r="K55" s="46"/>
      <c r="L55" s="46"/>
      <c r="M55" s="44">
        <v>0</v>
      </c>
      <c r="N55" s="44">
        <v>0</v>
      </c>
      <c r="O55" s="44">
        <v>0</v>
      </c>
      <c r="P55" s="44">
        <v>21100</v>
      </c>
    </row>
    <row r="56" spans="1:16" ht="60" x14ac:dyDescent="0.25">
      <c r="A56" s="47"/>
      <c r="B56" s="3" t="s">
        <v>107</v>
      </c>
      <c r="C56" s="1">
        <f t="shared" si="12"/>
        <v>5300</v>
      </c>
      <c r="D56" s="1"/>
      <c r="E56" s="2">
        <v>5300</v>
      </c>
      <c r="F56" s="2"/>
      <c r="G56" s="22"/>
      <c r="H56" s="44"/>
      <c r="I56" s="46"/>
      <c r="J56" s="46"/>
      <c r="K56" s="46"/>
      <c r="L56" s="46"/>
      <c r="M56" s="44">
        <v>0</v>
      </c>
      <c r="N56" s="44">
        <v>0</v>
      </c>
      <c r="O56" s="44">
        <v>0</v>
      </c>
      <c r="P56" s="44">
        <v>5300</v>
      </c>
    </row>
    <row r="57" spans="1:16" ht="60" x14ac:dyDescent="0.25">
      <c r="A57" s="47"/>
      <c r="B57" s="3" t="s">
        <v>71</v>
      </c>
      <c r="C57" s="1">
        <f t="shared" si="12"/>
        <v>22700</v>
      </c>
      <c r="D57" s="1"/>
      <c r="E57" s="2">
        <v>22700</v>
      </c>
      <c r="F57" s="2"/>
      <c r="G57" s="22"/>
      <c r="H57" s="44">
        <v>0</v>
      </c>
      <c r="I57" s="46"/>
      <c r="J57" s="46"/>
      <c r="K57" s="46"/>
      <c r="L57" s="46"/>
      <c r="M57" s="44">
        <v>0</v>
      </c>
      <c r="N57" s="44">
        <v>0</v>
      </c>
      <c r="O57" s="44">
        <v>11000</v>
      </c>
      <c r="P57" s="44">
        <f>C57-O57</f>
        <v>11700</v>
      </c>
    </row>
    <row r="58" spans="1:16" ht="60" x14ac:dyDescent="0.25">
      <c r="A58" s="47"/>
      <c r="B58" s="3" t="s">
        <v>108</v>
      </c>
      <c r="C58" s="1">
        <f t="shared" si="12"/>
        <v>23180</v>
      </c>
      <c r="D58" s="1"/>
      <c r="E58" s="2">
        <v>23180</v>
      </c>
      <c r="F58" s="2"/>
      <c r="G58" s="22"/>
      <c r="H58" s="44"/>
      <c r="I58" s="46"/>
      <c r="J58" s="46"/>
      <c r="K58" s="46"/>
      <c r="L58" s="46"/>
      <c r="M58" s="44">
        <v>0</v>
      </c>
      <c r="N58" s="44">
        <v>0</v>
      </c>
      <c r="O58" s="44">
        <v>15000</v>
      </c>
      <c r="P58" s="44">
        <f>C58-O58</f>
        <v>8180</v>
      </c>
    </row>
    <row r="59" spans="1:16" ht="75" x14ac:dyDescent="0.25">
      <c r="A59" s="47"/>
      <c r="B59" s="3" t="s">
        <v>104</v>
      </c>
      <c r="C59" s="1">
        <f t="shared" si="12"/>
        <v>27810</v>
      </c>
      <c r="D59" s="1"/>
      <c r="E59" s="2">
        <v>27810</v>
      </c>
      <c r="F59" s="2"/>
      <c r="G59" s="22"/>
      <c r="H59" s="44"/>
      <c r="I59" s="46"/>
      <c r="J59" s="46"/>
      <c r="K59" s="46"/>
      <c r="L59" s="46"/>
      <c r="M59" s="44">
        <v>0</v>
      </c>
      <c r="N59" s="44">
        <v>0</v>
      </c>
      <c r="O59" s="44">
        <v>0</v>
      </c>
      <c r="P59" s="44">
        <v>27810</v>
      </c>
    </row>
    <row r="60" spans="1:16" ht="75" x14ac:dyDescent="0.25">
      <c r="A60" s="47"/>
      <c r="B60" s="3" t="s">
        <v>105</v>
      </c>
      <c r="C60" s="1">
        <f t="shared" si="12"/>
        <v>6960</v>
      </c>
      <c r="D60" s="1"/>
      <c r="E60" s="2">
        <v>6960</v>
      </c>
      <c r="F60" s="2"/>
      <c r="G60" s="22"/>
      <c r="H60" s="44"/>
      <c r="I60" s="46"/>
      <c r="J60" s="46"/>
      <c r="K60" s="46"/>
      <c r="L60" s="46"/>
      <c r="M60" s="44">
        <v>0</v>
      </c>
      <c r="N60" s="44">
        <v>0</v>
      </c>
      <c r="O60" s="44">
        <v>0</v>
      </c>
      <c r="P60" s="44">
        <v>6960</v>
      </c>
    </row>
    <row r="61" spans="1:16" ht="60" x14ac:dyDescent="0.25">
      <c r="A61" s="48"/>
      <c r="B61" s="3" t="s">
        <v>72</v>
      </c>
      <c r="C61" s="1">
        <f t="shared" si="12"/>
        <v>13300</v>
      </c>
      <c r="D61" s="1"/>
      <c r="E61" s="2">
        <v>13300</v>
      </c>
      <c r="F61" s="2"/>
      <c r="G61" s="22"/>
      <c r="H61" s="44">
        <v>0</v>
      </c>
      <c r="I61" s="46"/>
      <c r="J61" s="46"/>
      <c r="K61" s="46"/>
      <c r="L61" s="46"/>
      <c r="M61" s="44">
        <v>0</v>
      </c>
      <c r="N61" s="44">
        <v>0</v>
      </c>
      <c r="O61" s="44">
        <v>10000</v>
      </c>
      <c r="P61" s="44">
        <v>3300</v>
      </c>
    </row>
    <row r="62" spans="1:16" ht="60" x14ac:dyDescent="0.25">
      <c r="A62" s="48"/>
      <c r="B62" s="3" t="s">
        <v>174</v>
      </c>
      <c r="C62" s="1">
        <f t="shared" si="12"/>
        <v>17250</v>
      </c>
      <c r="D62" s="1"/>
      <c r="E62" s="2">
        <v>17250</v>
      </c>
      <c r="F62" s="2"/>
      <c r="G62" s="22"/>
      <c r="H62" s="44"/>
      <c r="I62" s="46"/>
      <c r="J62" s="46"/>
      <c r="K62" s="46"/>
      <c r="L62" s="46"/>
      <c r="M62" s="44">
        <v>0</v>
      </c>
      <c r="N62" s="44">
        <v>0</v>
      </c>
      <c r="O62" s="44">
        <v>0</v>
      </c>
      <c r="P62" s="44">
        <v>17250</v>
      </c>
    </row>
    <row r="63" spans="1:16" ht="75" x14ac:dyDescent="0.25">
      <c r="A63" s="48"/>
      <c r="B63" s="3" t="s">
        <v>175</v>
      </c>
      <c r="C63" s="1">
        <f t="shared" si="12"/>
        <v>4320</v>
      </c>
      <c r="D63" s="1"/>
      <c r="E63" s="2">
        <v>4320</v>
      </c>
      <c r="F63" s="2"/>
      <c r="G63" s="22"/>
      <c r="H63" s="44"/>
      <c r="I63" s="46"/>
      <c r="J63" s="46"/>
      <c r="K63" s="46"/>
      <c r="L63" s="46"/>
      <c r="M63" s="44">
        <v>0</v>
      </c>
      <c r="N63" s="44">
        <v>0</v>
      </c>
      <c r="O63" s="44">
        <v>0</v>
      </c>
      <c r="P63" s="44">
        <v>4320</v>
      </c>
    </row>
    <row r="64" spans="1:16" ht="45" x14ac:dyDescent="0.25">
      <c r="A64" s="47"/>
      <c r="B64" s="3" t="s">
        <v>135</v>
      </c>
      <c r="C64" s="1">
        <f t="shared" si="12"/>
        <v>3000</v>
      </c>
      <c r="D64" s="1"/>
      <c r="E64" s="32">
        <v>3000</v>
      </c>
      <c r="F64" s="2"/>
      <c r="G64" s="22"/>
      <c r="H64" s="44">
        <v>23180</v>
      </c>
      <c r="I64" s="46"/>
      <c r="J64" s="46"/>
      <c r="K64" s="46"/>
      <c r="L64" s="46"/>
      <c r="M64" s="44">
        <v>0</v>
      </c>
      <c r="N64" s="44">
        <v>3000</v>
      </c>
      <c r="O64" s="44">
        <v>0</v>
      </c>
      <c r="P64" s="44">
        <v>0</v>
      </c>
    </row>
    <row r="65" spans="1:17" x14ac:dyDescent="0.25">
      <c r="A65" s="47"/>
      <c r="B65" s="17" t="s">
        <v>8</v>
      </c>
      <c r="C65" s="18">
        <f>C66</f>
        <v>15000</v>
      </c>
      <c r="D65" s="18"/>
      <c r="E65" s="18">
        <f t="shared" ref="E65:P65" si="13">E66</f>
        <v>15000</v>
      </c>
      <c r="F65" s="18">
        <f t="shared" si="13"/>
        <v>0</v>
      </c>
      <c r="G65" s="18">
        <f t="shared" si="13"/>
        <v>0</v>
      </c>
      <c r="H65" s="18">
        <f t="shared" si="13"/>
        <v>0</v>
      </c>
      <c r="I65" s="18">
        <f t="shared" si="13"/>
        <v>0</v>
      </c>
      <c r="J65" s="18">
        <f t="shared" si="13"/>
        <v>0</v>
      </c>
      <c r="K65" s="18">
        <f t="shared" si="13"/>
        <v>0</v>
      </c>
      <c r="L65" s="18">
        <f t="shared" si="13"/>
        <v>0</v>
      </c>
      <c r="M65" s="18">
        <f t="shared" si="13"/>
        <v>0</v>
      </c>
      <c r="N65" s="18">
        <f t="shared" si="13"/>
        <v>15000</v>
      </c>
      <c r="O65" s="18">
        <f t="shared" si="13"/>
        <v>0</v>
      </c>
      <c r="P65" s="18">
        <f t="shared" si="13"/>
        <v>0</v>
      </c>
    </row>
    <row r="66" spans="1:17" x14ac:dyDescent="0.25">
      <c r="A66" s="47"/>
      <c r="B66" s="23" t="s">
        <v>214</v>
      </c>
      <c r="C66" s="1">
        <f>E66+F66</f>
        <v>15000</v>
      </c>
      <c r="D66" s="1"/>
      <c r="E66" s="2">
        <v>15000</v>
      </c>
      <c r="F66" s="19"/>
      <c r="G66" s="20"/>
      <c r="H66" s="44"/>
      <c r="I66" s="46"/>
      <c r="J66" s="46"/>
      <c r="K66" s="46"/>
      <c r="L66" s="46"/>
      <c r="M66" s="44">
        <v>0</v>
      </c>
      <c r="N66" s="44">
        <v>15000</v>
      </c>
      <c r="O66" s="44">
        <v>0</v>
      </c>
      <c r="P66" s="44">
        <v>0</v>
      </c>
    </row>
    <row r="67" spans="1:17" x14ac:dyDescent="0.25">
      <c r="A67" s="24" t="s">
        <v>102</v>
      </c>
      <c r="B67" s="11" t="s">
        <v>103</v>
      </c>
      <c r="C67" s="12">
        <f>C68+C69+C70</f>
        <v>20000</v>
      </c>
      <c r="D67" s="12"/>
      <c r="E67" s="26">
        <f>E68+E69+E70</f>
        <v>0</v>
      </c>
      <c r="F67" s="26"/>
      <c r="G67" s="14">
        <f>G68+G69+G70</f>
        <v>0</v>
      </c>
      <c r="H67" s="44">
        <v>70000</v>
      </c>
      <c r="I67" s="46"/>
      <c r="J67" s="46"/>
      <c r="K67" s="46"/>
      <c r="L67" s="46"/>
      <c r="M67" s="12">
        <f>M68+M69+M70</f>
        <v>0</v>
      </c>
      <c r="N67" s="12">
        <f>N68+N69+N70</f>
        <v>20000</v>
      </c>
      <c r="O67" s="12">
        <f>O68+O69+O70</f>
        <v>0</v>
      </c>
      <c r="P67" s="12">
        <f>P68+P69+P70</f>
        <v>0</v>
      </c>
    </row>
    <row r="68" spans="1:17" x14ac:dyDescent="0.25">
      <c r="A68" s="16" t="s">
        <v>11</v>
      </c>
      <c r="B68" s="17" t="s">
        <v>13</v>
      </c>
      <c r="C68" s="18">
        <f>E68+F68</f>
        <v>0</v>
      </c>
      <c r="D68" s="18"/>
      <c r="E68" s="19">
        <v>0</v>
      </c>
      <c r="F68" s="19"/>
      <c r="G68" s="20"/>
      <c r="H68" s="44"/>
      <c r="I68" s="46"/>
      <c r="J68" s="46"/>
      <c r="K68" s="46"/>
      <c r="L68" s="46"/>
      <c r="M68" s="18">
        <f t="shared" ref="M68:P72" si="14">O68+P68</f>
        <v>0</v>
      </c>
      <c r="N68" s="18">
        <f t="shared" si="14"/>
        <v>0</v>
      </c>
      <c r="O68" s="18">
        <f t="shared" si="14"/>
        <v>0</v>
      </c>
      <c r="P68" s="18">
        <f t="shared" si="14"/>
        <v>0</v>
      </c>
    </row>
    <row r="69" spans="1:17" x14ac:dyDescent="0.25">
      <c r="A69" s="16" t="s">
        <v>3</v>
      </c>
      <c r="B69" s="17" t="s">
        <v>5</v>
      </c>
      <c r="C69" s="18">
        <f>E69+F69</f>
        <v>0</v>
      </c>
      <c r="D69" s="18"/>
      <c r="E69" s="19">
        <v>0</v>
      </c>
      <c r="F69" s="19"/>
      <c r="G69" s="20"/>
      <c r="H69" s="44"/>
      <c r="I69" s="46"/>
      <c r="J69" s="46"/>
      <c r="K69" s="46"/>
      <c r="L69" s="46"/>
      <c r="M69" s="18">
        <f t="shared" si="14"/>
        <v>0</v>
      </c>
      <c r="N69" s="18">
        <f t="shared" si="14"/>
        <v>0</v>
      </c>
      <c r="O69" s="18">
        <f t="shared" si="14"/>
        <v>0</v>
      </c>
      <c r="P69" s="18">
        <f t="shared" si="14"/>
        <v>0</v>
      </c>
    </row>
    <row r="70" spans="1:17" x14ac:dyDescent="0.25">
      <c r="A70" s="16" t="s">
        <v>6</v>
      </c>
      <c r="B70" s="21" t="s">
        <v>41</v>
      </c>
      <c r="C70" s="18">
        <v>20000</v>
      </c>
      <c r="D70" s="18"/>
      <c r="E70" s="19">
        <f>E71+E72+E73</f>
        <v>0</v>
      </c>
      <c r="F70" s="19"/>
      <c r="G70" s="20"/>
      <c r="H70" s="44">
        <v>70000</v>
      </c>
      <c r="I70" s="46"/>
      <c r="J70" s="46"/>
      <c r="K70" s="46"/>
      <c r="L70" s="46"/>
      <c r="M70" s="18">
        <f t="shared" si="14"/>
        <v>0</v>
      </c>
      <c r="N70" s="18">
        <v>20000</v>
      </c>
      <c r="O70" s="18">
        <f t="shared" si="14"/>
        <v>0</v>
      </c>
      <c r="P70" s="18">
        <f t="shared" si="14"/>
        <v>0</v>
      </c>
    </row>
    <row r="71" spans="1:17" x14ac:dyDescent="0.25">
      <c r="A71" s="16"/>
      <c r="B71" s="17" t="s">
        <v>9</v>
      </c>
      <c r="C71" s="18">
        <f>E71+F71</f>
        <v>0</v>
      </c>
      <c r="D71" s="18"/>
      <c r="E71" s="19">
        <v>0</v>
      </c>
      <c r="F71" s="19"/>
      <c r="G71" s="20"/>
      <c r="H71" s="44"/>
      <c r="I71" s="46"/>
      <c r="J71" s="46"/>
      <c r="K71" s="46"/>
      <c r="L71" s="46"/>
      <c r="M71" s="18">
        <f t="shared" si="14"/>
        <v>0</v>
      </c>
      <c r="N71" s="18">
        <f t="shared" si="14"/>
        <v>0</v>
      </c>
      <c r="O71" s="18">
        <f t="shared" si="14"/>
        <v>0</v>
      </c>
      <c r="P71" s="18">
        <f t="shared" si="14"/>
        <v>0</v>
      </c>
    </row>
    <row r="72" spans="1:17" x14ac:dyDescent="0.25">
      <c r="A72" s="16"/>
      <c r="B72" s="17" t="s">
        <v>7</v>
      </c>
      <c r="C72" s="18">
        <f>E72+F72</f>
        <v>0</v>
      </c>
      <c r="D72" s="18"/>
      <c r="E72" s="19">
        <v>0</v>
      </c>
      <c r="F72" s="19"/>
      <c r="G72" s="20"/>
      <c r="H72" s="44"/>
      <c r="I72" s="46"/>
      <c r="J72" s="46"/>
      <c r="K72" s="46"/>
      <c r="L72" s="46"/>
      <c r="M72" s="18">
        <f t="shared" si="14"/>
        <v>0</v>
      </c>
      <c r="N72" s="18">
        <f t="shared" si="14"/>
        <v>0</v>
      </c>
      <c r="O72" s="18">
        <f t="shared" si="14"/>
        <v>0</v>
      </c>
      <c r="P72" s="18">
        <f t="shared" si="14"/>
        <v>0</v>
      </c>
    </row>
    <row r="73" spans="1:17" x14ac:dyDescent="0.25">
      <c r="A73" s="47"/>
      <c r="B73" s="17" t="s">
        <v>8</v>
      </c>
      <c r="C73" s="18">
        <v>20000</v>
      </c>
      <c r="D73" s="19"/>
      <c r="E73" s="19">
        <v>0</v>
      </c>
      <c r="F73" s="19"/>
      <c r="G73" s="20"/>
      <c r="H73" s="44">
        <v>70000</v>
      </c>
      <c r="I73" s="46"/>
      <c r="J73" s="46"/>
      <c r="K73" s="46"/>
      <c r="L73" s="46"/>
      <c r="M73" s="19">
        <v>0</v>
      </c>
      <c r="N73" s="19">
        <v>20000</v>
      </c>
      <c r="O73" s="19">
        <v>0</v>
      </c>
      <c r="P73" s="19">
        <v>0</v>
      </c>
    </row>
    <row r="74" spans="1:17" x14ac:dyDescent="0.25">
      <c r="A74" s="47"/>
      <c r="B74" s="3" t="s">
        <v>215</v>
      </c>
      <c r="C74" s="18">
        <f>E74+F74</f>
        <v>20000</v>
      </c>
      <c r="D74" s="1"/>
      <c r="E74" s="2">
        <v>20000</v>
      </c>
      <c r="F74" s="19"/>
      <c r="G74" s="20"/>
      <c r="H74" s="44"/>
      <c r="I74" s="46"/>
      <c r="J74" s="46"/>
      <c r="K74" s="46"/>
      <c r="L74" s="46"/>
      <c r="M74" s="44">
        <v>0</v>
      </c>
      <c r="N74" s="44">
        <v>20000</v>
      </c>
      <c r="O74" s="44">
        <v>0</v>
      </c>
      <c r="P74" s="44">
        <v>0</v>
      </c>
    </row>
    <row r="75" spans="1:17" ht="28.5" x14ac:dyDescent="0.25">
      <c r="A75" s="24" t="s">
        <v>14</v>
      </c>
      <c r="B75" s="11" t="s">
        <v>15</v>
      </c>
      <c r="C75" s="12">
        <f>C76+C78+C82</f>
        <v>3608640</v>
      </c>
      <c r="D75" s="12">
        <f t="shared" ref="D75:P75" si="15">D76+D78+D82</f>
        <v>0</v>
      </c>
      <c r="E75" s="12">
        <f t="shared" si="15"/>
        <v>3608640</v>
      </c>
      <c r="F75" s="12">
        <f t="shared" si="15"/>
        <v>0</v>
      </c>
      <c r="G75" s="12" t="e">
        <f t="shared" si="15"/>
        <v>#REF!</v>
      </c>
      <c r="H75" s="12">
        <f t="shared" si="15"/>
        <v>686754.31</v>
      </c>
      <c r="I75" s="12">
        <f t="shared" si="15"/>
        <v>0</v>
      </c>
      <c r="J75" s="12">
        <f t="shared" si="15"/>
        <v>0</v>
      </c>
      <c r="K75" s="12">
        <f t="shared" si="15"/>
        <v>0</v>
      </c>
      <c r="L75" s="12">
        <f t="shared" si="15"/>
        <v>0</v>
      </c>
      <c r="M75" s="12">
        <f t="shared" si="15"/>
        <v>0</v>
      </c>
      <c r="N75" s="12">
        <f t="shared" si="15"/>
        <v>309640</v>
      </c>
      <c r="O75" s="12">
        <f t="shared" si="15"/>
        <v>1787000</v>
      </c>
      <c r="P75" s="12">
        <f t="shared" si="15"/>
        <v>1512000</v>
      </c>
      <c r="Q75" s="15"/>
    </row>
    <row r="76" spans="1:17" x14ac:dyDescent="0.25">
      <c r="A76" s="16" t="s">
        <v>11</v>
      </c>
      <c r="B76" s="17" t="s">
        <v>13</v>
      </c>
      <c r="C76" s="18">
        <f>SUM(C77:C77)</f>
        <v>220100</v>
      </c>
      <c r="D76" s="18"/>
      <c r="E76" s="19">
        <f>SUM(E77:E77)</f>
        <v>220100</v>
      </c>
      <c r="F76" s="19"/>
      <c r="G76" s="20"/>
      <c r="H76" s="44"/>
      <c r="I76" s="46"/>
      <c r="J76" s="46"/>
      <c r="K76" s="46"/>
      <c r="L76" s="46"/>
      <c r="M76" s="45">
        <f>SUM(M77:M77)</f>
        <v>0</v>
      </c>
      <c r="N76" s="45">
        <f>SUM(N77:N77)</f>
        <v>220100</v>
      </c>
      <c r="O76" s="45">
        <f>SUM(O77:O77)</f>
        <v>0</v>
      </c>
      <c r="P76" s="45">
        <f>SUM(P77:P77)</f>
        <v>0</v>
      </c>
    </row>
    <row r="77" spans="1:17" ht="30" x14ac:dyDescent="0.25">
      <c r="A77" s="16"/>
      <c r="B77" s="3" t="s">
        <v>56</v>
      </c>
      <c r="C77" s="1">
        <f>E77+F77</f>
        <v>220100</v>
      </c>
      <c r="D77" s="1"/>
      <c r="E77" s="2">
        <v>220100</v>
      </c>
      <c r="F77" s="19"/>
      <c r="G77" s="20"/>
      <c r="H77" s="44"/>
      <c r="I77" s="46"/>
      <c r="J77" s="46"/>
      <c r="K77" s="46"/>
      <c r="L77" s="46"/>
      <c r="M77" s="44">
        <v>0</v>
      </c>
      <c r="N77" s="44">
        <v>220100</v>
      </c>
      <c r="O77" s="44">
        <v>0</v>
      </c>
      <c r="P77" s="44">
        <v>0</v>
      </c>
    </row>
    <row r="78" spans="1:17" x14ac:dyDescent="0.25">
      <c r="A78" s="16" t="s">
        <v>3</v>
      </c>
      <c r="B78" s="17" t="s">
        <v>5</v>
      </c>
      <c r="C78" s="19">
        <f>SUM(C79:C81)</f>
        <v>2350000</v>
      </c>
      <c r="D78" s="19"/>
      <c r="E78" s="19">
        <f>SUM(E79:E81)</f>
        <v>2350000</v>
      </c>
      <c r="F78" s="19"/>
      <c r="G78" s="20" t="e">
        <f>SUM(#REF!)</f>
        <v>#REF!</v>
      </c>
      <c r="H78" s="44">
        <v>63214.31</v>
      </c>
      <c r="I78" s="46"/>
      <c r="J78" s="46"/>
      <c r="K78" s="46"/>
      <c r="L78" s="46"/>
      <c r="M78" s="45">
        <f>SUM(M79:M81)</f>
        <v>0</v>
      </c>
      <c r="N78" s="45">
        <f>SUM(N79:N81)</f>
        <v>0</v>
      </c>
      <c r="O78" s="45">
        <f>SUM(O79:O81)</f>
        <v>890000</v>
      </c>
      <c r="P78" s="45">
        <f>SUM(P79:P81)</f>
        <v>1460000</v>
      </c>
    </row>
    <row r="79" spans="1:17" ht="30" x14ac:dyDescent="0.25">
      <c r="A79" s="16"/>
      <c r="B79" s="3" t="s">
        <v>164</v>
      </c>
      <c r="C79" s="1">
        <f>E79+F79</f>
        <v>100000</v>
      </c>
      <c r="D79" s="1"/>
      <c r="E79" s="2">
        <v>100000</v>
      </c>
      <c r="F79" s="19"/>
      <c r="G79" s="20"/>
      <c r="H79" s="44"/>
      <c r="I79" s="46"/>
      <c r="J79" s="46" t="s">
        <v>178</v>
      </c>
      <c r="K79" s="46"/>
      <c r="L79" s="46"/>
      <c r="M79" s="44">
        <v>0</v>
      </c>
      <c r="N79" s="44">
        <v>0</v>
      </c>
      <c r="O79" s="44">
        <v>40000</v>
      </c>
      <c r="P79" s="44">
        <v>60000</v>
      </c>
    </row>
    <row r="80" spans="1:17" ht="45" x14ac:dyDescent="0.25">
      <c r="A80" s="16"/>
      <c r="B80" s="3" t="s">
        <v>194</v>
      </c>
      <c r="C80" s="1">
        <f>E80+F80</f>
        <v>2000000</v>
      </c>
      <c r="D80" s="1"/>
      <c r="E80" s="2">
        <v>2000000</v>
      </c>
      <c r="F80" s="19"/>
      <c r="G80" s="20"/>
      <c r="H80" s="44"/>
      <c r="I80" s="46"/>
      <c r="J80" s="46"/>
      <c r="K80" s="46"/>
      <c r="L80" s="46"/>
      <c r="M80" s="44">
        <v>0</v>
      </c>
      <c r="N80" s="44">
        <v>0</v>
      </c>
      <c r="O80" s="44">
        <v>800000</v>
      </c>
      <c r="P80" s="44">
        <v>1200000</v>
      </c>
    </row>
    <row r="81" spans="1:16" ht="30" x14ac:dyDescent="0.25">
      <c r="A81" s="16"/>
      <c r="B81" s="3" t="s">
        <v>165</v>
      </c>
      <c r="C81" s="1">
        <f>E81+F81</f>
        <v>250000</v>
      </c>
      <c r="D81" s="1"/>
      <c r="E81" s="2">
        <v>250000</v>
      </c>
      <c r="F81" s="19"/>
      <c r="G81" s="20"/>
      <c r="H81" s="44"/>
      <c r="I81" s="46"/>
      <c r="J81" s="46"/>
      <c r="K81" s="46"/>
      <c r="L81" s="46"/>
      <c r="M81" s="44">
        <v>0</v>
      </c>
      <c r="N81" s="44">
        <v>0</v>
      </c>
      <c r="O81" s="44">
        <v>50000</v>
      </c>
      <c r="P81" s="44">
        <v>200000</v>
      </c>
    </row>
    <row r="82" spans="1:16" x14ac:dyDescent="0.25">
      <c r="A82" s="16" t="s">
        <v>6</v>
      </c>
      <c r="B82" s="21" t="s">
        <v>41</v>
      </c>
      <c r="C82" s="18">
        <f>C83+C96+C102</f>
        <v>1038540</v>
      </c>
      <c r="D82" s="18"/>
      <c r="E82" s="19">
        <f>E83+E96+E102</f>
        <v>1038540</v>
      </c>
      <c r="F82" s="19"/>
      <c r="G82" s="20">
        <f>G83+G96+G102</f>
        <v>357</v>
      </c>
      <c r="H82" s="44">
        <v>623540</v>
      </c>
      <c r="I82" s="46"/>
      <c r="J82" s="46"/>
      <c r="K82" s="46"/>
      <c r="L82" s="46"/>
      <c r="M82" s="45">
        <f>M83+M96+M102</f>
        <v>0</v>
      </c>
      <c r="N82" s="45">
        <f>N83+N96+N102</f>
        <v>89540</v>
      </c>
      <c r="O82" s="45">
        <f>O83+O96+O102</f>
        <v>897000</v>
      </c>
      <c r="P82" s="45">
        <f>P83+P96+P102</f>
        <v>52000</v>
      </c>
    </row>
    <row r="83" spans="1:16" x14ac:dyDescent="0.25">
      <c r="A83" s="47"/>
      <c r="B83" s="21" t="s">
        <v>9</v>
      </c>
      <c r="C83" s="18">
        <f>SUM(C84:C95)</f>
        <v>883500</v>
      </c>
      <c r="D83" s="18"/>
      <c r="E83" s="19">
        <f>SUM(E84:E95)</f>
        <v>883500</v>
      </c>
      <c r="F83" s="19"/>
      <c r="G83" s="20">
        <f>SUM(G84:G88)</f>
        <v>0</v>
      </c>
      <c r="H83" s="44">
        <v>620000</v>
      </c>
      <c r="I83" s="46"/>
      <c r="J83" s="46"/>
      <c r="K83" s="46"/>
      <c r="L83" s="46"/>
      <c r="M83" s="18">
        <f>SUM(M84:M95)</f>
        <v>0</v>
      </c>
      <c r="N83" s="18">
        <f>SUM(N84:N95)</f>
        <v>88500</v>
      </c>
      <c r="O83" s="18">
        <f>SUM(O84:O95)</f>
        <v>795000</v>
      </c>
      <c r="P83" s="18">
        <f>SUM(P84:P95)</f>
        <v>0</v>
      </c>
    </row>
    <row r="84" spans="1:16" x14ac:dyDescent="0.25">
      <c r="A84" s="47"/>
      <c r="B84" s="3" t="s">
        <v>158</v>
      </c>
      <c r="C84" s="1">
        <f t="shared" ref="C84:C95" si="16">E84+F84</f>
        <v>5000</v>
      </c>
      <c r="D84" s="1"/>
      <c r="E84" s="2">
        <v>5000</v>
      </c>
      <c r="F84" s="2"/>
      <c r="G84" s="22"/>
      <c r="H84" s="44"/>
      <c r="I84" s="46"/>
      <c r="J84" s="46"/>
      <c r="K84" s="46"/>
      <c r="L84" s="46"/>
      <c r="M84" s="44">
        <v>0</v>
      </c>
      <c r="N84" s="44">
        <v>5000</v>
      </c>
      <c r="O84" s="44">
        <v>0</v>
      </c>
      <c r="P84" s="44">
        <v>0</v>
      </c>
    </row>
    <row r="85" spans="1:16" x14ac:dyDescent="0.25">
      <c r="A85" s="47"/>
      <c r="B85" s="3" t="s">
        <v>159</v>
      </c>
      <c r="C85" s="1">
        <f t="shared" si="16"/>
        <v>5000</v>
      </c>
      <c r="D85" s="1"/>
      <c r="E85" s="2">
        <v>5000</v>
      </c>
      <c r="F85" s="2"/>
      <c r="G85" s="22"/>
      <c r="H85" s="44"/>
      <c r="I85" s="46"/>
      <c r="J85" s="46"/>
      <c r="K85" s="46"/>
      <c r="L85" s="46"/>
      <c r="M85" s="44">
        <v>0</v>
      </c>
      <c r="N85" s="44">
        <v>5000</v>
      </c>
      <c r="O85" s="44">
        <v>0</v>
      </c>
      <c r="P85" s="44">
        <v>0</v>
      </c>
    </row>
    <row r="86" spans="1:16" ht="30" x14ac:dyDescent="0.25">
      <c r="A86" s="47"/>
      <c r="B86" s="3" t="s">
        <v>160</v>
      </c>
      <c r="C86" s="1">
        <f t="shared" si="16"/>
        <v>15000</v>
      </c>
      <c r="D86" s="1"/>
      <c r="E86" s="2">
        <v>15000</v>
      </c>
      <c r="F86" s="2"/>
      <c r="G86" s="22"/>
      <c r="H86" s="44"/>
      <c r="I86" s="46"/>
      <c r="J86" s="46"/>
      <c r="K86" s="46"/>
      <c r="L86" s="46"/>
      <c r="M86" s="44">
        <v>0</v>
      </c>
      <c r="N86" s="44">
        <v>15000</v>
      </c>
      <c r="O86" s="44">
        <v>0</v>
      </c>
      <c r="P86" s="44">
        <v>0</v>
      </c>
    </row>
    <row r="87" spans="1:16" ht="30" x14ac:dyDescent="0.25">
      <c r="A87" s="47"/>
      <c r="B87" s="3" t="s">
        <v>94</v>
      </c>
      <c r="C87" s="1">
        <f t="shared" si="16"/>
        <v>320000</v>
      </c>
      <c r="D87" s="1"/>
      <c r="E87" s="2">
        <v>320000</v>
      </c>
      <c r="F87" s="2"/>
      <c r="G87" s="22"/>
      <c r="H87" s="44">
        <v>320000</v>
      </c>
      <c r="I87" s="46"/>
      <c r="J87" s="46"/>
      <c r="K87" s="46"/>
      <c r="L87" s="46"/>
      <c r="M87" s="44">
        <v>0</v>
      </c>
      <c r="N87" s="44">
        <v>0</v>
      </c>
      <c r="O87" s="44">
        <v>320000</v>
      </c>
      <c r="P87" s="44">
        <v>0</v>
      </c>
    </row>
    <row r="88" spans="1:16" ht="14.45" customHeight="1" x14ac:dyDescent="0.25">
      <c r="A88" s="47"/>
      <c r="B88" s="3" t="s">
        <v>120</v>
      </c>
      <c r="C88" s="1">
        <f t="shared" si="16"/>
        <v>300000</v>
      </c>
      <c r="D88" s="1"/>
      <c r="E88" s="2">
        <v>300000</v>
      </c>
      <c r="F88" s="2"/>
      <c r="G88" s="22"/>
      <c r="H88" s="44">
        <v>300000</v>
      </c>
      <c r="I88" s="46"/>
      <c r="J88" s="46"/>
      <c r="K88" s="46"/>
      <c r="L88" s="46"/>
      <c r="M88" s="44">
        <v>0</v>
      </c>
      <c r="N88" s="44">
        <v>0</v>
      </c>
      <c r="O88" s="44">
        <v>300000</v>
      </c>
      <c r="P88" s="44">
        <v>0</v>
      </c>
    </row>
    <row r="89" spans="1:16" ht="30" x14ac:dyDescent="0.25">
      <c r="A89" s="47"/>
      <c r="B89" s="3" t="s">
        <v>143</v>
      </c>
      <c r="C89" s="1">
        <f t="shared" si="16"/>
        <v>75000</v>
      </c>
      <c r="D89" s="1"/>
      <c r="E89" s="2">
        <v>75000</v>
      </c>
      <c r="F89" s="2"/>
      <c r="G89" s="22"/>
      <c r="H89" s="44"/>
      <c r="I89" s="46"/>
      <c r="J89" s="46"/>
      <c r="K89" s="46"/>
      <c r="L89" s="46"/>
      <c r="M89" s="44">
        <v>0</v>
      </c>
      <c r="N89" s="44">
        <v>0</v>
      </c>
      <c r="O89" s="44">
        <v>75000</v>
      </c>
      <c r="P89" s="44">
        <v>0</v>
      </c>
    </row>
    <row r="90" spans="1:16" ht="16.7" customHeight="1" x14ac:dyDescent="0.25">
      <c r="A90" s="47"/>
      <c r="B90" s="3" t="s">
        <v>141</v>
      </c>
      <c r="C90" s="1">
        <f t="shared" si="16"/>
        <v>15000</v>
      </c>
      <c r="D90" s="1"/>
      <c r="E90" s="2">
        <v>15000</v>
      </c>
      <c r="F90" s="2"/>
      <c r="G90" s="22"/>
      <c r="H90" s="44"/>
      <c r="I90" s="46"/>
      <c r="J90" s="46"/>
      <c r="K90" s="46"/>
      <c r="L90" s="46"/>
      <c r="M90" s="44">
        <v>0</v>
      </c>
      <c r="N90" s="44">
        <v>0</v>
      </c>
      <c r="O90" s="44">
        <v>15000</v>
      </c>
      <c r="P90" s="44">
        <v>0</v>
      </c>
    </row>
    <row r="91" spans="1:16" ht="30" x14ac:dyDescent="0.25">
      <c r="A91" s="47"/>
      <c r="B91" s="3" t="s">
        <v>142</v>
      </c>
      <c r="C91" s="1">
        <f t="shared" si="16"/>
        <v>20000</v>
      </c>
      <c r="D91" s="1"/>
      <c r="E91" s="2">
        <v>20000</v>
      </c>
      <c r="F91" s="2"/>
      <c r="G91" s="22"/>
      <c r="H91" s="44"/>
      <c r="I91" s="46"/>
      <c r="J91" s="46"/>
      <c r="K91" s="46"/>
      <c r="L91" s="46"/>
      <c r="M91" s="44">
        <v>0</v>
      </c>
      <c r="N91" s="44">
        <v>20000</v>
      </c>
      <c r="O91" s="44">
        <v>0</v>
      </c>
      <c r="P91" s="44">
        <v>0</v>
      </c>
    </row>
    <row r="92" spans="1:16" ht="30" x14ac:dyDescent="0.25">
      <c r="A92" s="47"/>
      <c r="B92" s="3" t="s">
        <v>145</v>
      </c>
      <c r="C92" s="1">
        <f t="shared" si="16"/>
        <v>8500</v>
      </c>
      <c r="D92" s="1"/>
      <c r="E92" s="2">
        <v>8500</v>
      </c>
      <c r="F92" s="2"/>
      <c r="G92" s="22"/>
      <c r="H92" s="44"/>
      <c r="I92" s="46"/>
      <c r="J92" s="46"/>
      <c r="K92" s="46"/>
      <c r="L92" s="46"/>
      <c r="M92" s="44">
        <v>0</v>
      </c>
      <c r="N92" s="44">
        <v>8500</v>
      </c>
      <c r="O92" s="44">
        <v>0</v>
      </c>
      <c r="P92" s="44">
        <v>0</v>
      </c>
    </row>
    <row r="93" spans="1:16" ht="30" x14ac:dyDescent="0.25">
      <c r="A93" s="47"/>
      <c r="B93" s="3" t="s">
        <v>37</v>
      </c>
      <c r="C93" s="1">
        <f t="shared" si="16"/>
        <v>25000</v>
      </c>
      <c r="D93" s="1"/>
      <c r="E93" s="2">
        <v>25000</v>
      </c>
      <c r="F93" s="2"/>
      <c r="G93" s="22"/>
      <c r="H93" s="44"/>
      <c r="I93" s="46"/>
      <c r="J93" s="46"/>
      <c r="K93" s="46"/>
      <c r="L93" s="46"/>
      <c r="M93" s="44">
        <v>0</v>
      </c>
      <c r="N93" s="44">
        <v>25000</v>
      </c>
      <c r="O93" s="44">
        <v>0</v>
      </c>
      <c r="P93" s="44">
        <v>0</v>
      </c>
    </row>
    <row r="94" spans="1:16" ht="30" x14ac:dyDescent="0.25">
      <c r="A94" s="47"/>
      <c r="B94" s="3" t="s">
        <v>218</v>
      </c>
      <c r="C94" s="1">
        <f t="shared" si="16"/>
        <v>10000</v>
      </c>
      <c r="D94" s="1"/>
      <c r="E94" s="2">
        <v>10000</v>
      </c>
      <c r="F94" s="2"/>
      <c r="G94" s="22"/>
      <c r="H94" s="44"/>
      <c r="I94" s="46"/>
      <c r="J94" s="46"/>
      <c r="K94" s="46"/>
      <c r="L94" s="46"/>
      <c r="M94" s="44">
        <v>0</v>
      </c>
      <c r="N94" s="44">
        <v>10000</v>
      </c>
      <c r="O94" s="44">
        <v>0</v>
      </c>
      <c r="P94" s="44">
        <v>0</v>
      </c>
    </row>
    <row r="95" spans="1:16" ht="30" x14ac:dyDescent="0.25">
      <c r="A95" s="47"/>
      <c r="B95" s="3" t="s">
        <v>147</v>
      </c>
      <c r="C95" s="1">
        <f t="shared" si="16"/>
        <v>85000</v>
      </c>
      <c r="D95" s="1"/>
      <c r="E95" s="2">
        <v>85000</v>
      </c>
      <c r="F95" s="2"/>
      <c r="G95" s="22"/>
      <c r="H95" s="44"/>
      <c r="I95" s="46"/>
      <c r="J95" s="46"/>
      <c r="K95" s="46"/>
      <c r="L95" s="46"/>
      <c r="M95" s="44">
        <v>0</v>
      </c>
      <c r="N95" s="44">
        <v>0</v>
      </c>
      <c r="O95" s="44">
        <v>85000</v>
      </c>
      <c r="P95" s="44">
        <v>0</v>
      </c>
    </row>
    <row r="96" spans="1:16" x14ac:dyDescent="0.25">
      <c r="A96" s="47"/>
      <c r="B96" s="21" t="s">
        <v>7</v>
      </c>
      <c r="C96" s="18">
        <f>SUM(C97:C101)</f>
        <v>155040</v>
      </c>
      <c r="D96" s="18"/>
      <c r="E96" s="18">
        <f>SUM(E97:E101)</f>
        <v>155040</v>
      </c>
      <c r="F96" s="18"/>
      <c r="G96" s="27">
        <f>SUM(G100:G100)</f>
        <v>357</v>
      </c>
      <c r="H96" s="44">
        <v>3540</v>
      </c>
      <c r="I96" s="46"/>
      <c r="J96" s="46"/>
      <c r="K96" s="46"/>
      <c r="L96" s="46"/>
      <c r="M96" s="45">
        <f>SUM(M97:M101)</f>
        <v>0</v>
      </c>
      <c r="N96" s="45">
        <f>SUM(N97:N101)</f>
        <v>1040</v>
      </c>
      <c r="O96" s="45">
        <f>SUM(O97:O101)</f>
        <v>102000</v>
      </c>
      <c r="P96" s="45">
        <f>SUM(P97:P101)</f>
        <v>52000</v>
      </c>
    </row>
    <row r="97" spans="1:17" ht="45" x14ac:dyDescent="0.25">
      <c r="A97" s="47"/>
      <c r="B97" s="3" t="s">
        <v>137</v>
      </c>
      <c r="C97" s="1">
        <f t="shared" ref="C97:C102" si="17">E97+F97</f>
        <v>2000</v>
      </c>
      <c r="D97" s="1"/>
      <c r="E97" s="1">
        <v>2000</v>
      </c>
      <c r="F97" s="18"/>
      <c r="G97" s="27"/>
      <c r="H97" s="44"/>
      <c r="I97" s="46"/>
      <c r="J97" s="46"/>
      <c r="K97" s="46"/>
      <c r="L97" s="46"/>
      <c r="M97" s="44">
        <v>0</v>
      </c>
      <c r="N97" s="44">
        <v>0</v>
      </c>
      <c r="O97" s="44">
        <v>1000</v>
      </c>
      <c r="P97" s="44">
        <v>1000</v>
      </c>
    </row>
    <row r="98" spans="1:17" ht="45" x14ac:dyDescent="0.25">
      <c r="A98" s="47"/>
      <c r="B98" s="3" t="s">
        <v>138</v>
      </c>
      <c r="C98" s="1">
        <f t="shared" si="17"/>
        <v>2000</v>
      </c>
      <c r="D98" s="1"/>
      <c r="E98" s="1">
        <v>2000</v>
      </c>
      <c r="F98" s="18"/>
      <c r="G98" s="27"/>
      <c r="H98" s="44"/>
      <c r="I98" s="46"/>
      <c r="J98" s="46"/>
      <c r="K98" s="46"/>
      <c r="L98" s="46"/>
      <c r="M98" s="44">
        <v>0</v>
      </c>
      <c r="N98" s="44">
        <v>0</v>
      </c>
      <c r="O98" s="44">
        <v>1000</v>
      </c>
      <c r="P98" s="44">
        <v>1000</v>
      </c>
    </row>
    <row r="99" spans="1:17" ht="30" x14ac:dyDescent="0.25">
      <c r="A99" s="47"/>
      <c r="B99" s="3" t="s">
        <v>161</v>
      </c>
      <c r="C99" s="1">
        <f t="shared" si="17"/>
        <v>150000</v>
      </c>
      <c r="D99" s="1"/>
      <c r="E99" s="1">
        <v>150000</v>
      </c>
      <c r="F99" s="18"/>
      <c r="G99" s="27"/>
      <c r="H99" s="44"/>
      <c r="I99" s="46"/>
      <c r="J99" s="46"/>
      <c r="K99" s="46"/>
      <c r="L99" s="46"/>
      <c r="M99" s="44">
        <v>0</v>
      </c>
      <c r="N99" s="44">
        <v>0</v>
      </c>
      <c r="O99" s="44">
        <v>100000</v>
      </c>
      <c r="P99" s="44">
        <v>50000</v>
      </c>
    </row>
    <row r="100" spans="1:17" ht="28.7" customHeight="1" x14ac:dyDescent="0.25">
      <c r="A100" s="47"/>
      <c r="B100" s="3" t="s">
        <v>57</v>
      </c>
      <c r="C100" s="1">
        <f t="shared" si="17"/>
        <v>540</v>
      </c>
      <c r="D100" s="1"/>
      <c r="E100" s="2">
        <v>540</v>
      </c>
      <c r="F100" s="2"/>
      <c r="G100" s="22">
        <v>357</v>
      </c>
      <c r="H100" s="44">
        <v>543</v>
      </c>
      <c r="I100" s="46"/>
      <c r="J100" s="46"/>
      <c r="K100" s="46"/>
      <c r="L100" s="46"/>
      <c r="M100" s="44">
        <v>0</v>
      </c>
      <c r="N100" s="44">
        <v>540</v>
      </c>
      <c r="O100" s="44">
        <v>0</v>
      </c>
      <c r="P100" s="44">
        <v>0</v>
      </c>
    </row>
    <row r="101" spans="1:17" ht="45" x14ac:dyDescent="0.25">
      <c r="A101" s="47"/>
      <c r="B101" s="3" t="s">
        <v>197</v>
      </c>
      <c r="C101" s="1">
        <f t="shared" si="17"/>
        <v>500</v>
      </c>
      <c r="D101" s="1"/>
      <c r="E101" s="2">
        <v>500</v>
      </c>
      <c r="F101" s="2"/>
      <c r="G101" s="22"/>
      <c r="H101" s="44"/>
      <c r="I101" s="46"/>
      <c r="J101" s="46"/>
      <c r="K101" s="46"/>
      <c r="L101" s="46"/>
      <c r="M101" s="44">
        <v>0</v>
      </c>
      <c r="N101" s="44">
        <v>500</v>
      </c>
      <c r="O101" s="44">
        <v>0</v>
      </c>
      <c r="P101" s="44">
        <v>0</v>
      </c>
    </row>
    <row r="102" spans="1:17" x14ac:dyDescent="0.25">
      <c r="A102" s="47"/>
      <c r="B102" s="17" t="s">
        <v>8</v>
      </c>
      <c r="C102" s="18">
        <f t="shared" si="17"/>
        <v>0</v>
      </c>
      <c r="D102" s="18"/>
      <c r="E102" s="19">
        <v>0</v>
      </c>
      <c r="F102" s="19"/>
      <c r="G102" s="20"/>
      <c r="H102" s="44">
        <v>0</v>
      </c>
      <c r="I102" s="46"/>
      <c r="J102" s="46"/>
      <c r="K102" s="46"/>
      <c r="L102" s="46"/>
      <c r="M102" s="18">
        <f>O102+P102</f>
        <v>0</v>
      </c>
      <c r="N102" s="18">
        <f>P102+Q102</f>
        <v>0</v>
      </c>
      <c r="O102" s="18">
        <f>Q102+R102</f>
        <v>0</v>
      </c>
      <c r="P102" s="18">
        <f>R102+S102</f>
        <v>0</v>
      </c>
    </row>
    <row r="103" spans="1:17" x14ac:dyDescent="0.25">
      <c r="A103" s="24" t="s">
        <v>32</v>
      </c>
      <c r="B103" s="11" t="s">
        <v>33</v>
      </c>
      <c r="C103" s="12">
        <f>C104+C105+C106</f>
        <v>84000</v>
      </c>
      <c r="D103" s="12"/>
      <c r="E103" s="13">
        <f>E104+E105+E106</f>
        <v>104000</v>
      </c>
      <c r="F103" s="13"/>
      <c r="G103" s="14" t="e">
        <f>G104+G105+G106</f>
        <v>#REF!</v>
      </c>
      <c r="H103" s="44">
        <v>21000</v>
      </c>
      <c r="I103" s="46"/>
      <c r="J103" s="46"/>
      <c r="K103" s="46"/>
      <c r="L103" s="46"/>
      <c r="M103" s="26">
        <f>M104+M105+M106</f>
        <v>0</v>
      </c>
      <c r="N103" s="26">
        <f>N104+N105+N106</f>
        <v>4000</v>
      </c>
      <c r="O103" s="26">
        <f>O104+O105+O106</f>
        <v>80000</v>
      </c>
      <c r="P103" s="26">
        <f>P104+P105+P106</f>
        <v>0</v>
      </c>
      <c r="Q103" s="15"/>
    </row>
    <row r="104" spans="1:17" x14ac:dyDescent="0.25">
      <c r="A104" s="16" t="s">
        <v>11</v>
      </c>
      <c r="B104" s="17" t="s">
        <v>13</v>
      </c>
      <c r="C104" s="18">
        <f>E104+F104</f>
        <v>0</v>
      </c>
      <c r="D104" s="18"/>
      <c r="E104" s="19">
        <v>0</v>
      </c>
      <c r="F104" s="19"/>
      <c r="G104" s="20"/>
      <c r="H104" s="44">
        <v>0</v>
      </c>
      <c r="I104" s="46"/>
      <c r="J104" s="46"/>
      <c r="K104" s="46"/>
      <c r="L104" s="46"/>
      <c r="M104" s="18">
        <f>O104+P104</f>
        <v>0</v>
      </c>
      <c r="N104" s="18">
        <f>P104+Q104</f>
        <v>0</v>
      </c>
      <c r="O104" s="18">
        <f>Q104+R104</f>
        <v>0</v>
      </c>
      <c r="P104" s="18">
        <f>R104+S104</f>
        <v>0</v>
      </c>
    </row>
    <row r="105" spans="1:17" x14ac:dyDescent="0.25">
      <c r="A105" s="16" t="s">
        <v>3</v>
      </c>
      <c r="B105" s="17" t="s">
        <v>5</v>
      </c>
      <c r="C105" s="18">
        <f>F105</f>
        <v>0</v>
      </c>
      <c r="D105" s="18"/>
      <c r="E105" s="19">
        <v>0</v>
      </c>
      <c r="F105" s="19"/>
      <c r="G105" s="20"/>
      <c r="H105" s="44">
        <v>0</v>
      </c>
      <c r="I105" s="46"/>
      <c r="J105" s="46"/>
      <c r="K105" s="46"/>
      <c r="L105" s="46"/>
      <c r="M105" s="18">
        <f>P105</f>
        <v>0</v>
      </c>
      <c r="N105" s="18">
        <f>Q105</f>
        <v>0</v>
      </c>
      <c r="O105" s="18">
        <f>R105</f>
        <v>0</v>
      </c>
      <c r="P105" s="18">
        <f>S105</f>
        <v>0</v>
      </c>
    </row>
    <row r="106" spans="1:17" x14ac:dyDescent="0.25">
      <c r="A106" s="16" t="s">
        <v>6</v>
      </c>
      <c r="B106" s="17" t="s">
        <v>41</v>
      </c>
      <c r="C106" s="18">
        <f>C107+C108+C110</f>
        <v>84000</v>
      </c>
      <c r="D106" s="18">
        <f t="shared" ref="D106:P106" si="18">D107+D108+D110</f>
        <v>0</v>
      </c>
      <c r="E106" s="18">
        <f t="shared" si="18"/>
        <v>104000</v>
      </c>
      <c r="F106" s="18">
        <f t="shared" si="18"/>
        <v>0</v>
      </c>
      <c r="G106" s="18" t="e">
        <f t="shared" si="18"/>
        <v>#REF!</v>
      </c>
      <c r="H106" s="18">
        <f t="shared" si="18"/>
        <v>21000</v>
      </c>
      <c r="I106" s="18">
        <f t="shared" si="18"/>
        <v>0</v>
      </c>
      <c r="J106" s="18">
        <f t="shared" si="18"/>
        <v>0</v>
      </c>
      <c r="K106" s="18">
        <f t="shared" si="18"/>
        <v>0</v>
      </c>
      <c r="L106" s="18">
        <f t="shared" si="18"/>
        <v>0</v>
      </c>
      <c r="M106" s="18">
        <f t="shared" si="18"/>
        <v>0</v>
      </c>
      <c r="N106" s="18">
        <f t="shared" si="18"/>
        <v>4000</v>
      </c>
      <c r="O106" s="18">
        <f t="shared" si="18"/>
        <v>80000</v>
      </c>
      <c r="P106" s="18">
        <f t="shared" si="18"/>
        <v>0</v>
      </c>
    </row>
    <row r="107" spans="1:17" x14ac:dyDescent="0.25">
      <c r="A107" s="16"/>
      <c r="B107" s="17" t="s">
        <v>9</v>
      </c>
      <c r="C107" s="18">
        <v>0</v>
      </c>
      <c r="D107" s="18"/>
      <c r="E107" s="19">
        <v>0</v>
      </c>
      <c r="F107" s="19"/>
      <c r="G107" s="20" t="e">
        <f>SUM(#REF!)</f>
        <v>#REF!</v>
      </c>
      <c r="H107" s="44">
        <v>21000</v>
      </c>
      <c r="I107" s="46"/>
      <c r="J107" s="46"/>
      <c r="K107" s="46"/>
      <c r="L107" s="46"/>
      <c r="M107" s="18">
        <v>0</v>
      </c>
      <c r="N107" s="18">
        <v>0</v>
      </c>
      <c r="O107" s="18">
        <v>0</v>
      </c>
      <c r="P107" s="18">
        <v>0</v>
      </c>
    </row>
    <row r="108" spans="1:17" x14ac:dyDescent="0.25">
      <c r="A108" s="47"/>
      <c r="B108" s="17" t="s">
        <v>7</v>
      </c>
      <c r="C108" s="18">
        <f>SUM(C109:C109)</f>
        <v>4000</v>
      </c>
      <c r="D108" s="18">
        <f t="shared" ref="D108:P108" si="19">SUM(D109:D109)</f>
        <v>0</v>
      </c>
      <c r="E108" s="18">
        <f t="shared" si="19"/>
        <v>4000</v>
      </c>
      <c r="F108" s="18">
        <f t="shared" si="19"/>
        <v>0</v>
      </c>
      <c r="G108" s="18">
        <f t="shared" si="19"/>
        <v>0</v>
      </c>
      <c r="H108" s="18">
        <f t="shared" si="19"/>
        <v>0</v>
      </c>
      <c r="I108" s="18">
        <f t="shared" si="19"/>
        <v>0</v>
      </c>
      <c r="J108" s="18">
        <f t="shared" si="19"/>
        <v>0</v>
      </c>
      <c r="K108" s="18">
        <f t="shared" si="19"/>
        <v>0</v>
      </c>
      <c r="L108" s="18">
        <f t="shared" si="19"/>
        <v>0</v>
      </c>
      <c r="M108" s="18">
        <f t="shared" si="19"/>
        <v>0</v>
      </c>
      <c r="N108" s="18">
        <f t="shared" si="19"/>
        <v>4000</v>
      </c>
      <c r="O108" s="18">
        <f t="shared" si="19"/>
        <v>0</v>
      </c>
      <c r="P108" s="18">
        <f t="shared" si="19"/>
        <v>0</v>
      </c>
    </row>
    <row r="109" spans="1:17" ht="45" x14ac:dyDescent="0.25">
      <c r="A109" s="47"/>
      <c r="B109" s="3" t="s">
        <v>135</v>
      </c>
      <c r="C109" s="1">
        <f>E109+F109</f>
        <v>4000</v>
      </c>
      <c r="D109" s="1"/>
      <c r="E109" s="2">
        <v>4000</v>
      </c>
      <c r="F109" s="19"/>
      <c r="G109" s="20"/>
      <c r="H109" s="44"/>
      <c r="I109" s="46"/>
      <c r="J109" s="46"/>
      <c r="K109" s="46"/>
      <c r="L109" s="46"/>
      <c r="M109" s="44">
        <v>0</v>
      </c>
      <c r="N109" s="44">
        <v>4000</v>
      </c>
      <c r="O109" s="44">
        <v>0</v>
      </c>
      <c r="P109" s="44">
        <v>0</v>
      </c>
    </row>
    <row r="110" spans="1:17" x14ac:dyDescent="0.25">
      <c r="A110" s="47"/>
      <c r="B110" s="17" t="s">
        <v>8</v>
      </c>
      <c r="C110" s="18">
        <v>80000</v>
      </c>
      <c r="D110" s="18"/>
      <c r="E110" s="19">
        <f>SUM(E111,E112)</f>
        <v>100000</v>
      </c>
      <c r="F110" s="19"/>
      <c r="G110" s="20"/>
      <c r="H110" s="44">
        <v>0</v>
      </c>
      <c r="I110" s="46"/>
      <c r="J110" s="46"/>
      <c r="K110" s="46"/>
      <c r="L110" s="46"/>
      <c r="M110" s="45">
        <f>M111+M112</f>
        <v>0</v>
      </c>
      <c r="N110" s="45">
        <f>N111+N112</f>
        <v>0</v>
      </c>
      <c r="O110" s="45">
        <f>O111+O112</f>
        <v>80000</v>
      </c>
      <c r="P110" s="45">
        <f>P111+P112</f>
        <v>0</v>
      </c>
    </row>
    <row r="111" spans="1:17" ht="30" x14ac:dyDescent="0.25">
      <c r="A111" s="47"/>
      <c r="B111" s="3" t="s">
        <v>200</v>
      </c>
      <c r="C111" s="1">
        <f>E111</f>
        <v>80000</v>
      </c>
      <c r="D111" s="1"/>
      <c r="E111" s="2">
        <v>80000</v>
      </c>
      <c r="F111" s="19"/>
      <c r="G111" s="20"/>
      <c r="H111" s="44"/>
      <c r="I111" s="46"/>
      <c r="J111" s="46"/>
      <c r="K111" s="46"/>
      <c r="L111" s="46"/>
      <c r="M111" s="44">
        <v>0</v>
      </c>
      <c r="N111" s="44">
        <v>0</v>
      </c>
      <c r="O111" s="44">
        <v>80000</v>
      </c>
      <c r="P111" s="44">
        <v>0</v>
      </c>
    </row>
    <row r="112" spans="1:17" hidden="1" x14ac:dyDescent="0.25">
      <c r="A112" s="47"/>
      <c r="B112" s="3"/>
      <c r="C112" s="1">
        <v>0</v>
      </c>
      <c r="D112" s="1"/>
      <c r="E112" s="2">
        <v>20000</v>
      </c>
      <c r="F112" s="19"/>
      <c r="G112" s="20"/>
      <c r="H112" s="44"/>
      <c r="I112" s="46"/>
      <c r="J112" s="46"/>
      <c r="K112" s="46"/>
      <c r="L112" s="46"/>
      <c r="M112" s="44">
        <v>0</v>
      </c>
      <c r="N112" s="44">
        <v>0</v>
      </c>
      <c r="O112" s="44">
        <v>0</v>
      </c>
      <c r="P112" s="44">
        <v>0</v>
      </c>
    </row>
    <row r="113" spans="1:18" ht="28.5" x14ac:dyDescent="0.25">
      <c r="A113" s="10" t="s">
        <v>16</v>
      </c>
      <c r="B113" s="11" t="s">
        <v>17</v>
      </c>
      <c r="C113" s="12">
        <f>C114+C121+C132</f>
        <v>23196640</v>
      </c>
      <c r="D113" s="12">
        <f t="shared" ref="D113:P113" si="20">D114+D121+D132</f>
        <v>0</v>
      </c>
      <c r="E113" s="12">
        <f t="shared" si="20"/>
        <v>23316640</v>
      </c>
      <c r="F113" s="12">
        <f t="shared" si="20"/>
        <v>0</v>
      </c>
      <c r="G113" s="12">
        <f t="shared" si="20"/>
        <v>4647366.24</v>
      </c>
      <c r="H113" s="12">
        <f t="shared" si="20"/>
        <v>1734385.7800000003</v>
      </c>
      <c r="I113" s="12">
        <f t="shared" si="20"/>
        <v>0</v>
      </c>
      <c r="J113" s="12">
        <f t="shared" si="20"/>
        <v>0</v>
      </c>
      <c r="K113" s="12">
        <f t="shared" si="20"/>
        <v>0</v>
      </c>
      <c r="L113" s="12">
        <f t="shared" si="20"/>
        <v>0</v>
      </c>
      <c r="M113" s="12">
        <f t="shared" si="20"/>
        <v>1609730.4</v>
      </c>
      <c r="N113" s="12">
        <f t="shared" si="20"/>
        <v>9983319.5999999996</v>
      </c>
      <c r="O113" s="12">
        <f t="shared" si="20"/>
        <v>7557820</v>
      </c>
      <c r="P113" s="12">
        <f t="shared" si="20"/>
        <v>4045770</v>
      </c>
      <c r="Q113" s="15"/>
    </row>
    <row r="114" spans="1:18" x14ac:dyDescent="0.25">
      <c r="A114" s="16" t="s">
        <v>11</v>
      </c>
      <c r="B114" s="17" t="s">
        <v>13</v>
      </c>
      <c r="C114" s="18">
        <f>SUM(C115:C120)</f>
        <v>5909790</v>
      </c>
      <c r="D114" s="18"/>
      <c r="E114" s="19">
        <f>SUM(E115:E120)</f>
        <v>5909790</v>
      </c>
      <c r="F114" s="19"/>
      <c r="G114" s="20">
        <f>SUM(G115:G116)</f>
        <v>4042036.96</v>
      </c>
      <c r="H114" s="44">
        <v>242063.04000000015</v>
      </c>
      <c r="I114" s="46"/>
      <c r="J114" s="46"/>
      <c r="K114" s="46"/>
      <c r="L114" s="46"/>
      <c r="M114" s="45">
        <f>SUM(M115:M120)</f>
        <v>1303480</v>
      </c>
      <c r="N114" s="45">
        <f>SUM(N115:N120)</f>
        <v>4018990</v>
      </c>
      <c r="O114" s="45">
        <f>SUM(O115:O120)</f>
        <v>587320</v>
      </c>
      <c r="P114" s="45">
        <f>SUM(P115:P120)</f>
        <v>0</v>
      </c>
      <c r="Q114" s="15"/>
    </row>
    <row r="115" spans="1:18" ht="45" x14ac:dyDescent="0.25">
      <c r="A115" s="47"/>
      <c r="B115" s="3" t="s">
        <v>23</v>
      </c>
      <c r="C115" s="1">
        <f t="shared" ref="C115:C120" si="21">E115+F115</f>
        <v>2000000</v>
      </c>
      <c r="D115" s="1"/>
      <c r="E115" s="2">
        <v>2000000</v>
      </c>
      <c r="F115" s="2"/>
      <c r="G115" s="22">
        <v>3483875.57</v>
      </c>
      <c r="H115" s="44">
        <v>241124.43000000017</v>
      </c>
      <c r="I115" s="46"/>
      <c r="J115" s="46"/>
      <c r="K115" s="46"/>
      <c r="L115" s="46" t="s">
        <v>150</v>
      </c>
      <c r="M115" s="44">
        <v>706340</v>
      </c>
      <c r="N115" s="44">
        <v>706340</v>
      </c>
      <c r="O115" s="44">
        <v>587320</v>
      </c>
      <c r="P115" s="44">
        <v>0</v>
      </c>
      <c r="R115" s="15"/>
    </row>
    <row r="116" spans="1:18" ht="30" x14ac:dyDescent="0.25">
      <c r="A116" s="47"/>
      <c r="B116" s="3" t="s">
        <v>38</v>
      </c>
      <c r="C116" s="1">
        <f t="shared" si="21"/>
        <v>2200000</v>
      </c>
      <c r="D116" s="1"/>
      <c r="E116" s="2">
        <v>2200000</v>
      </c>
      <c r="F116" s="2"/>
      <c r="G116" s="22">
        <v>558161.39</v>
      </c>
      <c r="H116" s="44">
        <v>938.60999999998603</v>
      </c>
      <c r="I116" s="46"/>
      <c r="J116" s="25">
        <f>594640.82+1568028.01</f>
        <v>2162668.83</v>
      </c>
      <c r="K116" s="46">
        <f>1317670.6-13000</f>
        <v>1304670.6000000001</v>
      </c>
      <c r="L116" s="25">
        <f>K116*0.5%</f>
        <v>6523.353000000001</v>
      </c>
      <c r="M116" s="44">
        <v>597140</v>
      </c>
      <c r="N116" s="44">
        <f>C116-M116</f>
        <v>1602860</v>
      </c>
      <c r="O116" s="44">
        <v>0</v>
      </c>
      <c r="P116" s="44">
        <v>0</v>
      </c>
    </row>
    <row r="117" spans="1:18" ht="30" x14ac:dyDescent="0.25">
      <c r="A117" s="47"/>
      <c r="B117" s="3" t="s">
        <v>98</v>
      </c>
      <c r="C117" s="1">
        <f t="shared" si="21"/>
        <v>888240</v>
      </c>
      <c r="D117" s="1"/>
      <c r="E117" s="2">
        <v>888240</v>
      </c>
      <c r="F117" s="2"/>
      <c r="G117" s="22"/>
      <c r="H117" s="44"/>
      <c r="I117" s="46"/>
      <c r="J117" s="46"/>
      <c r="K117" s="46"/>
      <c r="L117" s="46">
        <f>499698.17*0.5%</f>
        <v>2498.4908500000001</v>
      </c>
      <c r="M117" s="44">
        <v>0</v>
      </c>
      <c r="N117" s="44">
        <v>888240</v>
      </c>
      <c r="O117" s="44">
        <v>0</v>
      </c>
      <c r="P117" s="44">
        <v>0</v>
      </c>
      <c r="Q117" s="15"/>
    </row>
    <row r="118" spans="1:18" ht="30" x14ac:dyDescent="0.25">
      <c r="A118" s="47"/>
      <c r="B118" s="3" t="s">
        <v>99</v>
      </c>
      <c r="C118" s="1">
        <f t="shared" si="21"/>
        <v>781850</v>
      </c>
      <c r="D118" s="1"/>
      <c r="E118" s="2">
        <v>781850</v>
      </c>
      <c r="F118" s="2"/>
      <c r="G118" s="22"/>
      <c r="H118" s="44"/>
      <c r="I118" s="46"/>
      <c r="J118" s="46"/>
      <c r="K118" s="46"/>
      <c r="L118" s="25">
        <f>SUM(L116:L117)</f>
        <v>9021.8438500000011</v>
      </c>
      <c r="M118" s="44">
        <v>0</v>
      </c>
      <c r="N118" s="44">
        <v>781850</v>
      </c>
      <c r="O118" s="44">
        <v>0</v>
      </c>
      <c r="P118" s="44">
        <v>0</v>
      </c>
    </row>
    <row r="119" spans="1:18" ht="30" x14ac:dyDescent="0.25">
      <c r="A119" s="47"/>
      <c r="B119" s="3" t="s">
        <v>115</v>
      </c>
      <c r="C119" s="1">
        <f t="shared" si="21"/>
        <v>37200</v>
      </c>
      <c r="D119" s="1"/>
      <c r="E119" s="2">
        <v>37200</v>
      </c>
      <c r="F119" s="2"/>
      <c r="G119" s="22"/>
      <c r="H119" s="44"/>
      <c r="I119" s="46"/>
      <c r="J119" s="46"/>
      <c r="K119" s="46"/>
      <c r="L119" s="46"/>
      <c r="M119" s="44">
        <v>0</v>
      </c>
      <c r="N119" s="44">
        <v>37200</v>
      </c>
      <c r="O119" s="44">
        <v>0</v>
      </c>
      <c r="P119" s="44">
        <v>0</v>
      </c>
    </row>
    <row r="120" spans="1:18" ht="30" x14ac:dyDescent="0.25">
      <c r="A120" s="47"/>
      <c r="B120" s="3" t="s">
        <v>123</v>
      </c>
      <c r="C120" s="1">
        <f t="shared" si="21"/>
        <v>2500</v>
      </c>
      <c r="D120" s="1"/>
      <c r="E120" s="2">
        <v>2500</v>
      </c>
      <c r="F120" s="2"/>
      <c r="G120" s="22"/>
      <c r="H120" s="44"/>
      <c r="I120" s="46"/>
      <c r="J120" s="46"/>
      <c r="K120" s="46"/>
      <c r="L120" s="46"/>
      <c r="M120" s="44">
        <v>0</v>
      </c>
      <c r="N120" s="44">
        <v>2500</v>
      </c>
      <c r="O120" s="44">
        <v>0</v>
      </c>
      <c r="P120" s="44">
        <v>0</v>
      </c>
    </row>
    <row r="121" spans="1:18" x14ac:dyDescent="0.25">
      <c r="A121" s="16" t="s">
        <v>3</v>
      </c>
      <c r="B121" s="17" t="s">
        <v>5</v>
      </c>
      <c r="C121" s="19">
        <f>SUM(C122:C131)</f>
        <v>14758770</v>
      </c>
      <c r="D121" s="19"/>
      <c r="E121" s="19">
        <f>SUM(E122:E131)</f>
        <v>14878770</v>
      </c>
      <c r="F121" s="19"/>
      <c r="G121" s="20">
        <f>SUM(G124:G125)</f>
        <v>0</v>
      </c>
      <c r="H121" s="44">
        <v>417252.02</v>
      </c>
      <c r="I121" s="46"/>
      <c r="J121" s="46"/>
      <c r="K121" s="46"/>
      <c r="L121" s="46"/>
      <c r="M121" s="45">
        <f>SUM(M122:M131)</f>
        <v>0</v>
      </c>
      <c r="N121" s="45">
        <f>SUM(N122:N131)</f>
        <v>4620000</v>
      </c>
      <c r="O121" s="45">
        <f>SUM(O122:O131)</f>
        <v>6250000</v>
      </c>
      <c r="P121" s="45">
        <f>SUM(P122:P131)</f>
        <v>3888770</v>
      </c>
      <c r="Q121" s="15"/>
    </row>
    <row r="122" spans="1:18" ht="60" x14ac:dyDescent="0.25">
      <c r="A122" s="16"/>
      <c r="B122" s="3" t="s">
        <v>132</v>
      </c>
      <c r="C122" s="1">
        <f t="shared" ref="C122:C131" si="22">E122+F122</f>
        <v>260000</v>
      </c>
      <c r="D122" s="1"/>
      <c r="E122" s="2">
        <v>260000</v>
      </c>
      <c r="F122" s="19"/>
      <c r="G122" s="20"/>
      <c r="H122" s="44"/>
      <c r="I122" s="46"/>
      <c r="J122" s="46"/>
      <c r="K122" s="46"/>
      <c r="L122" s="46">
        <f>250000*12</f>
        <v>3000000</v>
      </c>
      <c r="M122" s="44">
        <v>0</v>
      </c>
      <c r="N122" s="44">
        <v>0</v>
      </c>
      <c r="O122" s="44">
        <v>130000</v>
      </c>
      <c r="P122" s="44">
        <v>130000</v>
      </c>
      <c r="Q122" s="15"/>
    </row>
    <row r="123" spans="1:18" x14ac:dyDescent="0.25">
      <c r="A123" s="16"/>
      <c r="B123" s="3" t="s">
        <v>201</v>
      </c>
      <c r="C123" s="1">
        <f>N123+O123+P123</f>
        <v>1380000</v>
      </c>
      <c r="D123" s="1"/>
      <c r="E123" s="2">
        <v>1500000</v>
      </c>
      <c r="F123" s="19"/>
      <c r="G123" s="20"/>
      <c r="H123" s="44"/>
      <c r="I123" s="46"/>
      <c r="J123" s="46"/>
      <c r="K123" s="46"/>
      <c r="L123" s="46"/>
      <c r="M123" s="44">
        <v>0</v>
      </c>
      <c r="N123" s="44">
        <v>100000</v>
      </c>
      <c r="O123" s="44">
        <v>640000</v>
      </c>
      <c r="P123" s="44">
        <v>640000</v>
      </c>
      <c r="Q123" s="15"/>
    </row>
    <row r="124" spans="1:18" ht="30" x14ac:dyDescent="0.25">
      <c r="A124" s="47"/>
      <c r="B124" s="3" t="s">
        <v>163</v>
      </c>
      <c r="C124" s="1">
        <f t="shared" si="22"/>
        <v>500000</v>
      </c>
      <c r="D124" s="1"/>
      <c r="E124" s="2">
        <v>500000</v>
      </c>
      <c r="F124" s="2"/>
      <c r="G124" s="22"/>
      <c r="H124" s="44">
        <v>0</v>
      </c>
      <c r="I124" s="46"/>
      <c r="J124" s="46"/>
      <c r="K124" s="46"/>
      <c r="L124" s="46"/>
      <c r="M124" s="44">
        <v>0</v>
      </c>
      <c r="N124" s="44">
        <v>0</v>
      </c>
      <c r="O124" s="44">
        <v>250000</v>
      </c>
      <c r="P124" s="44">
        <v>250000</v>
      </c>
      <c r="Q124" s="15"/>
    </row>
    <row r="125" spans="1:18" ht="90" x14ac:dyDescent="0.25">
      <c r="A125" s="47"/>
      <c r="B125" s="3" t="s">
        <v>127</v>
      </c>
      <c r="C125" s="1">
        <f t="shared" si="22"/>
        <v>377800</v>
      </c>
      <c r="D125" s="1"/>
      <c r="E125" s="2">
        <v>377800</v>
      </c>
      <c r="F125" s="2"/>
      <c r="G125" s="22"/>
      <c r="H125" s="44">
        <v>377800</v>
      </c>
      <c r="I125" s="46"/>
      <c r="J125" s="46"/>
      <c r="K125" s="46"/>
      <c r="L125" s="46"/>
      <c r="M125" s="44">
        <v>0</v>
      </c>
      <c r="N125" s="44">
        <v>0</v>
      </c>
      <c r="O125" s="44">
        <v>250000</v>
      </c>
      <c r="P125" s="44">
        <v>127800</v>
      </c>
      <c r="Q125" s="15"/>
    </row>
    <row r="126" spans="1:18" ht="60" x14ac:dyDescent="0.25">
      <c r="A126" s="47"/>
      <c r="B126" s="3" t="s">
        <v>213</v>
      </c>
      <c r="C126" s="1">
        <f t="shared" si="22"/>
        <v>20000</v>
      </c>
      <c r="D126" s="1"/>
      <c r="E126" s="2">
        <v>20000</v>
      </c>
      <c r="F126" s="2"/>
      <c r="G126" s="22"/>
      <c r="H126" s="44"/>
      <c r="I126" s="46"/>
      <c r="J126" s="46"/>
      <c r="K126" s="46"/>
      <c r="L126" s="46"/>
      <c r="M126" s="44">
        <v>0</v>
      </c>
      <c r="N126" s="44">
        <v>0</v>
      </c>
      <c r="O126" s="44">
        <v>0</v>
      </c>
      <c r="P126" s="44">
        <v>20000</v>
      </c>
      <c r="Q126" s="15"/>
    </row>
    <row r="127" spans="1:18" ht="30" x14ac:dyDescent="0.25">
      <c r="A127" s="47"/>
      <c r="B127" s="3" t="s">
        <v>153</v>
      </c>
      <c r="C127" s="1">
        <f t="shared" si="22"/>
        <v>10020970</v>
      </c>
      <c r="D127" s="1"/>
      <c r="E127" s="2">
        <v>10020970</v>
      </c>
      <c r="F127" s="2"/>
      <c r="G127" s="22"/>
      <c r="H127" s="44"/>
      <c r="I127" s="46"/>
      <c r="J127" s="46"/>
      <c r="K127" s="46"/>
      <c r="L127" s="46"/>
      <c r="M127" s="44">
        <v>0</v>
      </c>
      <c r="N127" s="44">
        <v>4000000</v>
      </c>
      <c r="O127" s="44">
        <v>4000000</v>
      </c>
      <c r="P127" s="44">
        <v>2020970</v>
      </c>
      <c r="Q127" s="15"/>
    </row>
    <row r="128" spans="1:18" ht="30" x14ac:dyDescent="0.25">
      <c r="A128" s="47"/>
      <c r="B128" s="3" t="s">
        <v>154</v>
      </c>
      <c r="C128" s="1">
        <f t="shared" si="22"/>
        <v>1000000</v>
      </c>
      <c r="D128" s="1"/>
      <c r="E128" s="2">
        <v>1000000</v>
      </c>
      <c r="F128" s="2"/>
      <c r="G128" s="22"/>
      <c r="H128" s="44"/>
      <c r="I128" s="46"/>
      <c r="J128" s="46"/>
      <c r="K128" s="46"/>
      <c r="L128" s="46"/>
      <c r="M128" s="44">
        <v>0</v>
      </c>
      <c r="N128" s="44">
        <v>400000</v>
      </c>
      <c r="O128" s="44">
        <v>400000</v>
      </c>
      <c r="P128" s="44">
        <v>200000</v>
      </c>
      <c r="Q128" s="15"/>
    </row>
    <row r="129" spans="1:17" ht="30" x14ac:dyDescent="0.25">
      <c r="A129" s="47"/>
      <c r="B129" s="3" t="s">
        <v>152</v>
      </c>
      <c r="C129" s="1">
        <f t="shared" si="22"/>
        <v>100000</v>
      </c>
      <c r="D129" s="1"/>
      <c r="E129" s="2">
        <v>100000</v>
      </c>
      <c r="F129" s="2"/>
      <c r="G129" s="22"/>
      <c r="H129" s="44"/>
      <c r="I129" s="46"/>
      <c r="J129" s="46"/>
      <c r="K129" s="46"/>
      <c r="L129" s="46"/>
      <c r="M129" s="44">
        <v>0</v>
      </c>
      <c r="N129" s="44">
        <v>100000</v>
      </c>
      <c r="O129" s="44">
        <v>0</v>
      </c>
      <c r="P129" s="44">
        <v>0</v>
      </c>
      <c r="Q129" s="15"/>
    </row>
    <row r="130" spans="1:17" ht="30" x14ac:dyDescent="0.25">
      <c r="A130" s="47"/>
      <c r="B130" s="3" t="s">
        <v>193</v>
      </c>
      <c r="C130" s="1">
        <f t="shared" si="22"/>
        <v>1000000</v>
      </c>
      <c r="D130" s="1"/>
      <c r="E130" s="2">
        <v>1000000</v>
      </c>
      <c r="F130" s="2"/>
      <c r="G130" s="22"/>
      <c r="H130" s="44"/>
      <c r="I130" s="46"/>
      <c r="J130" s="46"/>
      <c r="K130" s="46"/>
      <c r="L130" s="46"/>
      <c r="M130" s="44">
        <v>0</v>
      </c>
      <c r="N130" s="44">
        <v>0</v>
      </c>
      <c r="O130" s="44">
        <v>500000</v>
      </c>
      <c r="P130" s="44">
        <v>500000</v>
      </c>
      <c r="Q130" s="15"/>
    </row>
    <row r="131" spans="1:17" ht="30" x14ac:dyDescent="0.25">
      <c r="A131" s="47"/>
      <c r="B131" s="3" t="s">
        <v>157</v>
      </c>
      <c r="C131" s="1">
        <f t="shared" si="22"/>
        <v>100000</v>
      </c>
      <c r="D131" s="1"/>
      <c r="E131" s="2">
        <v>100000</v>
      </c>
      <c r="F131" s="2"/>
      <c r="G131" s="22"/>
      <c r="H131" s="44"/>
      <c r="I131" s="46"/>
      <c r="J131" s="46"/>
      <c r="K131" s="46"/>
      <c r="L131" s="46"/>
      <c r="M131" s="44">
        <v>0</v>
      </c>
      <c r="N131" s="44">
        <v>20000</v>
      </c>
      <c r="O131" s="44">
        <v>80000</v>
      </c>
      <c r="P131" s="44">
        <v>0</v>
      </c>
      <c r="Q131" s="15"/>
    </row>
    <row r="132" spans="1:17" x14ac:dyDescent="0.25">
      <c r="A132" s="16" t="s">
        <v>6</v>
      </c>
      <c r="B132" s="17" t="s">
        <v>41</v>
      </c>
      <c r="C132" s="18">
        <f>C133+C157+C170</f>
        <v>2528080</v>
      </c>
      <c r="D132" s="18">
        <f t="shared" ref="D132:P132" si="23">D133+D157+D170</f>
        <v>0</v>
      </c>
      <c r="E132" s="18">
        <f t="shared" si="23"/>
        <v>2528080</v>
      </c>
      <c r="F132" s="18">
        <f t="shared" si="23"/>
        <v>0</v>
      </c>
      <c r="G132" s="18">
        <f t="shared" si="23"/>
        <v>605329.27999999991</v>
      </c>
      <c r="H132" s="18">
        <f t="shared" si="23"/>
        <v>1075070.7200000002</v>
      </c>
      <c r="I132" s="18">
        <f t="shared" si="23"/>
        <v>0</v>
      </c>
      <c r="J132" s="18">
        <f t="shared" si="23"/>
        <v>0</v>
      </c>
      <c r="K132" s="18">
        <f t="shared" si="23"/>
        <v>0</v>
      </c>
      <c r="L132" s="18">
        <f t="shared" si="23"/>
        <v>0</v>
      </c>
      <c r="M132" s="18">
        <f t="shared" si="23"/>
        <v>306250.40000000002</v>
      </c>
      <c r="N132" s="18">
        <f t="shared" si="23"/>
        <v>1344329.6</v>
      </c>
      <c r="O132" s="18">
        <f t="shared" si="23"/>
        <v>720500</v>
      </c>
      <c r="P132" s="18">
        <f t="shared" si="23"/>
        <v>157000</v>
      </c>
      <c r="Q132" s="15"/>
    </row>
    <row r="133" spans="1:17" x14ac:dyDescent="0.25">
      <c r="A133" s="16"/>
      <c r="B133" s="17" t="s">
        <v>9</v>
      </c>
      <c r="C133" s="18">
        <f>SUM(C134:C156)</f>
        <v>1578600</v>
      </c>
      <c r="D133" s="18"/>
      <c r="E133" s="19">
        <f>SUM(E134:E156)</f>
        <v>1578600</v>
      </c>
      <c r="F133" s="19"/>
      <c r="G133" s="20">
        <f>SUM(G134:G149)</f>
        <v>600935.69999999995</v>
      </c>
      <c r="H133" s="44">
        <v>890364.3</v>
      </c>
      <c r="I133" s="46"/>
      <c r="J133" s="46"/>
      <c r="K133" s="46"/>
      <c r="L133" s="46"/>
      <c r="M133" s="18">
        <f>SUM(M134:M156)</f>
        <v>159750.39999999999</v>
      </c>
      <c r="N133" s="18">
        <f>SUM(N134:N156)</f>
        <v>1020349.6</v>
      </c>
      <c r="O133" s="18">
        <f>SUM(O134:O156)</f>
        <v>318500</v>
      </c>
      <c r="P133" s="18">
        <f>SUM(P134:P156)</f>
        <v>80000</v>
      </c>
      <c r="Q133" s="15"/>
    </row>
    <row r="134" spans="1:17" x14ac:dyDescent="0.25">
      <c r="A134" s="47"/>
      <c r="B134" s="3" t="s">
        <v>89</v>
      </c>
      <c r="C134" s="1">
        <f t="shared" ref="C134:C156" si="24">E134+F134</f>
        <v>10000</v>
      </c>
      <c r="D134" s="1"/>
      <c r="E134" s="2">
        <v>10000</v>
      </c>
      <c r="F134" s="2"/>
      <c r="G134" s="22"/>
      <c r="H134" s="44">
        <v>10000</v>
      </c>
      <c r="I134" s="46"/>
      <c r="J134" s="46"/>
      <c r="K134" s="46"/>
      <c r="L134" s="46"/>
      <c r="M134" s="44">
        <v>0</v>
      </c>
      <c r="N134" s="44">
        <v>10000</v>
      </c>
      <c r="O134" s="44">
        <v>0</v>
      </c>
      <c r="P134" s="44">
        <v>0</v>
      </c>
    </row>
    <row r="135" spans="1:17" ht="30" x14ac:dyDescent="0.25">
      <c r="A135" s="47"/>
      <c r="B135" s="3" t="s">
        <v>21</v>
      </c>
      <c r="C135" s="1">
        <f t="shared" si="24"/>
        <v>100000</v>
      </c>
      <c r="D135" s="1"/>
      <c r="E135" s="2">
        <v>100000</v>
      </c>
      <c r="F135" s="2"/>
      <c r="G135" s="22">
        <v>139952</v>
      </c>
      <c r="H135" s="44">
        <v>48</v>
      </c>
      <c r="I135" s="46"/>
      <c r="J135" s="46"/>
      <c r="K135" s="46"/>
      <c r="L135" s="46"/>
      <c r="M135" s="44">
        <v>0</v>
      </c>
      <c r="N135" s="44">
        <v>50000</v>
      </c>
      <c r="O135" s="44">
        <v>50000</v>
      </c>
      <c r="P135" s="44">
        <v>0</v>
      </c>
    </row>
    <row r="136" spans="1:17" ht="45" x14ac:dyDescent="0.25">
      <c r="A136" s="47"/>
      <c r="B136" s="3" t="s">
        <v>22</v>
      </c>
      <c r="C136" s="1">
        <f t="shared" si="24"/>
        <v>157000</v>
      </c>
      <c r="D136" s="1"/>
      <c r="E136" s="2">
        <v>157000</v>
      </c>
      <c r="F136" s="2"/>
      <c r="G136" s="22">
        <v>130440</v>
      </c>
      <c r="H136" s="44">
        <v>60</v>
      </c>
      <c r="I136" s="46"/>
      <c r="J136" s="46"/>
      <c r="K136" s="46"/>
      <c r="L136" s="46"/>
      <c r="M136" s="44">
        <v>0</v>
      </c>
      <c r="N136" s="44">
        <v>57000</v>
      </c>
      <c r="O136" s="44">
        <v>50000</v>
      </c>
      <c r="P136" s="44">
        <v>50000</v>
      </c>
    </row>
    <row r="137" spans="1:17" ht="105" x14ac:dyDescent="0.25">
      <c r="A137" s="47"/>
      <c r="B137" s="3" t="s">
        <v>60</v>
      </c>
      <c r="C137" s="1">
        <f t="shared" si="24"/>
        <v>50000</v>
      </c>
      <c r="D137" s="1"/>
      <c r="E137" s="2">
        <v>50000</v>
      </c>
      <c r="F137" s="2"/>
      <c r="G137" s="22">
        <v>89755</v>
      </c>
      <c r="H137" s="44">
        <v>45</v>
      </c>
      <c r="I137" s="46"/>
      <c r="J137" s="46"/>
      <c r="K137" s="46"/>
      <c r="L137" s="46"/>
      <c r="M137" s="44">
        <v>0</v>
      </c>
      <c r="N137" s="44">
        <v>20000</v>
      </c>
      <c r="O137" s="44">
        <v>20000</v>
      </c>
      <c r="P137" s="44">
        <v>10000</v>
      </c>
    </row>
    <row r="138" spans="1:17" ht="60" x14ac:dyDescent="0.25">
      <c r="A138" s="47"/>
      <c r="B138" s="3" t="s">
        <v>59</v>
      </c>
      <c r="C138" s="1">
        <f t="shared" si="24"/>
        <v>50000</v>
      </c>
      <c r="D138" s="1"/>
      <c r="E138" s="2">
        <v>50000</v>
      </c>
      <c r="F138" s="2"/>
      <c r="G138" s="22">
        <v>105938.7</v>
      </c>
      <c r="H138" s="44">
        <v>61.30000000000291</v>
      </c>
      <c r="I138" s="46"/>
      <c r="J138" s="46"/>
      <c r="K138" s="46"/>
      <c r="L138" s="46"/>
      <c r="M138" s="44">
        <v>0</v>
      </c>
      <c r="N138" s="44">
        <v>20000</v>
      </c>
      <c r="O138" s="44">
        <v>20000</v>
      </c>
      <c r="P138" s="44">
        <v>10000</v>
      </c>
    </row>
    <row r="139" spans="1:17" ht="45" x14ac:dyDescent="0.25">
      <c r="A139" s="47"/>
      <c r="B139" s="3" t="s">
        <v>90</v>
      </c>
      <c r="C139" s="1">
        <f t="shared" si="24"/>
        <v>50000</v>
      </c>
      <c r="D139" s="1"/>
      <c r="E139" s="2">
        <v>50000</v>
      </c>
      <c r="F139" s="2"/>
      <c r="G139" s="22">
        <v>134850</v>
      </c>
      <c r="H139" s="44">
        <v>0</v>
      </c>
      <c r="I139" s="46"/>
      <c r="J139" s="46"/>
      <c r="K139" s="46"/>
      <c r="L139" s="46"/>
      <c r="M139" s="44">
        <v>0</v>
      </c>
      <c r="N139" s="44">
        <v>20000</v>
      </c>
      <c r="O139" s="44">
        <v>20000</v>
      </c>
      <c r="P139" s="44">
        <v>10000</v>
      </c>
    </row>
    <row r="140" spans="1:17" ht="30" x14ac:dyDescent="0.25">
      <c r="A140" s="47"/>
      <c r="B140" s="3" t="s">
        <v>46</v>
      </c>
      <c r="C140" s="1">
        <f t="shared" si="24"/>
        <v>3000</v>
      </c>
      <c r="D140" s="1"/>
      <c r="E140" s="2">
        <v>3000</v>
      </c>
      <c r="F140" s="2"/>
      <c r="G140" s="22"/>
      <c r="H140" s="44">
        <v>0</v>
      </c>
      <c r="I140" s="46"/>
      <c r="J140" s="46"/>
      <c r="K140" s="46"/>
      <c r="L140" s="46"/>
      <c r="M140" s="44">
        <v>0</v>
      </c>
      <c r="N140" s="44">
        <v>3000</v>
      </c>
      <c r="O140" s="44">
        <v>0</v>
      </c>
      <c r="P140" s="44">
        <v>0</v>
      </c>
    </row>
    <row r="141" spans="1:17" ht="45" x14ac:dyDescent="0.25">
      <c r="A141" s="47"/>
      <c r="B141" s="3" t="s">
        <v>24</v>
      </c>
      <c r="C141" s="1">
        <f t="shared" si="24"/>
        <v>10000</v>
      </c>
      <c r="D141" s="1"/>
      <c r="E141" s="2">
        <v>10000</v>
      </c>
      <c r="F141" s="2"/>
      <c r="G141" s="22"/>
      <c r="H141" s="44">
        <v>0</v>
      </c>
      <c r="I141" s="46"/>
      <c r="J141" s="46"/>
      <c r="K141" s="46"/>
      <c r="L141" s="46"/>
      <c r="M141" s="44">
        <v>0</v>
      </c>
      <c r="N141" s="1">
        <v>10000</v>
      </c>
      <c r="O141" s="44">
        <v>0</v>
      </c>
      <c r="P141" s="44">
        <v>0</v>
      </c>
    </row>
    <row r="142" spans="1:17" ht="45" x14ac:dyDescent="0.25">
      <c r="A142" s="47"/>
      <c r="B142" s="3" t="s">
        <v>25</v>
      </c>
      <c r="C142" s="1">
        <f t="shared" si="24"/>
        <v>10000</v>
      </c>
      <c r="D142" s="1"/>
      <c r="E142" s="2">
        <v>10000</v>
      </c>
      <c r="F142" s="2"/>
      <c r="G142" s="22"/>
      <c r="H142" s="44">
        <v>0</v>
      </c>
      <c r="I142" s="46"/>
      <c r="J142" s="46"/>
      <c r="K142" s="46"/>
      <c r="L142" s="46"/>
      <c r="M142" s="44">
        <v>0</v>
      </c>
      <c r="N142" s="1">
        <v>10000</v>
      </c>
      <c r="O142" s="44">
        <v>0</v>
      </c>
      <c r="P142" s="44">
        <v>0</v>
      </c>
    </row>
    <row r="143" spans="1:17" ht="45" x14ac:dyDescent="0.25">
      <c r="A143" s="47"/>
      <c r="B143" s="3" t="s">
        <v>75</v>
      </c>
      <c r="C143" s="1">
        <f t="shared" si="24"/>
        <v>21000</v>
      </c>
      <c r="D143" s="1"/>
      <c r="E143" s="2">
        <v>21000</v>
      </c>
      <c r="F143" s="2"/>
      <c r="G143" s="22"/>
      <c r="H143" s="44"/>
      <c r="I143" s="46"/>
      <c r="J143" s="46"/>
      <c r="K143" s="46"/>
      <c r="L143" s="46"/>
      <c r="M143" s="44">
        <v>0</v>
      </c>
      <c r="N143" s="44">
        <v>21000</v>
      </c>
      <c r="O143" s="44">
        <v>0</v>
      </c>
      <c r="P143" s="44">
        <v>0</v>
      </c>
    </row>
    <row r="144" spans="1:17" ht="60" x14ac:dyDescent="0.25">
      <c r="A144" s="47"/>
      <c r="B144" s="3" t="s">
        <v>86</v>
      </c>
      <c r="C144" s="1">
        <f t="shared" si="24"/>
        <v>10000</v>
      </c>
      <c r="D144" s="1"/>
      <c r="E144" s="2">
        <v>10000</v>
      </c>
      <c r="F144" s="2"/>
      <c r="G144" s="22"/>
      <c r="H144" s="44">
        <v>0</v>
      </c>
      <c r="I144" s="46"/>
      <c r="J144" s="46"/>
      <c r="K144" s="46"/>
      <c r="L144" s="46"/>
      <c r="M144" s="44">
        <v>0</v>
      </c>
      <c r="N144" s="44">
        <v>0</v>
      </c>
      <c r="O144" s="44">
        <v>10000</v>
      </c>
      <c r="P144" s="44">
        <v>0</v>
      </c>
    </row>
    <row r="145" spans="1:16" ht="30" x14ac:dyDescent="0.25">
      <c r="A145" s="47"/>
      <c r="B145" s="3" t="s">
        <v>58</v>
      </c>
      <c r="C145" s="1">
        <f t="shared" si="24"/>
        <v>30000</v>
      </c>
      <c r="D145" s="1"/>
      <c r="E145" s="2">
        <v>30000</v>
      </c>
      <c r="F145" s="2"/>
      <c r="G145" s="22"/>
      <c r="H145" s="44">
        <v>0</v>
      </c>
      <c r="I145" s="46"/>
      <c r="J145" s="46"/>
      <c r="K145" s="46"/>
      <c r="L145" s="46"/>
      <c r="M145" s="44">
        <v>0</v>
      </c>
      <c r="N145" s="44">
        <v>15000</v>
      </c>
      <c r="O145" s="44">
        <v>15000</v>
      </c>
      <c r="P145" s="44">
        <v>0</v>
      </c>
    </row>
    <row r="146" spans="1:16" ht="60" x14ac:dyDescent="0.25">
      <c r="A146" s="47"/>
      <c r="B146" s="3" t="s">
        <v>35</v>
      </c>
      <c r="C146" s="1">
        <f t="shared" si="24"/>
        <v>10000</v>
      </c>
      <c r="D146" s="1"/>
      <c r="E146" s="2">
        <v>10000</v>
      </c>
      <c r="F146" s="2"/>
      <c r="G146" s="22"/>
      <c r="H146" s="44">
        <v>0</v>
      </c>
      <c r="I146" s="46"/>
      <c r="J146" s="46"/>
      <c r="K146" s="46"/>
      <c r="L146" s="46"/>
      <c r="M146" s="44">
        <v>0</v>
      </c>
      <c r="N146" s="44">
        <v>10000</v>
      </c>
      <c r="O146" s="44">
        <v>0</v>
      </c>
      <c r="P146" s="44">
        <v>0</v>
      </c>
    </row>
    <row r="147" spans="1:16" ht="60" x14ac:dyDescent="0.25">
      <c r="A147" s="48"/>
      <c r="B147" s="3" t="s">
        <v>121</v>
      </c>
      <c r="C147" s="1">
        <f t="shared" si="24"/>
        <v>133500</v>
      </c>
      <c r="D147" s="1"/>
      <c r="E147" s="2">
        <v>133500</v>
      </c>
      <c r="F147" s="2"/>
      <c r="G147" s="22"/>
      <c r="H147" s="44" t="s">
        <v>130</v>
      </c>
      <c r="I147" s="46"/>
      <c r="J147" s="46"/>
      <c r="K147" s="46"/>
      <c r="L147" s="46"/>
      <c r="M147" s="44">
        <v>0</v>
      </c>
      <c r="N147" s="44">
        <v>0</v>
      </c>
      <c r="O147" s="44">
        <v>133500</v>
      </c>
      <c r="P147" s="44">
        <v>0</v>
      </c>
    </row>
    <row r="148" spans="1:16" ht="30" x14ac:dyDescent="0.25">
      <c r="A148" s="47"/>
      <c r="B148" s="3" t="s">
        <v>95</v>
      </c>
      <c r="C148" s="1">
        <f t="shared" si="24"/>
        <v>324000</v>
      </c>
      <c r="D148" s="1"/>
      <c r="E148" s="2">
        <v>324000</v>
      </c>
      <c r="F148" s="2"/>
      <c r="G148" s="22"/>
      <c r="H148" s="44">
        <v>324000</v>
      </c>
      <c r="I148" s="46"/>
      <c r="J148" s="44"/>
      <c r="K148" s="46"/>
      <c r="L148" s="46"/>
      <c r="M148" s="44">
        <v>159650.4</v>
      </c>
      <c r="N148" s="44">
        <f>C148-M148</f>
        <v>164349.6</v>
      </c>
      <c r="O148" s="44">
        <v>0</v>
      </c>
      <c r="P148" s="44">
        <v>0</v>
      </c>
    </row>
    <row r="149" spans="1:16" ht="30" x14ac:dyDescent="0.25">
      <c r="A149" s="47"/>
      <c r="B149" s="3" t="s">
        <v>122</v>
      </c>
      <c r="C149" s="1">
        <f t="shared" si="24"/>
        <v>440000</v>
      </c>
      <c r="D149" s="1"/>
      <c r="E149" s="2">
        <v>440000</v>
      </c>
      <c r="F149" s="2"/>
      <c r="G149" s="22"/>
      <c r="H149" s="44">
        <v>300000</v>
      </c>
      <c r="I149" s="46"/>
      <c r="J149" s="46"/>
      <c r="K149" s="46"/>
      <c r="L149" s="46"/>
      <c r="M149" s="44">
        <v>0</v>
      </c>
      <c r="N149" s="44">
        <v>440000</v>
      </c>
      <c r="O149" s="44">
        <v>0</v>
      </c>
      <c r="P149" s="44">
        <v>0</v>
      </c>
    </row>
    <row r="150" spans="1:16" ht="75" x14ac:dyDescent="0.25">
      <c r="A150" s="47"/>
      <c r="B150" s="3" t="s">
        <v>113</v>
      </c>
      <c r="C150" s="1">
        <f t="shared" si="24"/>
        <v>100</v>
      </c>
      <c r="D150" s="1"/>
      <c r="E150" s="2">
        <v>100</v>
      </c>
      <c r="F150" s="2"/>
      <c r="G150" s="22"/>
      <c r="H150" s="44"/>
      <c r="I150" s="46"/>
      <c r="J150" s="46"/>
      <c r="K150" s="46"/>
      <c r="L150" s="46"/>
      <c r="M150" s="44">
        <v>100</v>
      </c>
      <c r="N150" s="44">
        <v>0</v>
      </c>
      <c r="O150" s="44">
        <v>0</v>
      </c>
      <c r="P150" s="44">
        <v>0</v>
      </c>
    </row>
    <row r="151" spans="1:16" ht="30" x14ac:dyDescent="0.25">
      <c r="A151" s="47"/>
      <c r="B151" s="3" t="s">
        <v>210</v>
      </c>
      <c r="C151" s="1">
        <f t="shared" si="24"/>
        <v>10000</v>
      </c>
      <c r="D151" s="1"/>
      <c r="E151" s="2">
        <v>10000</v>
      </c>
      <c r="F151" s="2"/>
      <c r="G151" s="22"/>
      <c r="H151" s="44"/>
      <c r="I151" s="46"/>
      <c r="J151" s="46"/>
      <c r="K151" s="46"/>
      <c r="L151" s="46"/>
      <c r="M151" s="44">
        <v>0</v>
      </c>
      <c r="N151" s="44">
        <v>10000</v>
      </c>
      <c r="O151" s="44">
        <v>0</v>
      </c>
      <c r="P151" s="44">
        <v>0</v>
      </c>
    </row>
    <row r="152" spans="1:16" ht="30" x14ac:dyDescent="0.25">
      <c r="A152" s="47"/>
      <c r="B152" s="3" t="s">
        <v>211</v>
      </c>
      <c r="C152" s="1">
        <f t="shared" si="24"/>
        <v>10000</v>
      </c>
      <c r="D152" s="1"/>
      <c r="E152" s="2">
        <v>10000</v>
      </c>
      <c r="F152" s="2"/>
      <c r="G152" s="22"/>
      <c r="H152" s="44"/>
      <c r="I152" s="46"/>
      <c r="J152" s="46"/>
      <c r="K152" s="46"/>
      <c r="L152" s="46"/>
      <c r="M152" s="44">
        <v>0</v>
      </c>
      <c r="N152" s="44">
        <v>10000</v>
      </c>
      <c r="O152" s="44">
        <v>0</v>
      </c>
      <c r="P152" s="44">
        <v>0</v>
      </c>
    </row>
    <row r="153" spans="1:16" ht="30" x14ac:dyDescent="0.25">
      <c r="A153" s="47"/>
      <c r="B153" s="3" t="s">
        <v>212</v>
      </c>
      <c r="C153" s="1">
        <f t="shared" si="24"/>
        <v>10000</v>
      </c>
      <c r="D153" s="1"/>
      <c r="E153" s="2">
        <v>10000</v>
      </c>
      <c r="F153" s="2"/>
      <c r="G153" s="22"/>
      <c r="H153" s="44"/>
      <c r="I153" s="46"/>
      <c r="J153" s="46"/>
      <c r="K153" s="46"/>
      <c r="L153" s="46"/>
      <c r="M153" s="44">
        <v>0</v>
      </c>
      <c r="N153" s="44">
        <v>10000</v>
      </c>
      <c r="O153" s="44">
        <v>0</v>
      </c>
      <c r="P153" s="44">
        <v>0</v>
      </c>
    </row>
    <row r="154" spans="1:16" ht="30" x14ac:dyDescent="0.25">
      <c r="A154" s="47"/>
      <c r="B154" s="3" t="s">
        <v>192</v>
      </c>
      <c r="C154" s="1">
        <f t="shared" si="24"/>
        <v>20000</v>
      </c>
      <c r="D154" s="1"/>
      <c r="E154" s="2">
        <v>20000</v>
      </c>
      <c r="F154" s="2"/>
      <c r="G154" s="22"/>
      <c r="H154" s="44"/>
      <c r="I154" s="46"/>
      <c r="J154" s="46"/>
      <c r="K154" s="46"/>
      <c r="L154" s="46"/>
      <c r="M154" s="44">
        <v>0</v>
      </c>
      <c r="N154" s="44">
        <v>20000</v>
      </c>
      <c r="O154" s="44">
        <v>0</v>
      </c>
      <c r="P154" s="44">
        <v>0</v>
      </c>
    </row>
    <row r="155" spans="1:16" ht="30" x14ac:dyDescent="0.25">
      <c r="A155" s="47"/>
      <c r="B155" s="3" t="s">
        <v>162</v>
      </c>
      <c r="C155" s="1">
        <f t="shared" si="24"/>
        <v>20000</v>
      </c>
      <c r="D155" s="1"/>
      <c r="E155" s="2">
        <v>20000</v>
      </c>
      <c r="F155" s="2"/>
      <c r="G155" s="22"/>
      <c r="H155" s="44"/>
      <c r="I155" s="46"/>
      <c r="J155" s="46"/>
      <c r="K155" s="46"/>
      <c r="L155" s="46"/>
      <c r="M155" s="44">
        <v>0</v>
      </c>
      <c r="N155" s="44">
        <v>20000</v>
      </c>
      <c r="O155" s="44"/>
      <c r="P155" s="44"/>
    </row>
    <row r="156" spans="1:16" x14ac:dyDescent="0.25">
      <c r="A156" s="47"/>
      <c r="B156" s="3" t="s">
        <v>146</v>
      </c>
      <c r="C156" s="1">
        <f t="shared" si="24"/>
        <v>100000</v>
      </c>
      <c r="D156" s="1"/>
      <c r="E156" s="2">
        <v>100000</v>
      </c>
      <c r="F156" s="2"/>
      <c r="G156" s="22"/>
      <c r="H156" s="44"/>
      <c r="I156" s="46"/>
      <c r="J156" s="46"/>
      <c r="K156" s="46"/>
      <c r="L156" s="46"/>
      <c r="M156" s="44">
        <v>0</v>
      </c>
      <c r="N156" s="44">
        <v>100000</v>
      </c>
      <c r="O156" s="44">
        <v>0</v>
      </c>
      <c r="P156" s="44">
        <v>0</v>
      </c>
    </row>
    <row r="157" spans="1:16" x14ac:dyDescent="0.25">
      <c r="A157" s="47"/>
      <c r="B157" s="17" t="s">
        <v>7</v>
      </c>
      <c r="C157" s="18">
        <f>SUM(C158:C169)</f>
        <v>523780</v>
      </c>
      <c r="D157" s="18"/>
      <c r="E157" s="19">
        <f>SUM(E158:E169)</f>
        <v>523780</v>
      </c>
      <c r="F157" s="19"/>
      <c r="G157" s="20">
        <f>SUM(G158:G163)</f>
        <v>4393.58</v>
      </c>
      <c r="H157" s="44">
        <v>6.4200000000000728</v>
      </c>
      <c r="I157" s="46"/>
      <c r="J157" s="46"/>
      <c r="K157" s="46"/>
      <c r="L157" s="46"/>
      <c r="M157" s="45">
        <f>SUM(M158:M169)</f>
        <v>6500</v>
      </c>
      <c r="N157" s="45">
        <f>SUM(N158:N169)</f>
        <v>138280</v>
      </c>
      <c r="O157" s="45">
        <f>SUM(O158:O169)</f>
        <v>302000</v>
      </c>
      <c r="P157" s="45">
        <f>SUM(P158:P169)</f>
        <v>77000</v>
      </c>
    </row>
    <row r="158" spans="1:16" ht="45" x14ac:dyDescent="0.25">
      <c r="A158" s="47"/>
      <c r="B158" s="3" t="s">
        <v>96</v>
      </c>
      <c r="C158" s="1">
        <f t="shared" ref="C158:C169" si="25">E158+F158</f>
        <v>7140</v>
      </c>
      <c r="D158" s="1"/>
      <c r="E158" s="2">
        <v>7140</v>
      </c>
      <c r="F158" s="2"/>
      <c r="G158" s="22"/>
      <c r="H158" s="44">
        <v>0</v>
      </c>
      <c r="I158" s="46"/>
      <c r="J158" s="46"/>
      <c r="K158" s="46"/>
      <c r="L158" s="46"/>
      <c r="M158" s="44">
        <v>0</v>
      </c>
      <c r="N158" s="44">
        <v>7140</v>
      </c>
      <c r="O158" s="44">
        <v>0</v>
      </c>
      <c r="P158" s="44">
        <v>0</v>
      </c>
    </row>
    <row r="159" spans="1:16" ht="60" x14ac:dyDescent="0.25">
      <c r="A159" s="47"/>
      <c r="B159" s="3" t="s">
        <v>97</v>
      </c>
      <c r="C159" s="1">
        <f t="shared" si="25"/>
        <v>1790</v>
      </c>
      <c r="D159" s="1"/>
      <c r="E159" s="2">
        <v>1790</v>
      </c>
      <c r="F159" s="2"/>
      <c r="G159" s="22"/>
      <c r="H159" s="44">
        <v>0</v>
      </c>
      <c r="I159" s="46"/>
      <c r="J159" s="46"/>
      <c r="K159" s="46"/>
      <c r="L159" s="46"/>
      <c r="M159" s="44">
        <v>0</v>
      </c>
      <c r="N159" s="44">
        <v>1790</v>
      </c>
      <c r="O159" s="44">
        <v>0</v>
      </c>
      <c r="P159" s="44">
        <v>0</v>
      </c>
    </row>
    <row r="160" spans="1:16" ht="45" x14ac:dyDescent="0.25">
      <c r="A160" s="47"/>
      <c r="B160" s="3" t="s">
        <v>100</v>
      </c>
      <c r="C160" s="1">
        <f t="shared" si="25"/>
        <v>7150</v>
      </c>
      <c r="D160" s="1"/>
      <c r="E160" s="2">
        <v>7150</v>
      </c>
      <c r="F160" s="2"/>
      <c r="G160" s="22"/>
      <c r="H160" s="44">
        <v>0</v>
      </c>
      <c r="I160" s="46"/>
      <c r="J160" s="46"/>
      <c r="K160" s="46"/>
      <c r="L160" s="46"/>
      <c r="M160" s="44">
        <v>0</v>
      </c>
      <c r="N160" s="44">
        <v>7150</v>
      </c>
      <c r="O160" s="44">
        <v>0</v>
      </c>
      <c r="P160" s="44">
        <v>0</v>
      </c>
    </row>
    <row r="161" spans="1:16" ht="60" x14ac:dyDescent="0.25">
      <c r="A161" s="47"/>
      <c r="B161" s="3" t="s">
        <v>101</v>
      </c>
      <c r="C161" s="1">
        <f t="shared" si="25"/>
        <v>1790</v>
      </c>
      <c r="D161" s="1"/>
      <c r="E161" s="2">
        <v>1790</v>
      </c>
      <c r="F161" s="2"/>
      <c r="G161" s="22"/>
      <c r="H161" s="44">
        <v>0</v>
      </c>
      <c r="I161" s="46"/>
      <c r="J161" s="46"/>
      <c r="K161" s="46"/>
      <c r="L161" s="46"/>
      <c r="M161" s="44">
        <v>0</v>
      </c>
      <c r="N161" s="44">
        <v>1790</v>
      </c>
      <c r="O161" s="44">
        <v>0</v>
      </c>
      <c r="P161" s="44">
        <v>0</v>
      </c>
    </row>
    <row r="162" spans="1:16" ht="45" x14ac:dyDescent="0.25">
      <c r="A162" s="47"/>
      <c r="B162" s="3" t="s">
        <v>44</v>
      </c>
      <c r="C162" s="1">
        <f t="shared" si="25"/>
        <v>19410</v>
      </c>
      <c r="D162" s="1"/>
      <c r="E162" s="2">
        <v>19410</v>
      </c>
      <c r="F162" s="2"/>
      <c r="G162" s="22"/>
      <c r="H162" s="44"/>
      <c r="I162" s="46"/>
      <c r="J162" s="46"/>
      <c r="K162" s="46"/>
      <c r="L162" s="46"/>
      <c r="M162" s="44">
        <v>0</v>
      </c>
      <c r="N162" s="44">
        <v>19410</v>
      </c>
      <c r="O162" s="44">
        <v>0</v>
      </c>
      <c r="P162" s="44">
        <v>0</v>
      </c>
    </row>
    <row r="163" spans="1:16" ht="30" x14ac:dyDescent="0.25">
      <c r="A163" s="47"/>
      <c r="B163" s="3" t="s">
        <v>133</v>
      </c>
      <c r="C163" s="1">
        <f t="shared" si="25"/>
        <v>150000</v>
      </c>
      <c r="D163" s="1"/>
      <c r="E163" s="2">
        <v>150000</v>
      </c>
      <c r="F163" s="2"/>
      <c r="G163" s="22">
        <v>4393.58</v>
      </c>
      <c r="H163" s="44">
        <v>6.4200000000000728</v>
      </c>
      <c r="I163" s="46"/>
      <c r="J163" s="46"/>
      <c r="K163" s="46"/>
      <c r="L163" s="46"/>
      <c r="M163" s="44">
        <v>0</v>
      </c>
      <c r="N163" s="44">
        <v>0</v>
      </c>
      <c r="O163" s="44">
        <v>150000</v>
      </c>
      <c r="P163" s="44">
        <v>0</v>
      </c>
    </row>
    <row r="164" spans="1:16" ht="30" x14ac:dyDescent="0.25">
      <c r="A164" s="47"/>
      <c r="B164" s="3" t="s">
        <v>180</v>
      </c>
      <c r="C164" s="1">
        <f t="shared" si="25"/>
        <v>6500</v>
      </c>
      <c r="D164" s="1"/>
      <c r="E164" s="2">
        <v>6500</v>
      </c>
      <c r="F164" s="2"/>
      <c r="G164" s="22"/>
      <c r="H164" s="44"/>
      <c r="I164" s="46"/>
      <c r="J164" s="46"/>
      <c r="K164" s="46"/>
      <c r="L164" s="46"/>
      <c r="M164" s="44">
        <v>6500</v>
      </c>
      <c r="N164" s="44">
        <v>0</v>
      </c>
      <c r="O164" s="44">
        <v>0</v>
      </c>
      <c r="P164" s="44">
        <v>0</v>
      </c>
    </row>
    <row r="165" spans="1:16" ht="45" x14ac:dyDescent="0.25">
      <c r="A165" s="47"/>
      <c r="B165" s="3" t="s">
        <v>139</v>
      </c>
      <c r="C165" s="1">
        <f t="shared" si="25"/>
        <v>7000</v>
      </c>
      <c r="D165" s="1"/>
      <c r="E165" s="2">
        <v>7000</v>
      </c>
      <c r="F165" s="2"/>
      <c r="G165" s="22"/>
      <c r="H165" s="44"/>
      <c r="I165" s="46"/>
      <c r="J165" s="46"/>
      <c r="K165" s="46"/>
      <c r="L165" s="46"/>
      <c r="M165" s="44">
        <v>0</v>
      </c>
      <c r="N165" s="44">
        <v>3000</v>
      </c>
      <c r="O165" s="44">
        <v>2000</v>
      </c>
      <c r="P165" s="44">
        <v>2000</v>
      </c>
    </row>
    <row r="166" spans="1:16" ht="30.6" customHeight="1" x14ac:dyDescent="0.25">
      <c r="A166" s="47"/>
      <c r="B166" s="3" t="s">
        <v>140</v>
      </c>
      <c r="C166" s="1">
        <f t="shared" si="25"/>
        <v>3000</v>
      </c>
      <c r="D166" s="1"/>
      <c r="E166" s="2">
        <v>3000</v>
      </c>
      <c r="F166" s="2"/>
      <c r="G166" s="22"/>
      <c r="H166" s="44"/>
      <c r="I166" s="46"/>
      <c r="J166" s="46"/>
      <c r="K166" s="46"/>
      <c r="L166" s="46"/>
      <c r="M166" s="44">
        <v>0</v>
      </c>
      <c r="N166" s="44">
        <v>3000</v>
      </c>
      <c r="O166" s="44">
        <v>0</v>
      </c>
      <c r="P166" s="44">
        <v>0</v>
      </c>
    </row>
    <row r="167" spans="1:16" ht="45" x14ac:dyDescent="0.25">
      <c r="A167" s="47"/>
      <c r="B167" s="3" t="s">
        <v>135</v>
      </c>
      <c r="C167" s="1">
        <f t="shared" si="25"/>
        <v>20000</v>
      </c>
      <c r="D167" s="1"/>
      <c r="E167" s="2">
        <v>20000</v>
      </c>
      <c r="F167" s="2"/>
      <c r="G167" s="22"/>
      <c r="H167" s="44"/>
      <c r="I167" s="46"/>
      <c r="J167" s="46"/>
      <c r="K167" s="46"/>
      <c r="L167" s="46"/>
      <c r="M167" s="44">
        <v>0</v>
      </c>
      <c r="N167" s="44">
        <v>20000</v>
      </c>
      <c r="O167" s="44">
        <v>0</v>
      </c>
      <c r="P167" s="44">
        <v>0</v>
      </c>
    </row>
    <row r="168" spans="1:16" ht="105" x14ac:dyDescent="0.25">
      <c r="A168" s="47"/>
      <c r="B168" s="3" t="s">
        <v>155</v>
      </c>
      <c r="C168" s="1">
        <f t="shared" si="25"/>
        <v>150000</v>
      </c>
      <c r="D168" s="1"/>
      <c r="E168" s="2">
        <v>150000</v>
      </c>
      <c r="F168" s="2"/>
      <c r="G168" s="22"/>
      <c r="H168" s="44"/>
      <c r="I168" s="46"/>
      <c r="J168" s="46"/>
      <c r="K168" s="46"/>
      <c r="L168" s="46"/>
      <c r="M168" s="44">
        <v>0</v>
      </c>
      <c r="N168" s="44">
        <v>75000</v>
      </c>
      <c r="O168" s="44">
        <v>75000</v>
      </c>
      <c r="P168" s="44">
        <v>0</v>
      </c>
    </row>
    <row r="169" spans="1:16" ht="90" x14ac:dyDescent="0.25">
      <c r="A169" s="47"/>
      <c r="B169" s="3" t="s">
        <v>156</v>
      </c>
      <c r="C169" s="1">
        <f t="shared" si="25"/>
        <v>150000</v>
      </c>
      <c r="D169" s="1"/>
      <c r="E169" s="2">
        <v>150000</v>
      </c>
      <c r="F169" s="2"/>
      <c r="G169" s="22"/>
      <c r="H169" s="44"/>
      <c r="I169" s="46"/>
      <c r="J169" s="46"/>
      <c r="K169" s="46"/>
      <c r="L169" s="46"/>
      <c r="M169" s="44">
        <v>0</v>
      </c>
      <c r="N169" s="44">
        <v>0</v>
      </c>
      <c r="O169" s="44">
        <v>75000</v>
      </c>
      <c r="P169" s="44">
        <v>75000</v>
      </c>
    </row>
    <row r="170" spans="1:16" x14ac:dyDescent="0.25">
      <c r="A170" s="16"/>
      <c r="B170" s="17" t="s">
        <v>8</v>
      </c>
      <c r="C170" s="18">
        <f>SUM(C171:C182)</f>
        <v>425700</v>
      </c>
      <c r="D170" s="18"/>
      <c r="E170" s="19">
        <f>SUM(E171:E182)</f>
        <v>425700</v>
      </c>
      <c r="F170" s="19"/>
      <c r="G170" s="20">
        <f>SUM(G171:G181)</f>
        <v>0</v>
      </c>
      <c r="H170" s="44">
        <v>184700</v>
      </c>
      <c r="I170" s="46"/>
      <c r="J170" s="46"/>
      <c r="K170" s="46"/>
      <c r="L170" s="46"/>
      <c r="M170" s="18">
        <f>SUM(M171:M182)</f>
        <v>140000</v>
      </c>
      <c r="N170" s="18">
        <f>SUM(N171:N182)</f>
        <v>185700</v>
      </c>
      <c r="O170" s="18">
        <f>SUM(O171:O182)</f>
        <v>100000</v>
      </c>
      <c r="P170" s="18">
        <f>SUM(P171:P182)</f>
        <v>0</v>
      </c>
    </row>
    <row r="171" spans="1:16" x14ac:dyDescent="0.25">
      <c r="A171" s="16"/>
      <c r="B171" s="3" t="s">
        <v>47</v>
      </c>
      <c r="C171" s="1">
        <f t="shared" ref="C171:C182" si="26">E171+F171</f>
        <v>3100</v>
      </c>
      <c r="D171" s="1"/>
      <c r="E171" s="2">
        <v>3100</v>
      </c>
      <c r="F171" s="2"/>
      <c r="G171" s="22"/>
      <c r="H171" s="44">
        <v>3100</v>
      </c>
      <c r="I171" s="46"/>
      <c r="J171" s="46"/>
      <c r="K171" s="46"/>
      <c r="L171" s="46"/>
      <c r="M171" s="44">
        <v>0</v>
      </c>
      <c r="N171" s="1">
        <v>3100</v>
      </c>
      <c r="O171" s="44">
        <v>0</v>
      </c>
      <c r="P171" s="44">
        <v>0</v>
      </c>
    </row>
    <row r="172" spans="1:16" x14ac:dyDescent="0.25">
      <c r="A172" s="16"/>
      <c r="B172" s="3" t="s">
        <v>48</v>
      </c>
      <c r="C172" s="1">
        <f t="shared" si="26"/>
        <v>6600</v>
      </c>
      <c r="D172" s="1"/>
      <c r="E172" s="2">
        <v>6600</v>
      </c>
      <c r="F172" s="2"/>
      <c r="G172" s="22"/>
      <c r="H172" s="44">
        <v>6600</v>
      </c>
      <c r="I172" s="46"/>
      <c r="J172" s="46"/>
      <c r="K172" s="46"/>
      <c r="L172" s="46"/>
      <c r="M172" s="44">
        <v>0</v>
      </c>
      <c r="N172" s="1">
        <v>6600</v>
      </c>
      <c r="O172" s="44">
        <v>0</v>
      </c>
      <c r="P172" s="44">
        <v>0</v>
      </c>
    </row>
    <row r="173" spans="1:16" x14ac:dyDescent="0.25">
      <c r="A173" s="16"/>
      <c r="B173" s="3" t="s">
        <v>49</v>
      </c>
      <c r="C173" s="1">
        <f t="shared" si="26"/>
        <v>14000</v>
      </c>
      <c r="D173" s="1"/>
      <c r="E173" s="2">
        <v>14000</v>
      </c>
      <c r="F173" s="2"/>
      <c r="G173" s="22"/>
      <c r="H173" s="44">
        <v>14000</v>
      </c>
      <c r="I173" s="46"/>
      <c r="J173" s="46"/>
      <c r="K173" s="46"/>
      <c r="L173" s="46"/>
      <c r="M173" s="44">
        <v>0</v>
      </c>
      <c r="N173" s="1">
        <v>14000</v>
      </c>
      <c r="O173" s="44">
        <v>0</v>
      </c>
      <c r="P173" s="44">
        <v>0</v>
      </c>
    </row>
    <row r="174" spans="1:16" x14ac:dyDescent="0.25">
      <c r="A174" s="16"/>
      <c r="B174" s="3" t="s">
        <v>50</v>
      </c>
      <c r="C174" s="1">
        <f t="shared" si="26"/>
        <v>17000</v>
      </c>
      <c r="D174" s="1"/>
      <c r="E174" s="2">
        <v>17000</v>
      </c>
      <c r="F174" s="2"/>
      <c r="G174" s="22"/>
      <c r="H174" s="44">
        <v>17000</v>
      </c>
      <c r="I174" s="46"/>
      <c r="J174" s="46"/>
      <c r="K174" s="46"/>
      <c r="L174" s="46"/>
      <c r="M174" s="44">
        <v>0</v>
      </c>
      <c r="N174" s="1">
        <v>17000</v>
      </c>
      <c r="O174" s="44">
        <v>0</v>
      </c>
      <c r="P174" s="44">
        <v>0</v>
      </c>
    </row>
    <row r="175" spans="1:16" x14ac:dyDescent="0.25">
      <c r="A175" s="16"/>
      <c r="B175" s="3" t="s">
        <v>124</v>
      </c>
      <c r="C175" s="1">
        <f t="shared" si="26"/>
        <v>140000</v>
      </c>
      <c r="D175" s="1"/>
      <c r="E175" s="2">
        <v>140000</v>
      </c>
      <c r="F175" s="2"/>
      <c r="G175" s="22"/>
      <c r="H175" s="44">
        <v>140000</v>
      </c>
      <c r="I175" s="46"/>
      <c r="J175" s="46"/>
      <c r="K175" s="46"/>
      <c r="L175" s="46"/>
      <c r="M175" s="44">
        <v>140000</v>
      </c>
      <c r="N175" s="44">
        <v>0</v>
      </c>
      <c r="O175" s="44">
        <v>0</v>
      </c>
      <c r="P175" s="44">
        <v>0</v>
      </c>
    </row>
    <row r="176" spans="1:16" ht="30" x14ac:dyDescent="0.25">
      <c r="A176" s="16"/>
      <c r="B176" s="3" t="s">
        <v>205</v>
      </c>
      <c r="C176" s="1">
        <f t="shared" si="26"/>
        <v>34000</v>
      </c>
      <c r="D176" s="1"/>
      <c r="E176" s="2">
        <v>34000</v>
      </c>
      <c r="F176" s="2"/>
      <c r="G176" s="22"/>
      <c r="H176" s="44"/>
      <c r="I176" s="46"/>
      <c r="J176" s="46"/>
      <c r="K176" s="46"/>
      <c r="L176" s="46"/>
      <c r="M176" s="44">
        <v>0</v>
      </c>
      <c r="N176" s="44">
        <v>34000</v>
      </c>
      <c r="O176" s="44">
        <v>0</v>
      </c>
      <c r="P176" s="44">
        <v>0</v>
      </c>
    </row>
    <row r="177" spans="1:18" x14ac:dyDescent="0.25">
      <c r="A177" s="16"/>
      <c r="B177" s="3" t="s">
        <v>206</v>
      </c>
      <c r="C177" s="1">
        <f t="shared" si="26"/>
        <v>37000</v>
      </c>
      <c r="D177" s="1"/>
      <c r="E177" s="2">
        <v>37000</v>
      </c>
      <c r="F177" s="2"/>
      <c r="G177" s="22"/>
      <c r="H177" s="44"/>
      <c r="I177" s="46"/>
      <c r="J177" s="46"/>
      <c r="K177" s="46"/>
      <c r="L177" s="46"/>
      <c r="M177" s="44">
        <v>0</v>
      </c>
      <c r="N177" s="44">
        <v>37000</v>
      </c>
      <c r="O177" s="44">
        <v>0</v>
      </c>
      <c r="P177" s="44">
        <v>0</v>
      </c>
    </row>
    <row r="178" spans="1:18" x14ac:dyDescent="0.25">
      <c r="A178" s="16"/>
      <c r="B178" s="3" t="s">
        <v>207</v>
      </c>
      <c r="C178" s="1">
        <f t="shared" si="26"/>
        <v>27000</v>
      </c>
      <c r="D178" s="1"/>
      <c r="E178" s="2">
        <v>27000</v>
      </c>
      <c r="F178" s="2"/>
      <c r="G178" s="22"/>
      <c r="H178" s="44"/>
      <c r="I178" s="46"/>
      <c r="J178" s="46"/>
      <c r="K178" s="46"/>
      <c r="L178" s="46"/>
      <c r="M178" s="44">
        <v>0</v>
      </c>
      <c r="N178" s="44">
        <v>27000</v>
      </c>
      <c r="O178" s="44">
        <v>0</v>
      </c>
      <c r="P178" s="44">
        <v>0</v>
      </c>
      <c r="R178" s="15"/>
    </row>
    <row r="179" spans="1:18" x14ac:dyDescent="0.25">
      <c r="A179" s="16"/>
      <c r="B179" s="3" t="s">
        <v>208</v>
      </c>
      <c r="C179" s="1">
        <f t="shared" si="26"/>
        <v>24000</v>
      </c>
      <c r="D179" s="1"/>
      <c r="E179" s="2">
        <v>24000</v>
      </c>
      <c r="F179" s="2"/>
      <c r="G179" s="22"/>
      <c r="H179" s="44"/>
      <c r="I179" s="46"/>
      <c r="J179" s="46"/>
      <c r="K179" s="46"/>
      <c r="L179" s="46"/>
      <c r="M179" s="44">
        <v>0</v>
      </c>
      <c r="N179" s="44">
        <v>24000</v>
      </c>
      <c r="O179" s="44">
        <v>0</v>
      </c>
      <c r="P179" s="44">
        <v>0</v>
      </c>
    </row>
    <row r="180" spans="1:18" x14ac:dyDescent="0.25">
      <c r="A180" s="16"/>
      <c r="B180" s="3" t="s">
        <v>209</v>
      </c>
      <c r="C180" s="1">
        <f t="shared" si="26"/>
        <v>19000</v>
      </c>
      <c r="D180" s="1"/>
      <c r="E180" s="2">
        <v>19000</v>
      </c>
      <c r="F180" s="2"/>
      <c r="G180" s="22"/>
      <c r="H180" s="44"/>
      <c r="I180" s="46"/>
      <c r="J180" s="46"/>
      <c r="K180" s="46"/>
      <c r="L180" s="46"/>
      <c r="M180" s="44">
        <v>0</v>
      </c>
      <c r="N180" s="44">
        <v>19000</v>
      </c>
      <c r="O180" s="44">
        <v>0</v>
      </c>
      <c r="P180" s="44">
        <v>0</v>
      </c>
    </row>
    <row r="181" spans="1:18" x14ac:dyDescent="0.25">
      <c r="A181" s="16"/>
      <c r="B181" s="3" t="s">
        <v>88</v>
      </c>
      <c r="C181" s="1">
        <f t="shared" si="26"/>
        <v>4000</v>
      </c>
      <c r="D181" s="1"/>
      <c r="E181" s="2">
        <v>4000</v>
      </c>
      <c r="F181" s="2"/>
      <c r="G181" s="22"/>
      <c r="H181" s="44">
        <v>4000</v>
      </c>
      <c r="I181" s="46"/>
      <c r="J181" s="46"/>
      <c r="K181" s="46"/>
      <c r="L181" s="46"/>
      <c r="M181" s="44">
        <v>0</v>
      </c>
      <c r="N181" s="44">
        <v>4000</v>
      </c>
      <c r="O181" s="44">
        <v>0</v>
      </c>
      <c r="P181" s="44">
        <v>0</v>
      </c>
    </row>
    <row r="182" spans="1:18" x14ac:dyDescent="0.25">
      <c r="A182" s="16"/>
      <c r="B182" s="3" t="s">
        <v>217</v>
      </c>
      <c r="C182" s="1">
        <f t="shared" si="26"/>
        <v>100000</v>
      </c>
      <c r="D182" s="1"/>
      <c r="E182" s="2">
        <v>100000</v>
      </c>
      <c r="F182" s="2"/>
      <c r="G182" s="22"/>
      <c r="H182" s="44"/>
      <c r="I182" s="46"/>
      <c r="J182" s="46"/>
      <c r="K182" s="46"/>
      <c r="L182" s="46"/>
      <c r="M182" s="44">
        <v>0</v>
      </c>
      <c r="N182" s="44">
        <v>0</v>
      </c>
      <c r="O182" s="44">
        <v>100000</v>
      </c>
      <c r="P182" s="44">
        <v>0</v>
      </c>
    </row>
    <row r="183" spans="1:18" x14ac:dyDescent="0.25">
      <c r="A183" s="24" t="s">
        <v>26</v>
      </c>
      <c r="B183" s="11" t="s">
        <v>27</v>
      </c>
      <c r="C183" s="12">
        <f>C184+C185+C186</f>
        <v>555000</v>
      </c>
      <c r="D183" s="12">
        <f t="shared" ref="D183:P183" si="27">D184+D185+D186</f>
        <v>0</v>
      </c>
      <c r="E183" s="12">
        <f t="shared" si="27"/>
        <v>555000</v>
      </c>
      <c r="F183" s="12">
        <f t="shared" si="27"/>
        <v>0</v>
      </c>
      <c r="G183" s="12">
        <f t="shared" si="27"/>
        <v>0</v>
      </c>
      <c r="H183" s="12">
        <f t="shared" si="27"/>
        <v>0</v>
      </c>
      <c r="I183" s="12">
        <f t="shared" si="27"/>
        <v>0</v>
      </c>
      <c r="J183" s="12">
        <f t="shared" si="27"/>
        <v>0</v>
      </c>
      <c r="K183" s="12">
        <f t="shared" si="27"/>
        <v>0</v>
      </c>
      <c r="L183" s="12">
        <f t="shared" si="27"/>
        <v>0</v>
      </c>
      <c r="M183" s="12">
        <f t="shared" si="27"/>
        <v>0</v>
      </c>
      <c r="N183" s="12">
        <f t="shared" si="27"/>
        <v>555000</v>
      </c>
      <c r="O183" s="12">
        <f t="shared" si="27"/>
        <v>0</v>
      </c>
      <c r="P183" s="12">
        <f t="shared" si="27"/>
        <v>0</v>
      </c>
    </row>
    <row r="184" spans="1:18" x14ac:dyDescent="0.25">
      <c r="A184" s="16" t="s">
        <v>11</v>
      </c>
      <c r="B184" s="17" t="s">
        <v>13</v>
      </c>
      <c r="C184" s="18">
        <f>E184+F184</f>
        <v>0</v>
      </c>
      <c r="D184" s="18">
        <f t="shared" ref="D184:P185" si="28">F184+G184</f>
        <v>0</v>
      </c>
      <c r="E184" s="18">
        <f t="shared" si="28"/>
        <v>0</v>
      </c>
      <c r="F184" s="18">
        <f t="shared" si="28"/>
        <v>0</v>
      </c>
      <c r="G184" s="18">
        <f t="shared" si="28"/>
        <v>0</v>
      </c>
      <c r="H184" s="18">
        <f t="shared" si="28"/>
        <v>0</v>
      </c>
      <c r="I184" s="18">
        <f t="shared" si="28"/>
        <v>0</v>
      </c>
      <c r="J184" s="18">
        <f t="shared" si="28"/>
        <v>0</v>
      </c>
      <c r="K184" s="18">
        <f t="shared" si="28"/>
        <v>0</v>
      </c>
      <c r="L184" s="18">
        <f t="shared" si="28"/>
        <v>0</v>
      </c>
      <c r="M184" s="18">
        <f t="shared" si="28"/>
        <v>0</v>
      </c>
      <c r="N184" s="18">
        <f t="shared" si="28"/>
        <v>0</v>
      </c>
      <c r="O184" s="18">
        <f t="shared" si="28"/>
        <v>0</v>
      </c>
      <c r="P184" s="18">
        <f t="shared" si="28"/>
        <v>0</v>
      </c>
    </row>
    <row r="185" spans="1:18" x14ac:dyDescent="0.25">
      <c r="A185" s="16" t="s">
        <v>3</v>
      </c>
      <c r="B185" s="17" t="s">
        <v>5</v>
      </c>
      <c r="C185" s="18">
        <f>E185+F185</f>
        <v>0</v>
      </c>
      <c r="D185" s="18">
        <f t="shared" si="28"/>
        <v>0</v>
      </c>
      <c r="E185" s="18">
        <f t="shared" si="28"/>
        <v>0</v>
      </c>
      <c r="F185" s="18">
        <f t="shared" si="28"/>
        <v>0</v>
      </c>
      <c r="G185" s="18">
        <f t="shared" si="28"/>
        <v>0</v>
      </c>
      <c r="H185" s="18">
        <f t="shared" si="28"/>
        <v>0</v>
      </c>
      <c r="I185" s="18">
        <f t="shared" si="28"/>
        <v>0</v>
      </c>
      <c r="J185" s="18">
        <f t="shared" si="28"/>
        <v>0</v>
      </c>
      <c r="K185" s="18">
        <f t="shared" si="28"/>
        <v>0</v>
      </c>
      <c r="L185" s="18">
        <f t="shared" si="28"/>
        <v>0</v>
      </c>
      <c r="M185" s="18">
        <f t="shared" si="28"/>
        <v>0</v>
      </c>
      <c r="N185" s="18">
        <f t="shared" si="28"/>
        <v>0</v>
      </c>
      <c r="O185" s="18">
        <f t="shared" si="28"/>
        <v>0</v>
      </c>
      <c r="P185" s="18">
        <f t="shared" si="28"/>
        <v>0</v>
      </c>
    </row>
    <row r="186" spans="1:18" x14ac:dyDescent="0.25">
      <c r="A186" s="16" t="s">
        <v>6</v>
      </c>
      <c r="B186" s="17" t="s">
        <v>41</v>
      </c>
      <c r="C186" s="18">
        <f>E186+F186</f>
        <v>555000</v>
      </c>
      <c r="D186" s="18"/>
      <c r="E186" s="19">
        <f>E187+E189+E190</f>
        <v>555000</v>
      </c>
      <c r="F186" s="19"/>
      <c r="G186" s="20"/>
      <c r="H186" s="44"/>
      <c r="I186" s="46"/>
      <c r="J186" s="46"/>
      <c r="K186" s="46"/>
      <c r="L186" s="46"/>
      <c r="M186" s="45">
        <f>M187+M189+M190</f>
        <v>0</v>
      </c>
      <c r="N186" s="45">
        <f>N187+N189+N190</f>
        <v>555000</v>
      </c>
      <c r="O186" s="45">
        <f>O187+O189+O190</f>
        <v>0</v>
      </c>
      <c r="P186" s="45">
        <f>P187+P189+P190</f>
        <v>0</v>
      </c>
    </row>
    <row r="187" spans="1:18" x14ac:dyDescent="0.25">
      <c r="A187" s="16"/>
      <c r="B187" s="17" t="s">
        <v>9</v>
      </c>
      <c r="C187" s="19">
        <f>SUM(C188:C188)</f>
        <v>55000</v>
      </c>
      <c r="D187" s="19"/>
      <c r="E187" s="19">
        <f>SUM(E188:E188)</f>
        <v>55000</v>
      </c>
      <c r="F187" s="19"/>
      <c r="G187" s="20"/>
      <c r="H187" s="44"/>
      <c r="I187" s="46"/>
      <c r="J187" s="46"/>
      <c r="K187" s="46"/>
      <c r="L187" s="46"/>
      <c r="M187" s="19">
        <f>SUM(M188:M188)</f>
        <v>0</v>
      </c>
      <c r="N187" s="19">
        <f>SUM(N188:N188)</f>
        <v>55000</v>
      </c>
      <c r="O187" s="19">
        <f>SUM(O188:O188)</f>
        <v>0</v>
      </c>
      <c r="P187" s="19">
        <f>SUM(P188:P188)</f>
        <v>0</v>
      </c>
    </row>
    <row r="188" spans="1:18" x14ac:dyDescent="0.25">
      <c r="A188" s="16"/>
      <c r="B188" s="3" t="s">
        <v>144</v>
      </c>
      <c r="C188" s="1">
        <f>E188+F188</f>
        <v>55000</v>
      </c>
      <c r="D188" s="1"/>
      <c r="E188" s="2">
        <v>55000</v>
      </c>
      <c r="F188" s="19"/>
      <c r="G188" s="20"/>
      <c r="H188" s="44"/>
      <c r="I188" s="46"/>
      <c r="J188" s="46"/>
      <c r="K188" s="46"/>
      <c r="L188" s="46"/>
      <c r="M188" s="44">
        <v>0</v>
      </c>
      <c r="N188" s="44">
        <v>55000</v>
      </c>
      <c r="O188" s="44">
        <v>0</v>
      </c>
      <c r="P188" s="44">
        <v>0</v>
      </c>
    </row>
    <row r="189" spans="1:18" x14ac:dyDescent="0.25">
      <c r="A189" s="47"/>
      <c r="B189" s="21" t="s">
        <v>7</v>
      </c>
      <c r="C189" s="18">
        <f>E189+F189</f>
        <v>0</v>
      </c>
      <c r="D189" s="18"/>
      <c r="E189" s="19">
        <v>0</v>
      </c>
      <c r="F189" s="19"/>
      <c r="G189" s="20"/>
      <c r="H189" s="44"/>
      <c r="I189" s="46"/>
      <c r="J189" s="46"/>
      <c r="K189" s="46"/>
      <c r="L189" s="46"/>
      <c r="M189" s="45">
        <f>O189+P189</f>
        <v>0</v>
      </c>
      <c r="N189" s="45">
        <f t="shared" ref="N189:P190" si="29">P189+Q189</f>
        <v>0</v>
      </c>
      <c r="O189" s="45">
        <f t="shared" si="29"/>
        <v>0</v>
      </c>
      <c r="P189" s="45">
        <f t="shared" si="29"/>
        <v>0</v>
      </c>
    </row>
    <row r="190" spans="1:18" x14ac:dyDescent="0.25">
      <c r="A190" s="16"/>
      <c r="B190" s="21" t="s">
        <v>8</v>
      </c>
      <c r="C190" s="18">
        <f>E190+F190</f>
        <v>500000</v>
      </c>
      <c r="D190" s="18"/>
      <c r="E190" s="19">
        <f>SUM(E191:E191)</f>
        <v>500000</v>
      </c>
      <c r="F190" s="19"/>
      <c r="G190" s="20"/>
      <c r="H190" s="46"/>
      <c r="I190" s="46"/>
      <c r="J190" s="46"/>
      <c r="K190" s="46"/>
      <c r="L190" s="46"/>
      <c r="M190" s="18">
        <f>O190+P190</f>
        <v>0</v>
      </c>
      <c r="N190" s="18">
        <f>N191</f>
        <v>500000</v>
      </c>
      <c r="O190" s="18">
        <f t="shared" si="29"/>
        <v>0</v>
      </c>
      <c r="P190" s="18">
        <f t="shared" si="29"/>
        <v>0</v>
      </c>
    </row>
    <row r="191" spans="1:18" ht="30" x14ac:dyDescent="0.25">
      <c r="A191" s="16"/>
      <c r="B191" s="3" t="s">
        <v>166</v>
      </c>
      <c r="C191" s="1">
        <f>E191+F191</f>
        <v>500000</v>
      </c>
      <c r="D191" s="1"/>
      <c r="E191" s="2">
        <v>500000</v>
      </c>
      <c r="F191" s="19"/>
      <c r="G191" s="20"/>
      <c r="H191" s="46"/>
      <c r="I191" s="46"/>
      <c r="J191" s="46"/>
      <c r="K191" s="46"/>
      <c r="L191" s="46"/>
      <c r="M191" s="44">
        <v>0</v>
      </c>
      <c r="N191" s="44">
        <v>500000</v>
      </c>
      <c r="O191" s="44">
        <v>0</v>
      </c>
      <c r="P191" s="44">
        <v>0</v>
      </c>
    </row>
    <row r="192" spans="1:18" x14ac:dyDescent="0.25">
      <c r="A192" s="24" t="s">
        <v>18</v>
      </c>
      <c r="B192" s="11" t="s">
        <v>19</v>
      </c>
      <c r="C192" s="13">
        <f>C193+C202+C206</f>
        <v>5621040</v>
      </c>
      <c r="D192" s="13"/>
      <c r="E192" s="13">
        <f>E193+E202+E206</f>
        <v>5621040</v>
      </c>
      <c r="F192" s="13"/>
      <c r="G192" s="14">
        <f>G193+G202+G206</f>
        <v>85235.390000000014</v>
      </c>
      <c r="H192" s="49">
        <v>1011343.3199999998</v>
      </c>
      <c r="I192" s="46"/>
      <c r="J192" s="46"/>
      <c r="K192" s="46"/>
      <c r="L192" s="46"/>
      <c r="M192" s="13">
        <f>M193+M202+M206</f>
        <v>4958</v>
      </c>
      <c r="N192" s="13">
        <f>N193+N202+N206</f>
        <v>2077362</v>
      </c>
      <c r="O192" s="13">
        <f>O193+O202+O206</f>
        <v>2266920</v>
      </c>
      <c r="P192" s="13">
        <f>P193+P202+P206</f>
        <v>1271800</v>
      </c>
      <c r="Q192" s="15"/>
    </row>
    <row r="193" spans="1:17" x14ac:dyDescent="0.25">
      <c r="A193" s="16" t="s">
        <v>11</v>
      </c>
      <c r="B193" s="17" t="s">
        <v>13</v>
      </c>
      <c r="C193" s="19">
        <f>SUM(C194:C201)</f>
        <v>2475390</v>
      </c>
      <c r="D193" s="19"/>
      <c r="E193" s="19">
        <f>SUM(E194:E201)</f>
        <v>2475390</v>
      </c>
      <c r="F193" s="19"/>
      <c r="G193" s="20">
        <f>SUM(G194:G195)</f>
        <v>64273.46</v>
      </c>
      <c r="H193" s="46">
        <v>22256.54</v>
      </c>
      <c r="I193" s="46"/>
      <c r="J193" s="46"/>
      <c r="K193" s="46"/>
      <c r="L193" s="46"/>
      <c r="M193" s="19">
        <f>SUM(M194:M201)</f>
        <v>4958</v>
      </c>
      <c r="N193" s="19">
        <f>SUM(N194:N201)</f>
        <v>1150032</v>
      </c>
      <c r="O193" s="19">
        <f>SUM(O194:O201)</f>
        <v>720400</v>
      </c>
      <c r="P193" s="19">
        <f>SUM(P194:P201)</f>
        <v>600000</v>
      </c>
      <c r="Q193" s="15"/>
    </row>
    <row r="194" spans="1:17" ht="30" x14ac:dyDescent="0.25">
      <c r="A194" s="47"/>
      <c r="B194" s="3" t="s">
        <v>112</v>
      </c>
      <c r="C194" s="1">
        <f t="shared" ref="C194:C201" si="30">E194+F194</f>
        <v>2000000</v>
      </c>
      <c r="D194" s="1"/>
      <c r="E194" s="2">
        <v>2000000</v>
      </c>
      <c r="F194" s="2"/>
      <c r="G194" s="22">
        <v>58544.639999999999</v>
      </c>
      <c r="H194" s="46">
        <v>22255.360000000001</v>
      </c>
      <c r="I194" s="46"/>
      <c r="J194" s="44">
        <f>E194+E195+E234+E235</f>
        <v>2210050</v>
      </c>
      <c r="K194" s="46"/>
      <c r="L194" s="46"/>
      <c r="M194" s="44">
        <v>0</v>
      </c>
      <c r="N194" s="44">
        <v>700000</v>
      </c>
      <c r="O194" s="44">
        <v>700000</v>
      </c>
      <c r="P194" s="44">
        <v>600000</v>
      </c>
      <c r="Q194" s="15"/>
    </row>
    <row r="195" spans="1:17" ht="45" x14ac:dyDescent="0.25">
      <c r="A195" s="47"/>
      <c r="B195" s="3" t="s">
        <v>34</v>
      </c>
      <c r="C195" s="1">
        <f t="shared" si="30"/>
        <v>42400</v>
      </c>
      <c r="D195" s="1"/>
      <c r="E195" s="2">
        <v>42400</v>
      </c>
      <c r="F195" s="2"/>
      <c r="G195" s="22">
        <v>5728.82</v>
      </c>
      <c r="H195" s="44">
        <v>1.180000000000291</v>
      </c>
      <c r="I195" s="46"/>
      <c r="J195" s="46">
        <v>4586026.62</v>
      </c>
      <c r="K195" s="46"/>
      <c r="L195" s="46"/>
      <c r="M195" s="44">
        <v>0</v>
      </c>
      <c r="N195" s="44">
        <v>22000</v>
      </c>
      <c r="O195" s="44">
        <v>20400</v>
      </c>
      <c r="P195" s="44">
        <v>0</v>
      </c>
      <c r="Q195" s="15"/>
    </row>
    <row r="196" spans="1:17" ht="30" x14ac:dyDescent="0.25">
      <c r="A196" s="47"/>
      <c r="B196" s="3" t="s">
        <v>39</v>
      </c>
      <c r="C196" s="1">
        <f t="shared" si="30"/>
        <v>130000</v>
      </c>
      <c r="D196" s="1"/>
      <c r="E196" s="2">
        <v>130000</v>
      </c>
      <c r="F196" s="2"/>
      <c r="G196" s="22"/>
      <c r="H196" s="44"/>
      <c r="I196" s="46"/>
      <c r="J196" s="46">
        <f>3853803.88*1.1%</f>
        <v>42391.842680000002</v>
      </c>
      <c r="K196" s="46"/>
      <c r="L196" s="46"/>
      <c r="M196" s="44">
        <v>781</v>
      </c>
      <c r="N196" s="44">
        <f>C196-M196</f>
        <v>129219</v>
      </c>
      <c r="O196" s="44">
        <v>0</v>
      </c>
      <c r="P196" s="44">
        <v>0</v>
      </c>
      <c r="Q196" s="15"/>
    </row>
    <row r="197" spans="1:17" ht="30" x14ac:dyDescent="0.25">
      <c r="A197" s="47"/>
      <c r="B197" s="3" t="s">
        <v>54</v>
      </c>
      <c r="C197" s="1">
        <f t="shared" si="30"/>
        <v>1190</v>
      </c>
      <c r="D197" s="1"/>
      <c r="E197" s="2">
        <v>1190</v>
      </c>
      <c r="F197" s="2"/>
      <c r="G197" s="22"/>
      <c r="H197" s="44"/>
      <c r="I197" s="46"/>
      <c r="J197" s="46"/>
      <c r="K197" s="46"/>
      <c r="L197" s="46"/>
      <c r="M197" s="44">
        <v>1190</v>
      </c>
      <c r="N197" s="44">
        <v>0</v>
      </c>
      <c r="O197" s="44">
        <v>0</v>
      </c>
      <c r="P197" s="44">
        <v>0</v>
      </c>
      <c r="Q197" s="15"/>
    </row>
    <row r="198" spans="1:17" ht="30" x14ac:dyDescent="0.25">
      <c r="A198" s="47"/>
      <c r="B198" s="3" t="s">
        <v>77</v>
      </c>
      <c r="C198" s="1">
        <f t="shared" si="30"/>
        <v>296500</v>
      </c>
      <c r="D198" s="1"/>
      <c r="E198" s="2">
        <v>296500</v>
      </c>
      <c r="F198" s="2"/>
      <c r="G198" s="22"/>
      <c r="H198" s="44"/>
      <c r="I198" s="46"/>
      <c r="J198" s="46"/>
      <c r="K198" s="46"/>
      <c r="L198" s="46"/>
      <c r="M198" s="44">
        <v>0</v>
      </c>
      <c r="N198" s="44">
        <f>C198-M198</f>
        <v>296500</v>
      </c>
      <c r="O198" s="44">
        <v>0</v>
      </c>
      <c r="P198" s="44">
        <v>0</v>
      </c>
      <c r="Q198" s="15"/>
    </row>
    <row r="199" spans="1:17" x14ac:dyDescent="0.25">
      <c r="A199" s="47"/>
      <c r="B199" s="3" t="s">
        <v>40</v>
      </c>
      <c r="C199" s="1">
        <f t="shared" si="30"/>
        <v>5300</v>
      </c>
      <c r="D199" s="1"/>
      <c r="E199" s="2">
        <v>5300</v>
      </c>
      <c r="F199" s="2"/>
      <c r="G199" s="22"/>
      <c r="H199" s="44"/>
      <c r="I199" s="46"/>
      <c r="J199" s="46"/>
      <c r="K199" s="46"/>
      <c r="L199" s="46"/>
      <c r="M199" s="44">
        <v>2987</v>
      </c>
      <c r="N199" s="44">
        <f>C199-M199</f>
        <v>2313</v>
      </c>
      <c r="O199" s="44">
        <v>0</v>
      </c>
      <c r="P199" s="44">
        <v>0</v>
      </c>
      <c r="Q199" s="15"/>
    </row>
    <row r="200" spans="1:17" ht="45" x14ac:dyDescent="0.25">
      <c r="A200" s="47"/>
      <c r="B200" s="3" t="s">
        <v>176</v>
      </c>
      <c r="C200" s="1">
        <f t="shared" si="30"/>
        <v>0</v>
      </c>
      <c r="D200" s="1"/>
      <c r="E200" s="2">
        <v>0</v>
      </c>
      <c r="F200" s="2"/>
      <c r="G200" s="22"/>
      <c r="H200" s="44"/>
      <c r="I200" s="46"/>
      <c r="J200" s="46"/>
      <c r="K200" s="46"/>
      <c r="L200" s="46"/>
      <c r="M200" s="1">
        <v>0</v>
      </c>
      <c r="N200" s="1">
        <f t="shared" ref="N200:P201" si="31">P200+Q200</f>
        <v>0</v>
      </c>
      <c r="O200" s="1">
        <f t="shared" si="31"/>
        <v>0</v>
      </c>
      <c r="P200" s="1">
        <f t="shared" si="31"/>
        <v>0</v>
      </c>
      <c r="Q200" s="15"/>
    </row>
    <row r="201" spans="1:17" ht="60" x14ac:dyDescent="0.25">
      <c r="A201" s="47"/>
      <c r="B201" s="3" t="s">
        <v>177</v>
      </c>
      <c r="C201" s="1">
        <f t="shared" si="30"/>
        <v>0</v>
      </c>
      <c r="D201" s="1"/>
      <c r="E201" s="2">
        <v>0</v>
      </c>
      <c r="F201" s="2"/>
      <c r="G201" s="22"/>
      <c r="H201" s="44"/>
      <c r="I201" s="46"/>
      <c r="J201" s="46"/>
      <c r="K201" s="46"/>
      <c r="L201" s="46"/>
      <c r="M201" s="1">
        <v>0</v>
      </c>
      <c r="N201" s="1">
        <f t="shared" si="31"/>
        <v>0</v>
      </c>
      <c r="O201" s="1">
        <f t="shared" si="31"/>
        <v>0</v>
      </c>
      <c r="P201" s="1">
        <f t="shared" si="31"/>
        <v>0</v>
      </c>
      <c r="Q201" s="15"/>
    </row>
    <row r="202" spans="1:17" x14ac:dyDescent="0.25">
      <c r="A202" s="16" t="s">
        <v>3</v>
      </c>
      <c r="B202" s="17" t="s">
        <v>5</v>
      </c>
      <c r="C202" s="18">
        <f>SUM(C203:C205)</f>
        <v>1300000</v>
      </c>
      <c r="D202" s="18"/>
      <c r="E202" s="18">
        <f>SUM(E203:E205)</f>
        <v>1300000</v>
      </c>
      <c r="F202" s="19"/>
      <c r="G202" s="20">
        <f>SUM(G203:G203)</f>
        <v>3078.03</v>
      </c>
      <c r="H202" s="44">
        <v>174679.11999999997</v>
      </c>
      <c r="I202" s="46"/>
      <c r="J202" s="46"/>
      <c r="K202" s="46"/>
      <c r="L202" s="46"/>
      <c r="M202" s="18">
        <f>SUM(M203:M205)</f>
        <v>0</v>
      </c>
      <c r="N202" s="18">
        <f>SUM(N203:N205)</f>
        <v>0</v>
      </c>
      <c r="O202" s="18">
        <f>SUM(O203:O205)</f>
        <v>750000</v>
      </c>
      <c r="P202" s="18">
        <f>SUM(P203:P205)</f>
        <v>550000</v>
      </c>
      <c r="Q202" s="15"/>
    </row>
    <row r="203" spans="1:17" ht="60" x14ac:dyDescent="0.25">
      <c r="A203" s="47"/>
      <c r="B203" s="3" t="s">
        <v>84</v>
      </c>
      <c r="C203" s="1">
        <f>E203+F203</f>
        <v>500000</v>
      </c>
      <c r="D203" s="1"/>
      <c r="E203" s="2">
        <v>500000</v>
      </c>
      <c r="F203" s="2"/>
      <c r="G203" s="22">
        <v>3078.03</v>
      </c>
      <c r="H203" s="44">
        <v>46921.97</v>
      </c>
      <c r="I203" s="46"/>
      <c r="J203" s="46"/>
      <c r="K203" s="46"/>
      <c r="L203" s="46"/>
      <c r="M203" s="44">
        <v>0</v>
      </c>
      <c r="N203" s="44">
        <v>0</v>
      </c>
      <c r="O203" s="44">
        <v>250000</v>
      </c>
      <c r="P203" s="44">
        <v>250000</v>
      </c>
      <c r="Q203" s="15"/>
    </row>
    <row r="204" spans="1:17" x14ac:dyDescent="0.25">
      <c r="A204" s="47"/>
      <c r="B204" s="3" t="s">
        <v>169</v>
      </c>
      <c r="C204" s="1">
        <f>E204+F204</f>
        <v>300000</v>
      </c>
      <c r="D204" s="1"/>
      <c r="E204" s="2">
        <v>300000</v>
      </c>
      <c r="F204" s="2"/>
      <c r="G204" s="22"/>
      <c r="H204" s="44"/>
      <c r="I204" s="46"/>
      <c r="J204" s="46"/>
      <c r="K204" s="46"/>
      <c r="L204" s="46"/>
      <c r="M204" s="44"/>
      <c r="N204" s="44"/>
      <c r="O204" s="44">
        <v>200000</v>
      </c>
      <c r="P204" s="44">
        <v>100000</v>
      </c>
      <c r="Q204" s="15"/>
    </row>
    <row r="205" spans="1:17" x14ac:dyDescent="0.25">
      <c r="A205" s="47"/>
      <c r="B205" s="3" t="s">
        <v>170</v>
      </c>
      <c r="C205" s="1">
        <f>E205+F205</f>
        <v>500000</v>
      </c>
      <c r="D205" s="1"/>
      <c r="E205" s="2">
        <v>500000</v>
      </c>
      <c r="F205" s="2"/>
      <c r="G205" s="22"/>
      <c r="H205" s="44"/>
      <c r="I205" s="46"/>
      <c r="J205" s="46"/>
      <c r="K205" s="46"/>
      <c r="L205" s="46"/>
      <c r="M205" s="44"/>
      <c r="N205" s="44"/>
      <c r="O205" s="44">
        <v>300000</v>
      </c>
      <c r="P205" s="44">
        <v>200000</v>
      </c>
      <c r="Q205" s="15"/>
    </row>
    <row r="206" spans="1:17" x14ac:dyDescent="0.25">
      <c r="A206" s="16" t="s">
        <v>6</v>
      </c>
      <c r="B206" s="21" t="s">
        <v>41</v>
      </c>
      <c r="C206" s="18">
        <f>C207+C233+C249</f>
        <v>1845650</v>
      </c>
      <c r="D206" s="18"/>
      <c r="E206" s="19">
        <f>E207+E233+E249</f>
        <v>1845650</v>
      </c>
      <c r="F206" s="19"/>
      <c r="G206" s="20">
        <f>G207+G233+G249</f>
        <v>17883.900000000001</v>
      </c>
      <c r="H206" s="44">
        <v>814407.65999999992</v>
      </c>
      <c r="I206" s="46"/>
      <c r="J206" s="46"/>
      <c r="K206" s="46"/>
      <c r="L206" s="46"/>
      <c r="M206" s="18">
        <f>M207+M233+M249</f>
        <v>0</v>
      </c>
      <c r="N206" s="18">
        <f>N207+N233+N249</f>
        <v>927330</v>
      </c>
      <c r="O206" s="18">
        <f>O207+O233+O249</f>
        <v>796520</v>
      </c>
      <c r="P206" s="18">
        <f>P207+P233+P249</f>
        <v>121800</v>
      </c>
      <c r="Q206" s="15"/>
    </row>
    <row r="207" spans="1:17" x14ac:dyDescent="0.25">
      <c r="A207" s="16"/>
      <c r="B207" s="21" t="s">
        <v>9</v>
      </c>
      <c r="C207" s="18">
        <f>SUM(C208:C232)</f>
        <v>1379570</v>
      </c>
      <c r="D207" s="18"/>
      <c r="E207" s="19">
        <f>SUM(E208:E232)</f>
        <v>1379570</v>
      </c>
      <c r="F207" s="19"/>
      <c r="G207" s="20">
        <f>SUM(G208:G222)</f>
        <v>0</v>
      </c>
      <c r="H207" s="44">
        <v>639190</v>
      </c>
      <c r="I207" s="46"/>
      <c r="J207" s="46"/>
      <c r="K207" s="46"/>
      <c r="L207" s="46"/>
      <c r="M207" s="18">
        <f>SUM(M208:M232)</f>
        <v>0</v>
      </c>
      <c r="N207" s="18">
        <f>SUM(N208:N232)</f>
        <v>751570</v>
      </c>
      <c r="O207" s="18">
        <f>SUM(O208:O232)</f>
        <v>628000</v>
      </c>
      <c r="P207" s="18">
        <f>SUM(P208:P232)</f>
        <v>0</v>
      </c>
      <c r="Q207" s="15"/>
    </row>
    <row r="208" spans="1:17" x14ac:dyDescent="0.25">
      <c r="A208" s="47"/>
      <c r="B208" s="3" t="s">
        <v>117</v>
      </c>
      <c r="C208" s="1">
        <f t="shared" ref="C208:C232" si="32">E208+F208</f>
        <v>20000</v>
      </c>
      <c r="D208" s="1"/>
      <c r="E208" s="2">
        <v>20000</v>
      </c>
      <c r="F208" s="2"/>
      <c r="G208" s="22"/>
      <c r="H208" s="44">
        <v>20000</v>
      </c>
      <c r="I208" s="46"/>
      <c r="J208" s="46"/>
      <c r="K208" s="46"/>
      <c r="L208" s="46"/>
      <c r="M208" s="44">
        <v>0</v>
      </c>
      <c r="N208" s="1">
        <v>20000</v>
      </c>
      <c r="O208" s="44">
        <v>0</v>
      </c>
      <c r="P208" s="44">
        <v>0</v>
      </c>
      <c r="Q208" s="15"/>
    </row>
    <row r="209" spans="1:17" x14ac:dyDescent="0.25">
      <c r="A209" s="47"/>
      <c r="B209" s="3" t="s">
        <v>118</v>
      </c>
      <c r="C209" s="1">
        <f t="shared" si="32"/>
        <v>15000</v>
      </c>
      <c r="D209" s="1"/>
      <c r="E209" s="2">
        <v>15000</v>
      </c>
      <c r="F209" s="2"/>
      <c r="G209" s="22"/>
      <c r="H209" s="44">
        <v>15000</v>
      </c>
      <c r="I209" s="46"/>
      <c r="J209" s="46"/>
      <c r="K209" s="46"/>
      <c r="L209" s="46"/>
      <c r="M209" s="44">
        <v>0</v>
      </c>
      <c r="N209" s="1">
        <v>15000</v>
      </c>
      <c r="O209" s="44">
        <v>0</v>
      </c>
      <c r="P209" s="44">
        <v>0</v>
      </c>
      <c r="Q209" s="15"/>
    </row>
    <row r="210" spans="1:17" x14ac:dyDescent="0.25">
      <c r="A210" s="47"/>
      <c r="B210" s="3" t="s">
        <v>119</v>
      </c>
      <c r="C210" s="1">
        <f t="shared" si="32"/>
        <v>15000</v>
      </c>
      <c r="D210" s="1"/>
      <c r="E210" s="2">
        <v>15000</v>
      </c>
      <c r="F210" s="2"/>
      <c r="G210" s="22"/>
      <c r="H210" s="44">
        <v>15000</v>
      </c>
      <c r="I210" s="46"/>
      <c r="J210" s="46"/>
      <c r="K210" s="46"/>
      <c r="L210" s="46"/>
      <c r="M210" s="44">
        <v>0</v>
      </c>
      <c r="N210" s="1">
        <v>15000</v>
      </c>
      <c r="O210" s="44">
        <v>0</v>
      </c>
      <c r="P210" s="44">
        <v>0</v>
      </c>
      <c r="Q210" s="15"/>
    </row>
    <row r="211" spans="1:17" ht="45" x14ac:dyDescent="0.25">
      <c r="A211" s="47"/>
      <c r="B211" s="3" t="s">
        <v>28</v>
      </c>
      <c r="C211" s="1">
        <f t="shared" si="32"/>
        <v>50000</v>
      </c>
      <c r="D211" s="1"/>
      <c r="E211" s="2">
        <v>50000</v>
      </c>
      <c r="F211" s="2"/>
      <c r="G211" s="22"/>
      <c r="H211" s="44">
        <v>50000</v>
      </c>
      <c r="I211" s="46"/>
      <c r="J211" s="46"/>
      <c r="K211" s="46"/>
      <c r="L211" s="46"/>
      <c r="M211" s="44">
        <v>0</v>
      </c>
      <c r="N211" s="44">
        <v>0</v>
      </c>
      <c r="O211" s="44">
        <v>50000</v>
      </c>
      <c r="P211" s="44">
        <v>0</v>
      </c>
      <c r="Q211" s="15"/>
    </row>
    <row r="212" spans="1:17" ht="30" x14ac:dyDescent="0.25">
      <c r="A212" s="47"/>
      <c r="B212" s="3" t="s">
        <v>51</v>
      </c>
      <c r="C212" s="1">
        <f t="shared" si="32"/>
        <v>15600</v>
      </c>
      <c r="D212" s="1"/>
      <c r="E212" s="2">
        <v>15600</v>
      </c>
      <c r="F212" s="2"/>
      <c r="G212" s="22"/>
      <c r="H212" s="44">
        <v>5800</v>
      </c>
      <c r="I212" s="46"/>
      <c r="J212" s="46"/>
      <c r="K212" s="46"/>
      <c r="L212" s="46"/>
      <c r="M212" s="44">
        <v>0</v>
      </c>
      <c r="N212" s="44">
        <v>15600</v>
      </c>
      <c r="O212" s="44">
        <v>0</v>
      </c>
      <c r="P212" s="44">
        <v>0</v>
      </c>
      <c r="Q212" s="15"/>
    </row>
    <row r="213" spans="1:17" ht="60" x14ac:dyDescent="0.25">
      <c r="A213" s="47"/>
      <c r="B213" s="3" t="s">
        <v>52</v>
      </c>
      <c r="C213" s="1">
        <f t="shared" si="32"/>
        <v>157000</v>
      </c>
      <c r="D213" s="1"/>
      <c r="E213" s="2">
        <v>157000</v>
      </c>
      <c r="F213" s="2"/>
      <c r="G213" s="22"/>
      <c r="H213" s="44">
        <v>157000</v>
      </c>
      <c r="I213" s="46"/>
      <c r="J213" s="46"/>
      <c r="K213" s="46"/>
      <c r="L213" s="46"/>
      <c r="M213" s="44">
        <v>0</v>
      </c>
      <c r="N213" s="1">
        <v>157000</v>
      </c>
      <c r="O213" s="44">
        <v>0</v>
      </c>
      <c r="P213" s="44">
        <v>0</v>
      </c>
      <c r="Q213" s="15"/>
    </row>
    <row r="214" spans="1:17" ht="60" x14ac:dyDescent="0.25">
      <c r="A214" s="47"/>
      <c r="B214" s="3" t="s">
        <v>36</v>
      </c>
      <c r="C214" s="1">
        <f t="shared" si="32"/>
        <v>60000</v>
      </c>
      <c r="D214" s="1"/>
      <c r="E214" s="2">
        <v>60000</v>
      </c>
      <c r="F214" s="2"/>
      <c r="G214" s="22"/>
      <c r="H214" s="44">
        <v>60000</v>
      </c>
      <c r="I214" s="46"/>
      <c r="J214" s="46"/>
      <c r="K214" s="46"/>
      <c r="L214" s="46"/>
      <c r="M214" s="44">
        <v>0</v>
      </c>
      <c r="N214" s="1">
        <v>60000</v>
      </c>
      <c r="O214" s="44">
        <v>0</v>
      </c>
      <c r="P214" s="44">
        <v>0</v>
      </c>
      <c r="Q214" s="15"/>
    </row>
    <row r="215" spans="1:17" ht="45" customHeight="1" x14ac:dyDescent="0.25">
      <c r="A215" s="47"/>
      <c r="B215" s="3" t="s">
        <v>53</v>
      </c>
      <c r="C215" s="1">
        <f t="shared" si="32"/>
        <v>65000</v>
      </c>
      <c r="D215" s="1"/>
      <c r="E215" s="2">
        <v>65000</v>
      </c>
      <c r="F215" s="2"/>
      <c r="G215" s="22"/>
      <c r="H215" s="44">
        <v>65000</v>
      </c>
      <c r="I215" s="46"/>
      <c r="J215" s="46"/>
      <c r="K215" s="46"/>
      <c r="L215" s="46"/>
      <c r="M215" s="44">
        <v>0</v>
      </c>
      <c r="N215" s="1">
        <v>65000</v>
      </c>
      <c r="O215" s="44">
        <v>0</v>
      </c>
      <c r="P215" s="44">
        <v>0</v>
      </c>
      <c r="Q215" s="15"/>
    </row>
    <row r="216" spans="1:17" ht="60" x14ac:dyDescent="0.25">
      <c r="A216" s="47"/>
      <c r="B216" s="3" t="s">
        <v>69</v>
      </c>
      <c r="C216" s="1">
        <f t="shared" si="32"/>
        <v>139540</v>
      </c>
      <c r="D216" s="1"/>
      <c r="E216" s="2">
        <v>139540</v>
      </c>
      <c r="F216" s="2"/>
      <c r="G216" s="22"/>
      <c r="H216" s="44">
        <v>139540</v>
      </c>
      <c r="I216" s="46"/>
      <c r="J216" s="46"/>
      <c r="K216" s="46"/>
      <c r="L216" s="46"/>
      <c r="M216" s="44">
        <v>0</v>
      </c>
      <c r="N216" s="44">
        <v>139540</v>
      </c>
      <c r="O216" s="44">
        <v>0</v>
      </c>
      <c r="P216" s="44">
        <v>0</v>
      </c>
      <c r="Q216" s="15"/>
    </row>
    <row r="217" spans="1:17" x14ac:dyDescent="0.25">
      <c r="A217" s="47"/>
      <c r="B217" s="3" t="s">
        <v>114</v>
      </c>
      <c r="C217" s="1">
        <f t="shared" si="32"/>
        <v>9100</v>
      </c>
      <c r="D217" s="1"/>
      <c r="E217" s="2">
        <v>9100</v>
      </c>
      <c r="F217" s="2"/>
      <c r="G217" s="22"/>
      <c r="H217" s="44">
        <v>9100</v>
      </c>
      <c r="I217" s="46"/>
      <c r="J217" s="46"/>
      <c r="K217" s="46"/>
      <c r="L217" s="46"/>
      <c r="M217" s="44">
        <v>0</v>
      </c>
      <c r="N217" s="44">
        <v>9100</v>
      </c>
      <c r="O217" s="44">
        <v>0</v>
      </c>
      <c r="P217" s="44">
        <v>0</v>
      </c>
      <c r="Q217" s="15"/>
    </row>
    <row r="218" spans="1:17" ht="30" x14ac:dyDescent="0.25">
      <c r="A218" s="47"/>
      <c r="B218" s="3" t="s">
        <v>125</v>
      </c>
      <c r="C218" s="1">
        <f t="shared" si="32"/>
        <v>4000</v>
      </c>
      <c r="D218" s="1"/>
      <c r="E218" s="2">
        <v>4000</v>
      </c>
      <c r="F218" s="2"/>
      <c r="G218" s="22"/>
      <c r="H218" s="44">
        <v>4000</v>
      </c>
      <c r="I218" s="46"/>
      <c r="J218" s="46"/>
      <c r="K218" s="46"/>
      <c r="L218" s="46"/>
      <c r="M218" s="44">
        <v>0</v>
      </c>
      <c r="N218" s="44">
        <v>4000</v>
      </c>
      <c r="O218" s="44">
        <v>0</v>
      </c>
      <c r="P218" s="44">
        <v>0</v>
      </c>
      <c r="Q218" s="15"/>
    </row>
    <row r="219" spans="1:17" x14ac:dyDescent="0.25">
      <c r="A219" s="47"/>
      <c r="B219" s="3" t="s">
        <v>167</v>
      </c>
      <c r="C219" s="1">
        <f t="shared" si="32"/>
        <v>16000</v>
      </c>
      <c r="D219" s="1"/>
      <c r="E219" s="2">
        <v>16000</v>
      </c>
      <c r="F219" s="2"/>
      <c r="G219" s="22"/>
      <c r="H219" s="44"/>
      <c r="I219" s="46"/>
      <c r="J219" s="46"/>
      <c r="K219" s="46"/>
      <c r="L219" s="46"/>
      <c r="M219" s="44">
        <v>0</v>
      </c>
      <c r="N219" s="44">
        <v>16000</v>
      </c>
      <c r="O219" s="44">
        <v>0</v>
      </c>
      <c r="P219" s="44">
        <v>0</v>
      </c>
      <c r="Q219" s="15"/>
    </row>
    <row r="220" spans="1:17" x14ac:dyDescent="0.25">
      <c r="A220" s="47"/>
      <c r="B220" s="3" t="s">
        <v>168</v>
      </c>
      <c r="C220" s="1">
        <f t="shared" si="32"/>
        <v>20000</v>
      </c>
      <c r="D220" s="1"/>
      <c r="E220" s="2">
        <v>20000</v>
      </c>
      <c r="F220" s="2"/>
      <c r="G220" s="22"/>
      <c r="H220" s="44"/>
      <c r="I220" s="46"/>
      <c r="J220" s="46"/>
      <c r="K220" s="46"/>
      <c r="L220" s="46"/>
      <c r="M220" s="44">
        <v>0</v>
      </c>
      <c r="N220" s="44">
        <v>20000</v>
      </c>
      <c r="O220" s="44">
        <v>0</v>
      </c>
      <c r="P220" s="44">
        <v>0</v>
      </c>
      <c r="Q220" s="15"/>
    </row>
    <row r="221" spans="1:17" ht="30" x14ac:dyDescent="0.25">
      <c r="A221" s="47"/>
      <c r="B221" s="3" t="s">
        <v>136</v>
      </c>
      <c r="C221" s="1">
        <f t="shared" si="32"/>
        <v>153000</v>
      </c>
      <c r="D221" s="1"/>
      <c r="E221" s="2">
        <v>153000</v>
      </c>
      <c r="F221" s="2"/>
      <c r="G221" s="22"/>
      <c r="H221" s="44"/>
      <c r="I221" s="46"/>
      <c r="J221" s="46"/>
      <c r="K221" s="46"/>
      <c r="L221" s="46"/>
      <c r="M221" s="44">
        <v>0</v>
      </c>
      <c r="N221" s="44">
        <v>153000</v>
      </c>
      <c r="O221" s="44">
        <v>0</v>
      </c>
      <c r="P221" s="44">
        <v>0</v>
      </c>
      <c r="Q221" s="15"/>
    </row>
    <row r="222" spans="1:17" ht="30" x14ac:dyDescent="0.25">
      <c r="A222" s="47"/>
      <c r="B222" s="3" t="s">
        <v>68</v>
      </c>
      <c r="C222" s="1">
        <f t="shared" si="32"/>
        <v>52330</v>
      </c>
      <c r="D222" s="1"/>
      <c r="E222" s="2">
        <v>52330</v>
      </c>
      <c r="F222" s="2"/>
      <c r="G222" s="22"/>
      <c r="H222" s="44">
        <v>52330</v>
      </c>
      <c r="I222" s="46"/>
      <c r="J222" s="46"/>
      <c r="K222" s="46"/>
      <c r="L222" s="46"/>
      <c r="M222" s="44">
        <v>0</v>
      </c>
      <c r="N222" s="44">
        <v>52330</v>
      </c>
      <c r="O222" s="44">
        <v>0</v>
      </c>
      <c r="P222" s="44">
        <v>0</v>
      </c>
      <c r="Q222" s="15"/>
    </row>
    <row r="223" spans="1:17" ht="45" x14ac:dyDescent="0.25">
      <c r="A223" s="47"/>
      <c r="B223" s="3" t="s">
        <v>181</v>
      </c>
      <c r="C223" s="1">
        <f t="shared" si="32"/>
        <v>114000</v>
      </c>
      <c r="D223" s="1"/>
      <c r="E223" s="2">
        <v>114000</v>
      </c>
      <c r="F223" s="2"/>
      <c r="G223" s="22"/>
      <c r="H223" s="44"/>
      <c r="I223" s="46"/>
      <c r="J223" s="46"/>
      <c r="K223" s="46"/>
      <c r="L223" s="46"/>
      <c r="M223" s="44">
        <v>0</v>
      </c>
      <c r="N223" s="44">
        <v>0</v>
      </c>
      <c r="O223" s="44">
        <v>114000</v>
      </c>
      <c r="P223" s="44">
        <v>0</v>
      </c>
      <c r="Q223" s="15"/>
    </row>
    <row r="224" spans="1:17" ht="30" x14ac:dyDescent="0.25">
      <c r="A224" s="47"/>
      <c r="B224" s="3" t="s">
        <v>182</v>
      </c>
      <c r="C224" s="1">
        <f t="shared" si="32"/>
        <v>15000</v>
      </c>
      <c r="D224" s="1"/>
      <c r="E224" s="2">
        <v>15000</v>
      </c>
      <c r="F224" s="2"/>
      <c r="G224" s="22"/>
      <c r="H224" s="44"/>
      <c r="I224" s="46"/>
      <c r="J224" s="46"/>
      <c r="K224" s="46"/>
      <c r="L224" s="46"/>
      <c r="M224" s="44">
        <v>0</v>
      </c>
      <c r="N224" s="44">
        <v>0</v>
      </c>
      <c r="O224" s="44">
        <v>15000</v>
      </c>
      <c r="P224" s="44">
        <v>0</v>
      </c>
      <c r="Q224" s="15"/>
    </row>
    <row r="225" spans="1:17" ht="30" x14ac:dyDescent="0.25">
      <c r="A225" s="47"/>
      <c r="B225" s="3" t="s">
        <v>183</v>
      </c>
      <c r="C225" s="1">
        <f t="shared" si="32"/>
        <v>13000</v>
      </c>
      <c r="D225" s="1"/>
      <c r="E225" s="2">
        <v>13000</v>
      </c>
      <c r="F225" s="2"/>
      <c r="G225" s="22"/>
      <c r="H225" s="44"/>
      <c r="I225" s="46"/>
      <c r="J225" s="46"/>
      <c r="K225" s="46"/>
      <c r="L225" s="46"/>
      <c r="M225" s="44">
        <v>0</v>
      </c>
      <c r="N225" s="44">
        <v>0</v>
      </c>
      <c r="O225" s="44">
        <v>13000</v>
      </c>
      <c r="P225" s="44">
        <v>0</v>
      </c>
      <c r="Q225" s="15"/>
    </row>
    <row r="226" spans="1:17" ht="30" x14ac:dyDescent="0.25">
      <c r="A226" s="47"/>
      <c r="B226" s="3" t="s">
        <v>184</v>
      </c>
      <c r="C226" s="1">
        <f t="shared" si="32"/>
        <v>130000</v>
      </c>
      <c r="D226" s="1"/>
      <c r="E226" s="2">
        <v>130000</v>
      </c>
      <c r="F226" s="2"/>
      <c r="G226" s="22"/>
      <c r="H226" s="44"/>
      <c r="I226" s="46"/>
      <c r="J226" s="46"/>
      <c r="K226" s="46"/>
      <c r="L226" s="46"/>
      <c r="M226" s="44">
        <v>0</v>
      </c>
      <c r="N226" s="44">
        <v>0</v>
      </c>
      <c r="O226" s="44">
        <v>130000</v>
      </c>
      <c r="P226" s="44">
        <v>0</v>
      </c>
      <c r="Q226" s="15"/>
    </row>
    <row r="227" spans="1:17" ht="30" x14ac:dyDescent="0.25">
      <c r="A227" s="47"/>
      <c r="B227" s="3" t="s">
        <v>185</v>
      </c>
      <c r="C227" s="1">
        <f t="shared" si="32"/>
        <v>38000</v>
      </c>
      <c r="D227" s="1"/>
      <c r="E227" s="2">
        <v>38000</v>
      </c>
      <c r="F227" s="2"/>
      <c r="G227" s="22"/>
      <c r="H227" s="44"/>
      <c r="I227" s="46"/>
      <c r="J227" s="46"/>
      <c r="K227" s="46"/>
      <c r="L227" s="46"/>
      <c r="M227" s="44">
        <v>0</v>
      </c>
      <c r="N227" s="44">
        <v>0</v>
      </c>
      <c r="O227" s="44">
        <v>38000</v>
      </c>
      <c r="P227" s="44">
        <v>0</v>
      </c>
      <c r="Q227" s="15"/>
    </row>
    <row r="228" spans="1:17" ht="30" x14ac:dyDescent="0.25">
      <c r="A228" s="47"/>
      <c r="B228" s="3" t="s">
        <v>186</v>
      </c>
      <c r="C228" s="1">
        <f t="shared" si="32"/>
        <v>38000</v>
      </c>
      <c r="D228" s="1"/>
      <c r="E228" s="2">
        <v>38000</v>
      </c>
      <c r="F228" s="2"/>
      <c r="G228" s="22"/>
      <c r="H228" s="44"/>
      <c r="I228" s="46"/>
      <c r="J228" s="46"/>
      <c r="K228" s="46"/>
      <c r="L228" s="46"/>
      <c r="M228" s="44">
        <v>0</v>
      </c>
      <c r="N228" s="44">
        <v>0</v>
      </c>
      <c r="O228" s="44">
        <v>38000</v>
      </c>
      <c r="P228" s="44">
        <v>0</v>
      </c>
      <c r="Q228" s="15"/>
    </row>
    <row r="229" spans="1:17" ht="30" x14ac:dyDescent="0.25">
      <c r="A229" s="47"/>
      <c r="B229" s="3" t="s">
        <v>187</v>
      </c>
      <c r="C229" s="1">
        <f t="shared" si="32"/>
        <v>140000</v>
      </c>
      <c r="D229" s="1"/>
      <c r="E229" s="2">
        <v>140000</v>
      </c>
      <c r="F229" s="2"/>
      <c r="G229" s="22"/>
      <c r="H229" s="44"/>
      <c r="I229" s="46"/>
      <c r="J229" s="46"/>
      <c r="K229" s="46"/>
      <c r="L229" s="46"/>
      <c r="M229" s="44">
        <v>0</v>
      </c>
      <c r="N229" s="44">
        <v>0</v>
      </c>
      <c r="O229" s="44">
        <v>140000</v>
      </c>
      <c r="P229" s="44">
        <v>0</v>
      </c>
      <c r="Q229" s="15"/>
    </row>
    <row r="230" spans="1:17" ht="45" x14ac:dyDescent="0.25">
      <c r="A230" s="47"/>
      <c r="B230" s="3" t="s">
        <v>188</v>
      </c>
      <c r="C230" s="1">
        <f t="shared" si="32"/>
        <v>90000</v>
      </c>
      <c r="D230" s="1"/>
      <c r="E230" s="2">
        <v>90000</v>
      </c>
      <c r="F230" s="2"/>
      <c r="G230" s="22"/>
      <c r="H230" s="44"/>
      <c r="I230" s="46"/>
      <c r="J230" s="46"/>
      <c r="K230" s="46"/>
      <c r="L230" s="46"/>
      <c r="M230" s="44">
        <v>0</v>
      </c>
      <c r="N230" s="44">
        <v>0</v>
      </c>
      <c r="O230" s="44">
        <v>90000</v>
      </c>
      <c r="P230" s="44">
        <v>0</v>
      </c>
      <c r="Q230" s="15"/>
    </row>
    <row r="231" spans="1:17" ht="30" x14ac:dyDescent="0.25">
      <c r="A231" s="47"/>
      <c r="B231" s="3" t="s">
        <v>219</v>
      </c>
      <c r="C231" s="1">
        <f t="shared" si="32"/>
        <v>5000</v>
      </c>
      <c r="D231" s="1"/>
      <c r="E231" s="2">
        <v>5000</v>
      </c>
      <c r="F231" s="2"/>
      <c r="G231" s="22"/>
      <c r="H231" s="44"/>
      <c r="I231" s="46"/>
      <c r="J231" s="46"/>
      <c r="K231" s="46"/>
      <c r="L231" s="46"/>
      <c r="M231" s="44">
        <v>0</v>
      </c>
      <c r="N231" s="44">
        <v>5000</v>
      </c>
      <c r="O231" s="44">
        <v>0</v>
      </c>
      <c r="P231" s="44">
        <v>0</v>
      </c>
      <c r="Q231" s="15"/>
    </row>
    <row r="232" spans="1:17" x14ac:dyDescent="0.25">
      <c r="A232" s="47"/>
      <c r="B232" s="3" t="s">
        <v>191</v>
      </c>
      <c r="C232" s="1">
        <f t="shared" si="32"/>
        <v>5000</v>
      </c>
      <c r="D232" s="1"/>
      <c r="E232" s="2">
        <v>5000</v>
      </c>
      <c r="F232" s="2"/>
      <c r="G232" s="22"/>
      <c r="H232" s="44"/>
      <c r="I232" s="46"/>
      <c r="J232" s="46"/>
      <c r="K232" s="46"/>
      <c r="L232" s="46"/>
      <c r="M232" s="44">
        <v>0</v>
      </c>
      <c r="N232" s="44">
        <v>5000</v>
      </c>
      <c r="O232" s="44">
        <v>0</v>
      </c>
      <c r="P232" s="44">
        <v>0</v>
      </c>
      <c r="Q232" s="15"/>
    </row>
    <row r="233" spans="1:17" x14ac:dyDescent="0.25">
      <c r="A233" s="16"/>
      <c r="B233" s="17" t="s">
        <v>7</v>
      </c>
      <c r="C233" s="18">
        <f>SUM(C234:C248)</f>
        <v>466080</v>
      </c>
      <c r="D233" s="18"/>
      <c r="E233" s="19">
        <f>SUM(E234:E248)</f>
        <v>466080</v>
      </c>
      <c r="F233" s="19"/>
      <c r="G233" s="20">
        <f>SUM(G234:G248)</f>
        <v>17883.900000000001</v>
      </c>
      <c r="H233" s="44">
        <v>175217.65999999997</v>
      </c>
      <c r="I233" s="46"/>
      <c r="J233" s="46"/>
      <c r="K233" s="46"/>
      <c r="L233" s="46"/>
      <c r="M233" s="18">
        <f>SUM(M234:M248)</f>
        <v>0</v>
      </c>
      <c r="N233" s="18">
        <f>SUM(N234:N248)</f>
        <v>175760</v>
      </c>
      <c r="O233" s="18">
        <f>SUM(O234:O248)</f>
        <v>168520</v>
      </c>
      <c r="P233" s="18">
        <f>SUM(P234:P248)</f>
        <v>121800</v>
      </c>
      <c r="Q233" s="15"/>
    </row>
    <row r="234" spans="1:17" ht="45" x14ac:dyDescent="0.25">
      <c r="A234" s="48"/>
      <c r="B234" s="3" t="s">
        <v>42</v>
      </c>
      <c r="C234" s="1">
        <f t="shared" ref="C234:C249" si="33">E234+F234</f>
        <v>64150</v>
      </c>
      <c r="D234" s="1"/>
      <c r="E234" s="2">
        <v>64150</v>
      </c>
      <c r="F234" s="2"/>
      <c r="G234" s="22"/>
      <c r="H234" s="44">
        <v>0</v>
      </c>
      <c r="I234" s="46"/>
      <c r="J234" s="46"/>
      <c r="K234" s="46"/>
      <c r="L234" s="46"/>
      <c r="M234" s="44">
        <v>0</v>
      </c>
      <c r="N234" s="44">
        <v>20000</v>
      </c>
      <c r="O234" s="44">
        <v>24150</v>
      </c>
      <c r="P234" s="44">
        <v>20000</v>
      </c>
      <c r="Q234" s="15"/>
    </row>
    <row r="235" spans="1:17" ht="45" x14ac:dyDescent="0.25">
      <c r="A235" s="48"/>
      <c r="B235" s="3" t="s">
        <v>43</v>
      </c>
      <c r="C235" s="1">
        <f t="shared" si="33"/>
        <v>103500</v>
      </c>
      <c r="D235" s="1"/>
      <c r="E235" s="2">
        <v>103500</v>
      </c>
      <c r="F235" s="2"/>
      <c r="G235" s="22">
        <v>12000</v>
      </c>
      <c r="H235" s="44">
        <v>97200</v>
      </c>
      <c r="I235" s="46"/>
      <c r="J235" s="46"/>
      <c r="K235" s="46"/>
      <c r="L235" s="46"/>
      <c r="M235" s="44">
        <v>0</v>
      </c>
      <c r="N235" s="44">
        <v>40000</v>
      </c>
      <c r="O235" s="44">
        <v>43500</v>
      </c>
      <c r="P235" s="44">
        <f>C235-N235-O235</f>
        <v>20000</v>
      </c>
      <c r="Q235" s="15"/>
    </row>
    <row r="236" spans="1:17" ht="30" x14ac:dyDescent="0.25">
      <c r="A236" s="47"/>
      <c r="B236" s="3" t="s">
        <v>45</v>
      </c>
      <c r="C236" s="1">
        <f t="shared" si="33"/>
        <v>1650</v>
      </c>
      <c r="D236" s="1"/>
      <c r="E236" s="2">
        <v>1650</v>
      </c>
      <c r="F236" s="2"/>
      <c r="G236" s="22">
        <v>1350</v>
      </c>
      <c r="H236" s="44">
        <v>0</v>
      </c>
      <c r="I236" s="46"/>
      <c r="J236" s="46"/>
      <c r="K236" s="46"/>
      <c r="L236" s="46"/>
      <c r="M236" s="44">
        <v>0</v>
      </c>
      <c r="N236" s="44">
        <v>1650</v>
      </c>
      <c r="O236" s="44">
        <v>0</v>
      </c>
      <c r="P236" s="44">
        <v>0</v>
      </c>
      <c r="Q236" s="15"/>
    </row>
    <row r="237" spans="1:17" ht="75" x14ac:dyDescent="0.25">
      <c r="A237" s="47"/>
      <c r="B237" s="3" t="s">
        <v>85</v>
      </c>
      <c r="C237" s="1">
        <f t="shared" si="33"/>
        <v>4500</v>
      </c>
      <c r="D237" s="1"/>
      <c r="E237" s="2">
        <v>4500</v>
      </c>
      <c r="F237" s="2"/>
      <c r="G237" s="22"/>
      <c r="H237" s="44">
        <v>0</v>
      </c>
      <c r="I237" s="46"/>
      <c r="J237" s="46"/>
      <c r="K237" s="46"/>
      <c r="L237" s="46"/>
      <c r="M237" s="44">
        <v>0</v>
      </c>
      <c r="N237" s="44">
        <v>0</v>
      </c>
      <c r="O237" s="44">
        <v>2500</v>
      </c>
      <c r="P237" s="44">
        <v>2000</v>
      </c>
      <c r="Q237" s="15"/>
    </row>
    <row r="238" spans="1:17" ht="30" x14ac:dyDescent="0.25">
      <c r="A238" s="47"/>
      <c r="B238" s="3" t="s">
        <v>93</v>
      </c>
      <c r="C238" s="1">
        <f t="shared" si="33"/>
        <v>2610</v>
      </c>
      <c r="D238" s="1"/>
      <c r="E238" s="2">
        <v>2610</v>
      </c>
      <c r="F238" s="2"/>
      <c r="G238" s="22">
        <v>4533.8999999999996</v>
      </c>
      <c r="H238" s="44">
        <v>66.100000000000364</v>
      </c>
      <c r="I238" s="46"/>
      <c r="J238" s="46"/>
      <c r="K238" s="46"/>
      <c r="L238" s="46"/>
      <c r="M238" s="44">
        <v>0</v>
      </c>
      <c r="N238" s="44">
        <v>2610</v>
      </c>
      <c r="O238" s="44">
        <v>0</v>
      </c>
      <c r="P238" s="44">
        <v>0</v>
      </c>
      <c r="Q238" s="15"/>
    </row>
    <row r="239" spans="1:17" ht="60" x14ac:dyDescent="0.25">
      <c r="A239" s="47"/>
      <c r="B239" s="3" t="s">
        <v>179</v>
      </c>
      <c r="C239" s="1">
        <f t="shared" si="33"/>
        <v>8930</v>
      </c>
      <c r="D239" s="1"/>
      <c r="E239" s="2">
        <v>8930</v>
      </c>
      <c r="F239" s="2"/>
      <c r="G239" s="22"/>
      <c r="H239" s="44"/>
      <c r="I239" s="46"/>
      <c r="J239" s="46"/>
      <c r="K239" s="46"/>
      <c r="L239" s="46"/>
      <c r="M239" s="44">
        <v>0</v>
      </c>
      <c r="N239" s="44">
        <v>4000</v>
      </c>
      <c r="O239" s="44">
        <v>4930</v>
      </c>
      <c r="P239" s="44">
        <v>0</v>
      </c>
      <c r="Q239" s="15"/>
    </row>
    <row r="240" spans="1:17" ht="60" x14ac:dyDescent="0.25">
      <c r="A240" s="47"/>
      <c r="B240" s="3" t="s">
        <v>74</v>
      </c>
      <c r="C240" s="1">
        <f t="shared" si="33"/>
        <v>107500</v>
      </c>
      <c r="D240" s="1"/>
      <c r="E240" s="2">
        <v>107500</v>
      </c>
      <c r="F240" s="2"/>
      <c r="G240" s="22"/>
      <c r="H240" s="44"/>
      <c r="I240" s="46"/>
      <c r="J240" s="46"/>
      <c r="K240" s="46"/>
      <c r="L240" s="46"/>
      <c r="M240" s="44">
        <v>0</v>
      </c>
      <c r="N240" s="44">
        <v>37500</v>
      </c>
      <c r="O240" s="44">
        <v>40000</v>
      </c>
      <c r="P240" s="44">
        <f>C240-N240-O240</f>
        <v>30000</v>
      </c>
      <c r="Q240" s="15"/>
    </row>
    <row r="241" spans="1:17" ht="75" x14ac:dyDescent="0.25">
      <c r="A241" s="47"/>
      <c r="B241" s="3" t="s">
        <v>78</v>
      </c>
      <c r="C241" s="1">
        <f t="shared" si="33"/>
        <v>75400</v>
      </c>
      <c r="D241" s="1"/>
      <c r="E241" s="2">
        <v>75400</v>
      </c>
      <c r="F241" s="2"/>
      <c r="G241" s="22"/>
      <c r="H241" s="44">
        <v>75400</v>
      </c>
      <c r="I241" s="46"/>
      <c r="J241" s="46"/>
      <c r="K241" s="46"/>
      <c r="L241" s="46"/>
      <c r="M241" s="44">
        <v>0</v>
      </c>
      <c r="N241" s="44">
        <v>25000</v>
      </c>
      <c r="O241" s="44">
        <v>25400</v>
      </c>
      <c r="P241" s="44">
        <v>25000</v>
      </c>
      <c r="Q241" s="15"/>
    </row>
    <row r="242" spans="1:17" ht="75" x14ac:dyDescent="0.25">
      <c r="A242" s="47"/>
      <c r="B242" s="3" t="s">
        <v>79</v>
      </c>
      <c r="C242" s="1">
        <f t="shared" si="33"/>
        <v>18900</v>
      </c>
      <c r="D242" s="1"/>
      <c r="E242" s="2">
        <v>18900</v>
      </c>
      <c r="F242" s="2"/>
      <c r="G242" s="22"/>
      <c r="H242" s="44">
        <v>900</v>
      </c>
      <c r="I242" s="46"/>
      <c r="J242" s="46"/>
      <c r="K242" s="46"/>
      <c r="L242" s="46"/>
      <c r="M242" s="44">
        <v>0</v>
      </c>
      <c r="N242" s="44">
        <v>6000</v>
      </c>
      <c r="O242" s="44">
        <v>6900</v>
      </c>
      <c r="P242" s="44">
        <v>6000</v>
      </c>
      <c r="Q242" s="15"/>
    </row>
    <row r="243" spans="1:17" ht="60" x14ac:dyDescent="0.25">
      <c r="A243" s="47"/>
      <c r="B243" s="3" t="s">
        <v>80</v>
      </c>
      <c r="C243" s="1">
        <f t="shared" si="33"/>
        <v>11900</v>
      </c>
      <c r="D243" s="1"/>
      <c r="E243" s="2">
        <v>11900</v>
      </c>
      <c r="F243" s="2"/>
      <c r="G243" s="22"/>
      <c r="H243" s="44">
        <v>100</v>
      </c>
      <c r="I243" s="46"/>
      <c r="J243" s="46"/>
      <c r="K243" s="46"/>
      <c r="L243" s="46"/>
      <c r="M243" s="44">
        <v>0</v>
      </c>
      <c r="N243" s="44">
        <v>4000</v>
      </c>
      <c r="O243" s="44">
        <v>4000</v>
      </c>
      <c r="P243" s="44">
        <v>3900</v>
      </c>
      <c r="Q243" s="15"/>
    </row>
    <row r="244" spans="1:17" ht="60" x14ac:dyDescent="0.25">
      <c r="A244" s="47"/>
      <c r="B244" s="3" t="s">
        <v>73</v>
      </c>
      <c r="C244" s="1">
        <f t="shared" si="33"/>
        <v>16900</v>
      </c>
      <c r="D244" s="1"/>
      <c r="E244" s="2">
        <v>16900</v>
      </c>
      <c r="F244" s="2"/>
      <c r="G244" s="22"/>
      <c r="H244" s="44"/>
      <c r="I244" s="46"/>
      <c r="J244" s="46"/>
      <c r="K244" s="46"/>
      <c r="L244" s="46"/>
      <c r="M244" s="44">
        <v>0</v>
      </c>
      <c r="N244" s="44">
        <v>5000</v>
      </c>
      <c r="O244" s="44">
        <v>6900</v>
      </c>
      <c r="P244" s="44">
        <v>5000</v>
      </c>
      <c r="Q244" s="15"/>
    </row>
    <row r="245" spans="1:17" ht="60" x14ac:dyDescent="0.25">
      <c r="A245" s="47"/>
      <c r="B245" s="3" t="s">
        <v>81</v>
      </c>
      <c r="C245" s="1">
        <f t="shared" si="33"/>
        <v>18240</v>
      </c>
      <c r="D245" s="1"/>
      <c r="E245" s="2">
        <v>18240</v>
      </c>
      <c r="F245" s="2"/>
      <c r="G245" s="22"/>
      <c r="H245" s="44">
        <v>0</v>
      </c>
      <c r="I245" s="46"/>
      <c r="J245" s="46"/>
      <c r="K245" s="46"/>
      <c r="L245" s="46"/>
      <c r="M245" s="44">
        <v>0</v>
      </c>
      <c r="N245" s="44">
        <v>6000</v>
      </c>
      <c r="O245" s="44">
        <v>6240</v>
      </c>
      <c r="P245" s="44">
        <v>6000</v>
      </c>
      <c r="Q245" s="15"/>
    </row>
    <row r="246" spans="1:17" ht="60" x14ac:dyDescent="0.25">
      <c r="A246" s="47"/>
      <c r="B246" s="3" t="s">
        <v>82</v>
      </c>
      <c r="C246" s="1">
        <f t="shared" si="33"/>
        <v>5950</v>
      </c>
      <c r="D246" s="1"/>
      <c r="E246" s="2">
        <v>5950</v>
      </c>
      <c r="F246" s="2"/>
      <c r="G246" s="22"/>
      <c r="H246" s="44">
        <v>60</v>
      </c>
      <c r="I246" s="46"/>
      <c r="J246" s="46"/>
      <c r="K246" s="46"/>
      <c r="L246" s="46"/>
      <c r="M246" s="44">
        <v>0</v>
      </c>
      <c r="N246" s="44">
        <v>2000</v>
      </c>
      <c r="O246" s="44">
        <v>2000</v>
      </c>
      <c r="P246" s="46">
        <v>1950</v>
      </c>
      <c r="Q246" s="15"/>
    </row>
    <row r="247" spans="1:17" ht="60" x14ac:dyDescent="0.25">
      <c r="A247" s="47"/>
      <c r="B247" s="3" t="s">
        <v>83</v>
      </c>
      <c r="C247" s="1">
        <f t="shared" si="33"/>
        <v>5950</v>
      </c>
      <c r="D247" s="1"/>
      <c r="E247" s="2">
        <v>5950</v>
      </c>
      <c r="F247" s="2"/>
      <c r="G247" s="22"/>
      <c r="H247" s="44"/>
      <c r="I247" s="46"/>
      <c r="J247" s="46"/>
      <c r="K247" s="46"/>
      <c r="L247" s="46"/>
      <c r="M247" s="44">
        <v>0</v>
      </c>
      <c r="N247" s="44">
        <v>2000</v>
      </c>
      <c r="O247" s="44">
        <v>2000</v>
      </c>
      <c r="P247" s="44">
        <v>1950</v>
      </c>
      <c r="Q247" s="15"/>
    </row>
    <row r="248" spans="1:17" ht="45" x14ac:dyDescent="0.25">
      <c r="A248" s="47"/>
      <c r="B248" s="3" t="s">
        <v>135</v>
      </c>
      <c r="C248" s="1">
        <f t="shared" si="33"/>
        <v>20000</v>
      </c>
      <c r="D248" s="1"/>
      <c r="E248" s="2">
        <v>20000</v>
      </c>
      <c r="F248" s="2"/>
      <c r="G248" s="22"/>
      <c r="H248" s="44" t="s">
        <v>128</v>
      </c>
      <c r="I248" s="46"/>
      <c r="J248" s="46"/>
      <c r="K248" s="46"/>
      <c r="L248" s="46"/>
      <c r="M248" s="44">
        <v>0</v>
      </c>
      <c r="N248" s="44">
        <v>20000</v>
      </c>
      <c r="O248" s="44">
        <v>0</v>
      </c>
      <c r="P248" s="44">
        <v>0</v>
      </c>
      <c r="Q248" s="15"/>
    </row>
    <row r="249" spans="1:17" x14ac:dyDescent="0.25">
      <c r="A249" s="47"/>
      <c r="B249" s="17" t="s">
        <v>8</v>
      </c>
      <c r="C249" s="18">
        <f t="shared" si="33"/>
        <v>0</v>
      </c>
      <c r="D249" s="18"/>
      <c r="E249" s="19">
        <v>0</v>
      </c>
      <c r="F249" s="19"/>
      <c r="G249" s="20"/>
      <c r="H249" s="44">
        <v>0</v>
      </c>
      <c r="I249" s="46"/>
      <c r="J249" s="46"/>
      <c r="K249" s="46"/>
      <c r="L249" s="46"/>
      <c r="M249" s="44">
        <v>0</v>
      </c>
      <c r="N249" s="44">
        <v>0</v>
      </c>
      <c r="O249" s="44">
        <v>0</v>
      </c>
      <c r="P249" s="44">
        <v>0</v>
      </c>
      <c r="Q249" s="15"/>
    </row>
    <row r="250" spans="1:17" x14ac:dyDescent="0.25">
      <c r="A250" s="96" t="s">
        <v>20</v>
      </c>
      <c r="B250" s="96"/>
      <c r="C250" s="45">
        <f t="shared" ref="C250:P250" si="34">C8+C22+C29+C67+C75+C103+C113+C183+C192</f>
        <v>34489300</v>
      </c>
      <c r="D250" s="45">
        <f t="shared" si="34"/>
        <v>0</v>
      </c>
      <c r="E250" s="45">
        <f t="shared" si="34"/>
        <v>34250100</v>
      </c>
      <c r="F250" s="45">
        <f t="shared" si="34"/>
        <v>3837.75</v>
      </c>
      <c r="G250" s="45" t="e">
        <f t="shared" si="34"/>
        <v>#REF!</v>
      </c>
      <c r="H250" s="45" t="e">
        <f t="shared" si="34"/>
        <v>#REF!</v>
      </c>
      <c r="I250" s="45">
        <f t="shared" si="34"/>
        <v>0</v>
      </c>
      <c r="J250" s="45">
        <f t="shared" si="34"/>
        <v>0</v>
      </c>
      <c r="K250" s="45">
        <f t="shared" si="34"/>
        <v>0</v>
      </c>
      <c r="L250" s="45" t="e">
        <f t="shared" si="34"/>
        <v>#REF!</v>
      </c>
      <c r="M250" s="45">
        <f t="shared" si="34"/>
        <v>1694763.4</v>
      </c>
      <c r="N250" s="45">
        <f t="shared" si="34"/>
        <v>13392416.6</v>
      </c>
      <c r="O250" s="45">
        <f t="shared" si="34"/>
        <v>12122740</v>
      </c>
      <c r="P250" s="45">
        <f t="shared" si="34"/>
        <v>7279380</v>
      </c>
      <c r="Q250" s="15"/>
    </row>
    <row r="252" spans="1:17" x14ac:dyDescent="0.25">
      <c r="B252" s="97" t="s">
        <v>202</v>
      </c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Q252" s="15"/>
    </row>
    <row r="253" spans="1:17" x14ac:dyDescent="0.25">
      <c r="B253" s="98" t="s">
        <v>203</v>
      </c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Q253" s="15"/>
    </row>
    <row r="254" spans="1:17" x14ac:dyDescent="0.25">
      <c r="B254" s="33"/>
      <c r="C254" s="33"/>
      <c r="D254" s="33"/>
      <c r="E254" s="33"/>
      <c r="F254" s="33"/>
      <c r="G254" s="33"/>
      <c r="M254" s="15"/>
    </row>
    <row r="255" spans="1:17" x14ac:dyDescent="0.25">
      <c r="B255" s="33"/>
      <c r="C255" s="33"/>
      <c r="D255" s="33"/>
      <c r="E255" s="33"/>
      <c r="F255" s="33"/>
      <c r="G255" s="33"/>
    </row>
    <row r="256" spans="1:17" x14ac:dyDescent="0.25">
      <c r="B256" s="39"/>
      <c r="C256" s="34"/>
      <c r="D256" s="34"/>
      <c r="E256" s="35"/>
      <c r="F256" s="36"/>
      <c r="G256" s="38"/>
    </row>
    <row r="257" spans="2:7" x14ac:dyDescent="0.25">
      <c r="B257" s="42" t="s">
        <v>204</v>
      </c>
      <c r="C257" s="42"/>
      <c r="D257" s="42"/>
      <c r="E257" s="42"/>
      <c r="F257" s="42"/>
      <c r="G257" s="42"/>
    </row>
    <row r="258" spans="2:7" x14ac:dyDescent="0.25">
      <c r="B258" s="43" t="s">
        <v>216</v>
      </c>
      <c r="C258" s="43"/>
      <c r="D258" s="43"/>
      <c r="E258" s="43"/>
      <c r="F258" s="43"/>
      <c r="G258" s="43"/>
    </row>
  </sheetData>
  <mergeCells count="4">
    <mergeCell ref="B3:G3"/>
    <mergeCell ref="A250:B250"/>
    <mergeCell ref="B252:O252"/>
    <mergeCell ref="B253:O25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D894-327E-4D8C-9034-18D42B1D0660}">
  <dimension ref="A1:AP283"/>
  <sheetViews>
    <sheetView tabSelected="1" topLeftCell="A168" zoomScale="140" zoomScaleNormal="140" workbookViewId="0">
      <selection activeCell="L1" sqref="L1"/>
    </sheetView>
  </sheetViews>
  <sheetFormatPr defaultRowHeight="12" x14ac:dyDescent="0.25"/>
  <cols>
    <col min="1" max="1" width="7.85546875" style="73" customWidth="1"/>
    <col min="2" max="2" width="47.85546875" style="52" customWidth="1"/>
    <col min="3" max="3" width="9.7109375" style="52" customWidth="1"/>
    <col min="4" max="4" width="9.28515625" style="52" customWidth="1"/>
    <col min="5" max="5" width="10.28515625" style="52" customWidth="1"/>
    <col min="6" max="6" width="9.140625" style="54" hidden="1" customWidth="1"/>
    <col min="7" max="7" width="9.140625" style="52" hidden="1" customWidth="1"/>
    <col min="8" max="8" width="8.85546875" style="52" bestFit="1" customWidth="1"/>
    <col min="9" max="9" width="8" style="52" customWidth="1"/>
    <col min="10" max="10" width="9.42578125" style="52" customWidth="1"/>
    <col min="11" max="11" width="9.5703125" style="52" customWidth="1"/>
    <col min="12" max="12" width="10.28515625" style="52" customWidth="1"/>
    <col min="13" max="13" width="10.28515625" style="52" hidden="1" customWidth="1"/>
    <col min="14" max="14" width="18.42578125" style="52" hidden="1" customWidth="1"/>
    <col min="15" max="39" width="0" style="52" hidden="1" customWidth="1"/>
    <col min="40" max="16384" width="9.140625" style="52"/>
  </cols>
  <sheetData>
    <row r="1" spans="1:14" x14ac:dyDescent="0.25">
      <c r="L1" s="52" t="s">
        <v>458</v>
      </c>
    </row>
    <row r="2" spans="1:14" x14ac:dyDescent="0.25">
      <c r="A2" s="99" t="s">
        <v>341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53"/>
    </row>
    <row r="3" spans="1:14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4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4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4" ht="58.5" customHeight="1" x14ac:dyDescent="0.25">
      <c r="A6" s="55" t="s">
        <v>0</v>
      </c>
      <c r="B6" s="56" t="s">
        <v>243</v>
      </c>
      <c r="C6" s="56" t="s">
        <v>355</v>
      </c>
      <c r="D6" s="56" t="s">
        <v>289</v>
      </c>
      <c r="E6" s="56" t="s">
        <v>290</v>
      </c>
      <c r="F6" s="57"/>
      <c r="G6" s="58"/>
      <c r="H6" s="59" t="s">
        <v>244</v>
      </c>
      <c r="I6" s="56" t="s">
        <v>245</v>
      </c>
      <c r="J6" s="56" t="s">
        <v>438</v>
      </c>
      <c r="K6" s="56" t="s">
        <v>439</v>
      </c>
      <c r="L6" s="56" t="s">
        <v>440</v>
      </c>
      <c r="M6" s="76"/>
    </row>
    <row r="7" spans="1:14" x14ac:dyDescent="0.25">
      <c r="A7" s="60" t="s">
        <v>2</v>
      </c>
      <c r="B7" s="61" t="s">
        <v>246</v>
      </c>
      <c r="C7" s="59">
        <f t="shared" ref="C7:L7" si="0">C8+C11+C15</f>
        <v>191350</v>
      </c>
      <c r="D7" s="59">
        <f t="shared" si="0"/>
        <v>191350</v>
      </c>
      <c r="E7" s="59">
        <f t="shared" si="0"/>
        <v>0</v>
      </c>
      <c r="F7" s="59">
        <f t="shared" si="0"/>
        <v>0</v>
      </c>
      <c r="G7" s="59">
        <f t="shared" si="0"/>
        <v>0</v>
      </c>
      <c r="H7" s="59">
        <f t="shared" si="0"/>
        <v>42120</v>
      </c>
      <c r="I7" s="59">
        <f t="shared" si="0"/>
        <v>0</v>
      </c>
      <c r="J7" s="59">
        <f t="shared" si="0"/>
        <v>233470</v>
      </c>
      <c r="K7" s="59">
        <f t="shared" si="0"/>
        <v>233470</v>
      </c>
      <c r="L7" s="59">
        <f t="shared" si="0"/>
        <v>0</v>
      </c>
      <c r="M7" s="78"/>
    </row>
    <row r="8" spans="1:14" x14ac:dyDescent="0.25">
      <c r="A8" s="60" t="s">
        <v>11</v>
      </c>
      <c r="B8" s="61" t="s">
        <v>230</v>
      </c>
      <c r="C8" s="59">
        <f t="shared" ref="C8:L8" si="1">SUM(C9:C10)</f>
        <v>0</v>
      </c>
      <c r="D8" s="59">
        <f t="shared" si="1"/>
        <v>0</v>
      </c>
      <c r="E8" s="59">
        <f t="shared" si="1"/>
        <v>0</v>
      </c>
      <c r="F8" s="59">
        <f t="shared" si="1"/>
        <v>0</v>
      </c>
      <c r="G8" s="59">
        <f t="shared" si="1"/>
        <v>0</v>
      </c>
      <c r="H8" s="59">
        <f t="shared" si="1"/>
        <v>0</v>
      </c>
      <c r="I8" s="59">
        <f t="shared" si="1"/>
        <v>0</v>
      </c>
      <c r="J8" s="59">
        <f t="shared" si="1"/>
        <v>0</v>
      </c>
      <c r="K8" s="59">
        <f t="shared" si="1"/>
        <v>0</v>
      </c>
      <c r="L8" s="59">
        <f t="shared" si="1"/>
        <v>0</v>
      </c>
      <c r="M8" s="78"/>
    </row>
    <row r="9" spans="1:14" ht="12" hidden="1" customHeight="1" x14ac:dyDescent="0.25">
      <c r="A9" s="60"/>
      <c r="B9" s="51"/>
      <c r="C9" s="62"/>
      <c r="D9" s="62"/>
      <c r="E9" s="62"/>
      <c r="F9" s="57"/>
      <c r="G9" s="58"/>
      <c r="H9" s="63"/>
      <c r="I9" s="63"/>
      <c r="J9" s="63"/>
      <c r="K9" s="63"/>
      <c r="L9" s="63"/>
      <c r="M9" s="78"/>
    </row>
    <row r="10" spans="1:14" ht="12" hidden="1" customHeight="1" x14ac:dyDescent="0.25">
      <c r="A10" s="60"/>
      <c r="B10" s="51"/>
      <c r="C10" s="63"/>
      <c r="D10" s="63"/>
      <c r="E10" s="63"/>
      <c r="F10" s="57"/>
      <c r="G10" s="58"/>
      <c r="H10" s="63"/>
      <c r="I10" s="63"/>
      <c r="J10" s="63"/>
      <c r="K10" s="63"/>
      <c r="L10" s="63"/>
      <c r="M10" s="78"/>
    </row>
    <row r="11" spans="1:14" x14ac:dyDescent="0.25">
      <c r="A11" s="60" t="s">
        <v>3</v>
      </c>
      <c r="B11" s="61" t="s">
        <v>232</v>
      </c>
      <c r="C11" s="57">
        <f>SUM(C12:C12)</f>
        <v>0</v>
      </c>
      <c r="D11" s="57">
        <f t="shared" ref="D11:L11" si="2">SUM(D12:D12)</f>
        <v>0</v>
      </c>
      <c r="E11" s="57">
        <f t="shared" si="2"/>
        <v>0</v>
      </c>
      <c r="F11" s="57">
        <f t="shared" si="2"/>
        <v>0</v>
      </c>
      <c r="G11" s="57">
        <f t="shared" si="2"/>
        <v>0</v>
      </c>
      <c r="H11" s="57">
        <f t="shared" si="2"/>
        <v>0</v>
      </c>
      <c r="I11" s="57">
        <f t="shared" si="2"/>
        <v>0</v>
      </c>
      <c r="J11" s="57">
        <f t="shared" si="2"/>
        <v>0</v>
      </c>
      <c r="K11" s="57">
        <f t="shared" si="2"/>
        <v>0</v>
      </c>
      <c r="L11" s="57">
        <f t="shared" si="2"/>
        <v>0</v>
      </c>
      <c r="M11" s="78"/>
    </row>
    <row r="12" spans="1:14" hidden="1" x14ac:dyDescent="0.25">
      <c r="A12" s="60"/>
      <c r="B12" s="64"/>
      <c r="C12" s="63">
        <f>D12+E12</f>
        <v>0</v>
      </c>
      <c r="D12" s="63"/>
      <c r="E12" s="63">
        <v>0</v>
      </c>
      <c r="F12" s="63"/>
      <c r="G12" s="63"/>
      <c r="H12" s="63">
        <v>0</v>
      </c>
      <c r="I12" s="63">
        <v>0</v>
      </c>
      <c r="J12" s="63">
        <f>K12+L12</f>
        <v>0</v>
      </c>
      <c r="K12" s="63">
        <f>D12+H12</f>
        <v>0</v>
      </c>
      <c r="L12" s="63">
        <f>E12+I12</f>
        <v>0</v>
      </c>
      <c r="M12" s="78"/>
      <c r="N12" s="65"/>
    </row>
    <row r="13" spans="1:14" hidden="1" x14ac:dyDescent="0.25">
      <c r="A13" s="60"/>
      <c r="B13" s="64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78"/>
      <c r="N13" s="65"/>
    </row>
    <row r="14" spans="1:14" hidden="1" x14ac:dyDescent="0.25">
      <c r="A14" s="67"/>
      <c r="B14" s="64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78"/>
      <c r="N14" s="65"/>
    </row>
    <row r="15" spans="1:14" x14ac:dyDescent="0.25">
      <c r="A15" s="60" t="s">
        <v>6</v>
      </c>
      <c r="B15" s="66" t="s">
        <v>226</v>
      </c>
      <c r="C15" s="59">
        <f t="shared" ref="C15:L15" si="3">C16+C17+C20</f>
        <v>191350</v>
      </c>
      <c r="D15" s="59">
        <f t="shared" si="3"/>
        <v>191350</v>
      </c>
      <c r="E15" s="59">
        <f t="shared" si="3"/>
        <v>0</v>
      </c>
      <c r="F15" s="59">
        <f t="shared" si="3"/>
        <v>0</v>
      </c>
      <c r="G15" s="59">
        <f t="shared" si="3"/>
        <v>0</v>
      </c>
      <c r="H15" s="59">
        <f t="shared" si="3"/>
        <v>42120</v>
      </c>
      <c r="I15" s="59">
        <f t="shared" si="3"/>
        <v>0</v>
      </c>
      <c r="J15" s="59">
        <f t="shared" si="3"/>
        <v>233470</v>
      </c>
      <c r="K15" s="59">
        <f t="shared" si="3"/>
        <v>233470</v>
      </c>
      <c r="L15" s="59">
        <f t="shared" si="3"/>
        <v>0</v>
      </c>
      <c r="M15" s="78"/>
    </row>
    <row r="16" spans="1:14" x14ac:dyDescent="0.25">
      <c r="A16" s="60"/>
      <c r="B16" s="66" t="s">
        <v>9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78"/>
    </row>
    <row r="17" spans="1:41" x14ac:dyDescent="0.25">
      <c r="A17" s="67"/>
      <c r="B17" s="66" t="s">
        <v>7</v>
      </c>
      <c r="C17" s="59">
        <f t="shared" ref="C17:L17" si="4">SUM(C18:C19)</f>
        <v>0</v>
      </c>
      <c r="D17" s="59">
        <f t="shared" si="4"/>
        <v>0</v>
      </c>
      <c r="E17" s="59">
        <f t="shared" si="4"/>
        <v>0</v>
      </c>
      <c r="F17" s="59">
        <f t="shared" si="4"/>
        <v>0</v>
      </c>
      <c r="G17" s="59">
        <f t="shared" si="4"/>
        <v>0</v>
      </c>
      <c r="H17" s="59">
        <f t="shared" si="4"/>
        <v>87120</v>
      </c>
      <c r="I17" s="59">
        <f t="shared" si="4"/>
        <v>0</v>
      </c>
      <c r="J17" s="59">
        <f t="shared" si="4"/>
        <v>87120</v>
      </c>
      <c r="K17" s="59">
        <f t="shared" si="4"/>
        <v>87120</v>
      </c>
      <c r="L17" s="59">
        <f t="shared" si="4"/>
        <v>0</v>
      </c>
      <c r="M17" s="78"/>
    </row>
    <row r="18" spans="1:41" ht="12" customHeight="1" x14ac:dyDescent="0.25">
      <c r="A18" s="67"/>
      <c r="B18" s="51" t="s">
        <v>442</v>
      </c>
      <c r="C18" s="62">
        <f>D18+E18</f>
        <v>0</v>
      </c>
      <c r="D18" s="62">
        <v>0</v>
      </c>
      <c r="E18" s="62">
        <v>0</v>
      </c>
      <c r="F18" s="57"/>
      <c r="G18" s="58"/>
      <c r="H18" s="63">
        <v>87120</v>
      </c>
      <c r="I18" s="63">
        <v>0</v>
      </c>
      <c r="J18" s="63">
        <f>K18+L18</f>
        <v>87120</v>
      </c>
      <c r="K18" s="63">
        <f>D18+H18</f>
        <v>87120</v>
      </c>
      <c r="L18" s="63">
        <f>E18+I18</f>
        <v>0</v>
      </c>
      <c r="M18" s="78"/>
      <c r="AO18" s="52" t="s">
        <v>331</v>
      </c>
    </row>
    <row r="19" spans="1:41" ht="12" hidden="1" customHeight="1" x14ac:dyDescent="0.25">
      <c r="A19" s="67"/>
      <c r="B19" s="51"/>
      <c r="C19" s="62"/>
      <c r="D19" s="62"/>
      <c r="E19" s="62"/>
      <c r="F19" s="57"/>
      <c r="G19" s="58"/>
      <c r="H19" s="63"/>
      <c r="I19" s="63"/>
      <c r="J19" s="63"/>
      <c r="K19" s="63"/>
      <c r="L19" s="63"/>
      <c r="M19" s="78"/>
    </row>
    <row r="20" spans="1:41" x14ac:dyDescent="0.25">
      <c r="A20" s="60"/>
      <c r="B20" s="66" t="s">
        <v>228</v>
      </c>
      <c r="C20" s="59">
        <f t="shared" ref="C20:L20" si="5">SUM(C21:C26)</f>
        <v>191350</v>
      </c>
      <c r="D20" s="59">
        <f t="shared" si="5"/>
        <v>191350</v>
      </c>
      <c r="E20" s="59">
        <f t="shared" si="5"/>
        <v>0</v>
      </c>
      <c r="F20" s="59">
        <f t="shared" si="5"/>
        <v>0</v>
      </c>
      <c r="G20" s="59">
        <f t="shared" si="5"/>
        <v>0</v>
      </c>
      <c r="H20" s="59">
        <f t="shared" si="5"/>
        <v>-45000</v>
      </c>
      <c r="I20" s="59">
        <f t="shared" si="5"/>
        <v>0</v>
      </c>
      <c r="J20" s="59">
        <f t="shared" si="5"/>
        <v>146350</v>
      </c>
      <c r="K20" s="59">
        <f t="shared" si="5"/>
        <v>146350</v>
      </c>
      <c r="L20" s="59">
        <f t="shared" si="5"/>
        <v>0</v>
      </c>
      <c r="M20" s="78"/>
    </row>
    <row r="21" spans="1:41" x14ac:dyDescent="0.25">
      <c r="A21" s="67"/>
      <c r="B21" s="51" t="s">
        <v>415</v>
      </c>
      <c r="C21" s="62">
        <f t="shared" ref="C21:C26" si="6">D21+E21</f>
        <v>6050</v>
      </c>
      <c r="D21" s="62">
        <v>6050</v>
      </c>
      <c r="E21" s="62">
        <v>0</v>
      </c>
      <c r="F21" s="63"/>
      <c r="G21" s="58"/>
      <c r="H21" s="63">
        <v>0</v>
      </c>
      <c r="I21" s="63">
        <v>0</v>
      </c>
      <c r="J21" s="63">
        <f t="shared" ref="J21:J26" si="7">K21+L21</f>
        <v>6050</v>
      </c>
      <c r="K21" s="63">
        <f t="shared" ref="K21:L26" si="8">D21+H21</f>
        <v>6050</v>
      </c>
      <c r="L21" s="63">
        <f t="shared" si="8"/>
        <v>0</v>
      </c>
      <c r="M21" s="79"/>
    </row>
    <row r="22" spans="1:41" x14ac:dyDescent="0.25">
      <c r="A22" s="67"/>
      <c r="B22" s="51" t="s">
        <v>337</v>
      </c>
      <c r="C22" s="62">
        <f t="shared" si="6"/>
        <v>10000</v>
      </c>
      <c r="D22" s="62">
        <v>10000</v>
      </c>
      <c r="E22" s="62">
        <v>0</v>
      </c>
      <c r="F22" s="63"/>
      <c r="G22" s="58"/>
      <c r="H22" s="63">
        <v>0</v>
      </c>
      <c r="I22" s="63">
        <v>0</v>
      </c>
      <c r="J22" s="63">
        <f t="shared" si="7"/>
        <v>10000</v>
      </c>
      <c r="K22" s="63">
        <f t="shared" si="8"/>
        <v>10000</v>
      </c>
      <c r="L22" s="63">
        <f t="shared" si="8"/>
        <v>0</v>
      </c>
      <c r="M22" s="79"/>
    </row>
    <row r="23" spans="1:41" x14ac:dyDescent="0.25">
      <c r="A23" s="67"/>
      <c r="B23" s="51" t="s">
        <v>343</v>
      </c>
      <c r="C23" s="62">
        <f t="shared" si="6"/>
        <v>12300</v>
      </c>
      <c r="D23" s="62">
        <v>12300</v>
      </c>
      <c r="E23" s="62">
        <v>0</v>
      </c>
      <c r="F23" s="63"/>
      <c r="G23" s="58"/>
      <c r="H23" s="63">
        <v>0</v>
      </c>
      <c r="I23" s="63">
        <v>0</v>
      </c>
      <c r="J23" s="63">
        <f t="shared" si="7"/>
        <v>12300</v>
      </c>
      <c r="K23" s="63">
        <f t="shared" si="8"/>
        <v>12300</v>
      </c>
      <c r="L23" s="63">
        <f t="shared" si="8"/>
        <v>0</v>
      </c>
      <c r="M23" s="79"/>
    </row>
    <row r="24" spans="1:41" x14ac:dyDescent="0.25">
      <c r="A24" s="67"/>
      <c r="B24" s="51" t="s">
        <v>420</v>
      </c>
      <c r="C24" s="62">
        <f t="shared" si="6"/>
        <v>6000</v>
      </c>
      <c r="D24" s="62">
        <v>6000</v>
      </c>
      <c r="E24" s="62">
        <v>0</v>
      </c>
      <c r="F24" s="63"/>
      <c r="G24" s="58"/>
      <c r="H24" s="63">
        <v>0</v>
      </c>
      <c r="I24" s="63">
        <v>0</v>
      </c>
      <c r="J24" s="63">
        <f t="shared" si="7"/>
        <v>6000</v>
      </c>
      <c r="K24" s="63">
        <f t="shared" si="8"/>
        <v>6000</v>
      </c>
      <c r="L24" s="63">
        <f t="shared" si="8"/>
        <v>0</v>
      </c>
      <c r="M24" s="79"/>
      <c r="N24" s="52" t="s">
        <v>423</v>
      </c>
    </row>
    <row r="25" spans="1:41" x14ac:dyDescent="0.25">
      <c r="A25" s="67"/>
      <c r="B25" s="51" t="s">
        <v>389</v>
      </c>
      <c r="C25" s="62">
        <f t="shared" si="6"/>
        <v>112000</v>
      </c>
      <c r="D25" s="62">
        <v>112000</v>
      </c>
      <c r="E25" s="62">
        <v>0</v>
      </c>
      <c r="F25" s="63"/>
      <c r="G25" s="58"/>
      <c r="H25" s="63">
        <v>0</v>
      </c>
      <c r="I25" s="63">
        <v>0</v>
      </c>
      <c r="J25" s="63">
        <f t="shared" si="7"/>
        <v>112000</v>
      </c>
      <c r="K25" s="63">
        <f t="shared" si="8"/>
        <v>112000</v>
      </c>
      <c r="L25" s="63">
        <f t="shared" si="8"/>
        <v>0</v>
      </c>
      <c r="M25" s="79"/>
    </row>
    <row r="26" spans="1:41" ht="12" customHeight="1" x14ac:dyDescent="0.25">
      <c r="A26" s="60"/>
      <c r="B26" s="51" t="s">
        <v>388</v>
      </c>
      <c r="C26" s="62">
        <f t="shared" si="6"/>
        <v>45000</v>
      </c>
      <c r="D26" s="63">
        <v>45000</v>
      </c>
      <c r="E26" s="63">
        <v>0</v>
      </c>
      <c r="F26" s="57"/>
      <c r="G26" s="80"/>
      <c r="H26" s="63">
        <v>-45000</v>
      </c>
      <c r="I26" s="63">
        <v>0</v>
      </c>
      <c r="J26" s="63">
        <f t="shared" si="7"/>
        <v>0</v>
      </c>
      <c r="K26" s="63">
        <f t="shared" si="8"/>
        <v>0</v>
      </c>
      <c r="L26" s="63">
        <f t="shared" si="8"/>
        <v>0</v>
      </c>
      <c r="M26" s="79"/>
      <c r="AO26" s="52" t="s">
        <v>451</v>
      </c>
    </row>
    <row r="27" spans="1:41" x14ac:dyDescent="0.25">
      <c r="A27" s="60" t="s">
        <v>30</v>
      </c>
      <c r="B27" s="66" t="s">
        <v>29</v>
      </c>
      <c r="C27" s="57">
        <f>C28+C29+C30</f>
        <v>0</v>
      </c>
      <c r="D27" s="57">
        <f>D28+D29+D30</f>
        <v>0</v>
      </c>
      <c r="E27" s="57">
        <f t="shared" ref="E27:L27" si="9">E28+E29+E30</f>
        <v>0</v>
      </c>
      <c r="F27" s="57">
        <f t="shared" si="9"/>
        <v>0</v>
      </c>
      <c r="G27" s="57">
        <f t="shared" si="9"/>
        <v>0</v>
      </c>
      <c r="H27" s="57">
        <f t="shared" si="9"/>
        <v>0</v>
      </c>
      <c r="I27" s="57">
        <f t="shared" si="9"/>
        <v>0</v>
      </c>
      <c r="J27" s="57">
        <f t="shared" si="9"/>
        <v>0</v>
      </c>
      <c r="K27" s="57">
        <f t="shared" si="9"/>
        <v>0</v>
      </c>
      <c r="L27" s="57">
        <f t="shared" si="9"/>
        <v>0</v>
      </c>
      <c r="M27" s="54"/>
    </row>
    <row r="28" spans="1:41" x14ac:dyDescent="0.25">
      <c r="A28" s="60" t="s">
        <v>11</v>
      </c>
      <c r="B28" s="66" t="s">
        <v>230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4"/>
    </row>
    <row r="29" spans="1:41" x14ac:dyDescent="0.25">
      <c r="A29" s="60" t="s">
        <v>3</v>
      </c>
      <c r="B29" s="66" t="s">
        <v>232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4"/>
    </row>
    <row r="30" spans="1:41" x14ac:dyDescent="0.25">
      <c r="A30" s="60" t="s">
        <v>6</v>
      </c>
      <c r="B30" s="66" t="s">
        <v>226</v>
      </c>
      <c r="C30" s="59">
        <f>C31+C32+C33</f>
        <v>0</v>
      </c>
      <c r="D30" s="59">
        <f>D31+D32+D33</f>
        <v>0</v>
      </c>
      <c r="E30" s="59">
        <f>E31+E32+E33</f>
        <v>0</v>
      </c>
      <c r="F30" s="57"/>
      <c r="G30" s="58"/>
      <c r="H30" s="57">
        <f>H31+H32+H33</f>
        <v>0</v>
      </c>
      <c r="I30" s="57">
        <f>I31+I32+I33</f>
        <v>0</v>
      </c>
      <c r="J30" s="57">
        <f>J31+J32+J33</f>
        <v>0</v>
      </c>
      <c r="K30" s="57">
        <f>K31+K32+K33</f>
        <v>0</v>
      </c>
      <c r="L30" s="57">
        <f>L31+L32+L33</f>
        <v>0</v>
      </c>
      <c r="M30" s="54"/>
    </row>
    <row r="31" spans="1:41" x14ac:dyDescent="0.25">
      <c r="A31" s="60"/>
      <c r="B31" s="66" t="s">
        <v>9</v>
      </c>
      <c r="C31" s="57">
        <v>0</v>
      </c>
      <c r="D31" s="57">
        <v>0</v>
      </c>
      <c r="E31" s="57">
        <v>0</v>
      </c>
      <c r="F31" s="57"/>
      <c r="G31" s="58"/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4"/>
      <c r="S31" s="68"/>
    </row>
    <row r="32" spans="1:41" x14ac:dyDescent="0.25">
      <c r="A32" s="67"/>
      <c r="B32" s="66" t="s">
        <v>7</v>
      </c>
      <c r="C32" s="57">
        <v>0</v>
      </c>
      <c r="D32" s="57">
        <v>0</v>
      </c>
      <c r="E32" s="57">
        <v>0</v>
      </c>
      <c r="F32" s="57"/>
      <c r="G32" s="58"/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4"/>
    </row>
    <row r="33" spans="1:41" x14ac:dyDescent="0.25">
      <c r="A33" s="67"/>
      <c r="B33" s="66" t="s">
        <v>228</v>
      </c>
      <c r="C33" s="59">
        <f>C34+C35</f>
        <v>0</v>
      </c>
      <c r="D33" s="59">
        <f>D34+D35</f>
        <v>0</v>
      </c>
      <c r="E33" s="59">
        <f>E34+E35</f>
        <v>0</v>
      </c>
      <c r="F33" s="59">
        <v>0</v>
      </c>
      <c r="G33" s="59">
        <v>0</v>
      </c>
      <c r="H33" s="59">
        <f>H34+H35</f>
        <v>0</v>
      </c>
      <c r="I33" s="59">
        <f>I34+I35</f>
        <v>0</v>
      </c>
      <c r="J33" s="59">
        <f>J34+J35</f>
        <v>0</v>
      </c>
      <c r="K33" s="59">
        <f>K34+K35</f>
        <v>0</v>
      </c>
      <c r="L33" s="59">
        <v>0</v>
      </c>
      <c r="M33" s="54"/>
    </row>
    <row r="34" spans="1:41" hidden="1" x14ac:dyDescent="0.25">
      <c r="A34" s="67"/>
      <c r="B34" s="51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54"/>
    </row>
    <row r="35" spans="1:41" hidden="1" x14ac:dyDescent="0.25">
      <c r="A35" s="67"/>
      <c r="B35" s="5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54"/>
    </row>
    <row r="36" spans="1:41" x14ac:dyDescent="0.25">
      <c r="A36" s="60" t="s">
        <v>224</v>
      </c>
      <c r="B36" s="66" t="s">
        <v>237</v>
      </c>
      <c r="C36" s="59">
        <f t="shared" ref="C36:L36" si="10">C37+C39+C45</f>
        <v>758140</v>
      </c>
      <c r="D36" s="59">
        <f t="shared" si="10"/>
        <v>758140</v>
      </c>
      <c r="E36" s="59">
        <f t="shared" si="10"/>
        <v>0</v>
      </c>
      <c r="F36" s="59">
        <f t="shared" si="10"/>
        <v>0</v>
      </c>
      <c r="G36" s="59">
        <f t="shared" si="10"/>
        <v>0</v>
      </c>
      <c r="H36" s="59">
        <f t="shared" si="10"/>
        <v>0</v>
      </c>
      <c r="I36" s="59">
        <f t="shared" si="10"/>
        <v>0</v>
      </c>
      <c r="J36" s="59">
        <f t="shared" si="10"/>
        <v>758140</v>
      </c>
      <c r="K36" s="59">
        <f t="shared" si="10"/>
        <v>758140</v>
      </c>
      <c r="L36" s="59">
        <f t="shared" si="10"/>
        <v>0</v>
      </c>
      <c r="M36" s="54"/>
    </row>
    <row r="37" spans="1:41" x14ac:dyDescent="0.25">
      <c r="A37" s="60" t="s">
        <v>11</v>
      </c>
      <c r="B37" s="66" t="s">
        <v>230</v>
      </c>
      <c r="C37" s="57">
        <f>SUM(C38:C38)</f>
        <v>94140</v>
      </c>
      <c r="D37" s="57">
        <f>SUM(D38:D38)</f>
        <v>94140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f>SUM(J38:J38)</f>
        <v>94140</v>
      </c>
      <c r="K37" s="57">
        <f>SUM(K38:K38)</f>
        <v>94140</v>
      </c>
      <c r="L37" s="57">
        <v>0</v>
      </c>
      <c r="M37" s="54"/>
    </row>
    <row r="38" spans="1:41" ht="24" x14ac:dyDescent="0.25">
      <c r="A38" s="60"/>
      <c r="B38" s="51" t="s">
        <v>239</v>
      </c>
      <c r="C38" s="63">
        <f>D38+E38</f>
        <v>94140</v>
      </c>
      <c r="D38" s="63">
        <v>94140</v>
      </c>
      <c r="E38" s="63">
        <v>0</v>
      </c>
      <c r="F38" s="63"/>
      <c r="G38" s="63"/>
      <c r="H38" s="63">
        <v>0</v>
      </c>
      <c r="I38" s="63">
        <v>0</v>
      </c>
      <c r="J38" s="63">
        <f>K38+L38</f>
        <v>94140</v>
      </c>
      <c r="K38" s="63">
        <f>D38+H38</f>
        <v>94140</v>
      </c>
      <c r="L38" s="63">
        <f>E38+I38</f>
        <v>0</v>
      </c>
      <c r="M38" s="79"/>
    </row>
    <row r="39" spans="1:41" x14ac:dyDescent="0.25">
      <c r="A39" s="60" t="s">
        <v>3</v>
      </c>
      <c r="B39" s="66" t="s">
        <v>232</v>
      </c>
      <c r="C39" s="57">
        <f>SUM(C40:C44)</f>
        <v>490000</v>
      </c>
      <c r="D39" s="57">
        <f>SUM(D40:D44)</f>
        <v>490000</v>
      </c>
      <c r="E39" s="57">
        <f>SUM(E44:E44)</f>
        <v>0</v>
      </c>
      <c r="F39" s="57">
        <f>SUM(F44:F44)</f>
        <v>0</v>
      </c>
      <c r="G39" s="57">
        <f>SUM(G44:G44)</f>
        <v>0</v>
      </c>
      <c r="H39" s="57">
        <f>SUM(H40:H44)</f>
        <v>-50000</v>
      </c>
      <c r="I39" s="57">
        <f>SUM(I40:I44)</f>
        <v>0</v>
      </c>
      <c r="J39" s="57">
        <f>SUM(J40:J44)</f>
        <v>440000</v>
      </c>
      <c r="K39" s="57">
        <f>SUM(K40:K44)</f>
        <v>440000</v>
      </c>
      <c r="L39" s="57">
        <f>SUM(L40:L44)</f>
        <v>0</v>
      </c>
      <c r="M39" s="54"/>
    </row>
    <row r="40" spans="1:41" ht="24" x14ac:dyDescent="0.25">
      <c r="A40" s="60"/>
      <c r="B40" s="51" t="s">
        <v>325</v>
      </c>
      <c r="C40" s="63">
        <f>D40+E40</f>
        <v>40000</v>
      </c>
      <c r="D40" s="63">
        <v>40000</v>
      </c>
      <c r="E40" s="63">
        <v>0</v>
      </c>
      <c r="F40" s="63"/>
      <c r="G40" s="63"/>
      <c r="H40" s="63">
        <v>0</v>
      </c>
      <c r="I40" s="63">
        <v>0</v>
      </c>
      <c r="J40" s="63">
        <f>K40+L40</f>
        <v>40000</v>
      </c>
      <c r="K40" s="63">
        <f t="shared" ref="K40:L43" si="11">D40+H40</f>
        <v>40000</v>
      </c>
      <c r="L40" s="63">
        <f t="shared" si="11"/>
        <v>0</v>
      </c>
      <c r="M40" s="79"/>
    </row>
    <row r="41" spans="1:41" ht="24" x14ac:dyDescent="0.25">
      <c r="A41" s="60"/>
      <c r="B41" s="51" t="s">
        <v>326</v>
      </c>
      <c r="C41" s="63">
        <f>D41+E41</f>
        <v>200000</v>
      </c>
      <c r="D41" s="63">
        <v>200000</v>
      </c>
      <c r="E41" s="63">
        <v>0</v>
      </c>
      <c r="F41" s="63"/>
      <c r="G41" s="63"/>
      <c r="H41" s="63">
        <v>-140000</v>
      </c>
      <c r="I41" s="63">
        <v>0</v>
      </c>
      <c r="J41" s="63">
        <f>K41+L41</f>
        <v>60000</v>
      </c>
      <c r="K41" s="63">
        <f t="shared" si="11"/>
        <v>60000</v>
      </c>
      <c r="L41" s="63">
        <f t="shared" si="11"/>
        <v>0</v>
      </c>
      <c r="M41" s="79"/>
    </row>
    <row r="42" spans="1:41" ht="24" customHeight="1" x14ac:dyDescent="0.25">
      <c r="A42" s="60"/>
      <c r="B42" s="51" t="s">
        <v>327</v>
      </c>
      <c r="C42" s="63">
        <f>D42+E42</f>
        <v>50000</v>
      </c>
      <c r="D42" s="63">
        <v>50000</v>
      </c>
      <c r="E42" s="63">
        <v>0</v>
      </c>
      <c r="F42" s="63"/>
      <c r="G42" s="63"/>
      <c r="H42" s="63">
        <v>0</v>
      </c>
      <c r="I42" s="63">
        <v>0</v>
      </c>
      <c r="J42" s="63">
        <f>K42+L42</f>
        <v>50000</v>
      </c>
      <c r="K42" s="63">
        <f t="shared" si="11"/>
        <v>50000</v>
      </c>
      <c r="L42" s="63">
        <f t="shared" si="11"/>
        <v>0</v>
      </c>
      <c r="M42" s="79"/>
    </row>
    <row r="43" spans="1:41" ht="24" x14ac:dyDescent="0.2">
      <c r="A43" s="67"/>
      <c r="B43" s="81" t="s">
        <v>366</v>
      </c>
      <c r="C43" s="63">
        <f>D43+E43</f>
        <v>200000</v>
      </c>
      <c r="D43" s="63">
        <v>200000</v>
      </c>
      <c r="E43" s="63">
        <v>0</v>
      </c>
      <c r="F43" s="63"/>
      <c r="G43" s="63"/>
      <c r="H43" s="63">
        <v>90000</v>
      </c>
      <c r="I43" s="63">
        <v>0</v>
      </c>
      <c r="J43" s="63">
        <f>K43+L43</f>
        <v>290000</v>
      </c>
      <c r="K43" s="63">
        <f t="shared" si="11"/>
        <v>290000</v>
      </c>
      <c r="L43" s="63">
        <f t="shared" si="11"/>
        <v>0</v>
      </c>
      <c r="M43" s="79"/>
    </row>
    <row r="44" spans="1:41" hidden="1" x14ac:dyDescent="0.25">
      <c r="A44" s="67"/>
      <c r="B44" s="51"/>
      <c r="C44" s="63"/>
      <c r="D44" s="63"/>
      <c r="E44" s="63"/>
      <c r="F44" s="63"/>
      <c r="G44" s="58"/>
      <c r="H44" s="63"/>
      <c r="I44" s="63"/>
      <c r="J44" s="63"/>
      <c r="K44" s="63"/>
      <c r="L44" s="63"/>
      <c r="M44" s="79"/>
    </row>
    <row r="45" spans="1:41" x14ac:dyDescent="0.25">
      <c r="A45" s="60" t="s">
        <v>6</v>
      </c>
      <c r="B45" s="66" t="s">
        <v>226</v>
      </c>
      <c r="C45" s="57">
        <f>D45+E45</f>
        <v>174000</v>
      </c>
      <c r="D45" s="57">
        <f>D46+D49+D51</f>
        <v>174000</v>
      </c>
      <c r="E45" s="57">
        <f>E46+E49+E51</f>
        <v>0</v>
      </c>
      <c r="F45" s="57">
        <f t="shared" ref="F45:L45" si="12">F46+F49+F51</f>
        <v>0</v>
      </c>
      <c r="G45" s="57">
        <f t="shared" si="12"/>
        <v>0</v>
      </c>
      <c r="H45" s="57">
        <f t="shared" si="12"/>
        <v>50000</v>
      </c>
      <c r="I45" s="57">
        <f t="shared" si="12"/>
        <v>0</v>
      </c>
      <c r="J45" s="57">
        <f>J46+J49+J51</f>
        <v>224000</v>
      </c>
      <c r="K45" s="57">
        <f t="shared" si="12"/>
        <v>224000</v>
      </c>
      <c r="L45" s="57">
        <f t="shared" si="12"/>
        <v>0</v>
      </c>
      <c r="M45" s="54"/>
      <c r="N45" s="68"/>
    </row>
    <row r="46" spans="1:41" x14ac:dyDescent="0.25">
      <c r="A46" s="60"/>
      <c r="B46" s="66" t="s">
        <v>9</v>
      </c>
      <c r="C46" s="59">
        <f>D46+E46</f>
        <v>50000</v>
      </c>
      <c r="D46" s="59">
        <f>SUM(D47:D47)</f>
        <v>50000</v>
      </c>
      <c r="E46" s="59">
        <v>0</v>
      </c>
      <c r="F46" s="59">
        <v>0</v>
      </c>
      <c r="G46" s="59">
        <v>0</v>
      </c>
      <c r="H46" s="59">
        <f>H47+H48</f>
        <v>50000</v>
      </c>
      <c r="I46" s="59">
        <v>0</v>
      </c>
      <c r="J46" s="59">
        <f>K46+L46</f>
        <v>100000</v>
      </c>
      <c r="K46" s="59">
        <f>SUM(K47:K48)</f>
        <v>100000</v>
      </c>
      <c r="L46" s="59">
        <v>0</v>
      </c>
      <c r="M46" s="54"/>
    </row>
    <row r="47" spans="1:41" ht="36" x14ac:dyDescent="0.25">
      <c r="A47" s="67"/>
      <c r="B47" s="51" t="s">
        <v>306</v>
      </c>
      <c r="C47" s="62">
        <f>D47+E47</f>
        <v>50000</v>
      </c>
      <c r="D47" s="62">
        <v>50000</v>
      </c>
      <c r="E47" s="62">
        <v>0</v>
      </c>
      <c r="F47" s="62"/>
      <c r="G47" s="62"/>
      <c r="H47" s="62">
        <v>0</v>
      </c>
      <c r="I47" s="62">
        <v>0</v>
      </c>
      <c r="J47" s="62">
        <f>K47+L47</f>
        <v>50000</v>
      </c>
      <c r="K47" s="62">
        <f>D47+H47</f>
        <v>50000</v>
      </c>
      <c r="L47" s="62">
        <f>E47+I47</f>
        <v>0</v>
      </c>
      <c r="M47" s="79"/>
      <c r="AO47" s="68"/>
    </row>
    <row r="48" spans="1:41" ht="24" x14ac:dyDescent="0.25">
      <c r="A48" s="67"/>
      <c r="B48" s="51" t="s">
        <v>437</v>
      </c>
      <c r="C48" s="62">
        <f>D48+E48</f>
        <v>0</v>
      </c>
      <c r="D48" s="62">
        <v>0</v>
      </c>
      <c r="E48" s="62">
        <v>0</v>
      </c>
      <c r="F48" s="62"/>
      <c r="G48" s="62"/>
      <c r="H48" s="62">
        <v>50000</v>
      </c>
      <c r="I48" s="62">
        <v>0</v>
      </c>
      <c r="J48" s="62">
        <f>K48+L48</f>
        <v>50000</v>
      </c>
      <c r="K48" s="62">
        <f>D48+H48</f>
        <v>50000</v>
      </c>
      <c r="L48" s="62">
        <f>E48+I48</f>
        <v>0</v>
      </c>
      <c r="M48" s="79"/>
      <c r="AO48" s="52" t="s">
        <v>305</v>
      </c>
    </row>
    <row r="49" spans="1:42" x14ac:dyDescent="0.25">
      <c r="A49" s="67"/>
      <c r="B49" s="66" t="s">
        <v>7</v>
      </c>
      <c r="C49" s="59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4"/>
    </row>
    <row r="50" spans="1:42" ht="12" hidden="1" customHeight="1" x14ac:dyDescent="0.25">
      <c r="A50" s="67"/>
      <c r="B50" s="66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4"/>
    </row>
    <row r="51" spans="1:42" x14ac:dyDescent="0.25">
      <c r="A51" s="67"/>
      <c r="B51" s="66" t="s">
        <v>228</v>
      </c>
      <c r="C51" s="59">
        <f>D51+E51</f>
        <v>124000</v>
      </c>
      <c r="D51" s="59">
        <f>D52+D53</f>
        <v>124000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f>J52+J53</f>
        <v>124000</v>
      </c>
      <c r="K51" s="59">
        <f>K52+K53</f>
        <v>124000</v>
      </c>
      <c r="L51" s="59">
        <v>0</v>
      </c>
      <c r="M51" s="54"/>
    </row>
    <row r="52" spans="1:42" ht="24" x14ac:dyDescent="0.2">
      <c r="A52" s="67"/>
      <c r="B52" s="82" t="s">
        <v>367</v>
      </c>
      <c r="C52" s="62">
        <f>D52+E52</f>
        <v>100000</v>
      </c>
      <c r="D52" s="62">
        <v>100000</v>
      </c>
      <c r="E52" s="62">
        <v>0</v>
      </c>
      <c r="F52" s="62"/>
      <c r="G52" s="62"/>
      <c r="H52" s="62">
        <v>0</v>
      </c>
      <c r="I52" s="62">
        <v>0</v>
      </c>
      <c r="J52" s="62">
        <f>K52+L52</f>
        <v>100000</v>
      </c>
      <c r="K52" s="62">
        <f>D52+H52</f>
        <v>100000</v>
      </c>
      <c r="L52" s="62">
        <f>E52+I52</f>
        <v>0</v>
      </c>
      <c r="M52" s="79"/>
    </row>
    <row r="53" spans="1:42" ht="24" x14ac:dyDescent="0.25">
      <c r="A53" s="67"/>
      <c r="B53" s="83" t="s">
        <v>340</v>
      </c>
      <c r="C53" s="62">
        <f>D53+E53</f>
        <v>24000</v>
      </c>
      <c r="D53" s="62">
        <v>24000</v>
      </c>
      <c r="E53" s="62">
        <v>0</v>
      </c>
      <c r="F53" s="62"/>
      <c r="G53" s="62"/>
      <c r="H53" s="62">
        <v>0</v>
      </c>
      <c r="I53" s="62">
        <v>0</v>
      </c>
      <c r="J53" s="62">
        <f>K53+L53</f>
        <v>24000</v>
      </c>
      <c r="K53" s="62">
        <f>D53+H53</f>
        <v>24000</v>
      </c>
      <c r="L53" s="62">
        <f>E53+I53</f>
        <v>0</v>
      </c>
      <c r="M53" s="79"/>
    </row>
    <row r="54" spans="1:42" x14ac:dyDescent="0.25">
      <c r="A54" s="60" t="s">
        <v>10</v>
      </c>
      <c r="B54" s="66" t="s">
        <v>238</v>
      </c>
      <c r="C54" s="57">
        <f>C55+C58+C67</f>
        <v>9473990</v>
      </c>
      <c r="D54" s="57">
        <f>D55+D58+D67</f>
        <v>9473990</v>
      </c>
      <c r="E54" s="57">
        <f t="shared" ref="E54:L54" si="13">E55+E58+E67</f>
        <v>0</v>
      </c>
      <c r="F54" s="57">
        <f t="shared" si="13"/>
        <v>0</v>
      </c>
      <c r="G54" s="57">
        <f t="shared" si="13"/>
        <v>0</v>
      </c>
      <c r="H54" s="57">
        <f t="shared" si="13"/>
        <v>92880</v>
      </c>
      <c r="I54" s="57">
        <f t="shared" si="13"/>
        <v>0</v>
      </c>
      <c r="J54" s="57">
        <f t="shared" si="13"/>
        <v>9566870</v>
      </c>
      <c r="K54" s="57">
        <f t="shared" si="13"/>
        <v>9566870</v>
      </c>
      <c r="L54" s="57">
        <f t="shared" si="13"/>
        <v>0</v>
      </c>
      <c r="M54" s="54"/>
      <c r="N54" s="68"/>
      <c r="O54" s="68"/>
    </row>
    <row r="55" spans="1:42" x14ac:dyDescent="0.25">
      <c r="A55" s="60" t="s">
        <v>11</v>
      </c>
      <c r="B55" s="66" t="s">
        <v>230</v>
      </c>
      <c r="C55" s="59">
        <f>SUM(C56:C57)</f>
        <v>4164000</v>
      </c>
      <c r="D55" s="59">
        <f>SUM(D56:D57)</f>
        <v>4164000</v>
      </c>
      <c r="E55" s="59">
        <f t="shared" ref="E55:L55" si="14">SUM(E56:E57)</f>
        <v>0</v>
      </c>
      <c r="F55" s="59">
        <f t="shared" si="14"/>
        <v>0</v>
      </c>
      <c r="G55" s="59">
        <f t="shared" si="14"/>
        <v>0</v>
      </c>
      <c r="H55" s="59">
        <f t="shared" si="14"/>
        <v>0</v>
      </c>
      <c r="I55" s="59">
        <f t="shared" si="14"/>
        <v>0</v>
      </c>
      <c r="J55" s="59">
        <f t="shared" si="14"/>
        <v>4164000</v>
      </c>
      <c r="K55" s="59">
        <f t="shared" si="14"/>
        <v>4164000</v>
      </c>
      <c r="L55" s="59">
        <f t="shared" si="14"/>
        <v>0</v>
      </c>
      <c r="M55" s="54"/>
      <c r="O55" s="68"/>
    </row>
    <row r="56" spans="1:42" ht="24" x14ac:dyDescent="0.25">
      <c r="A56" s="60"/>
      <c r="B56" s="51" t="s">
        <v>421</v>
      </c>
      <c r="C56" s="63">
        <f>D56+E56</f>
        <v>3964000</v>
      </c>
      <c r="D56" s="63">
        <v>3964000</v>
      </c>
      <c r="E56" s="63">
        <v>0</v>
      </c>
      <c r="F56" s="57"/>
      <c r="G56" s="58"/>
      <c r="H56" s="63">
        <v>0</v>
      </c>
      <c r="I56" s="63">
        <v>0</v>
      </c>
      <c r="J56" s="63">
        <f>K56+L56</f>
        <v>3964000</v>
      </c>
      <c r="K56" s="63">
        <f>D56+H56</f>
        <v>3964000</v>
      </c>
      <c r="L56" s="63">
        <f>E56+I56</f>
        <v>0</v>
      </c>
      <c r="M56" s="79"/>
      <c r="N56" s="101" t="s">
        <v>433</v>
      </c>
      <c r="O56" s="101"/>
      <c r="P56" s="101"/>
      <c r="Q56" s="101"/>
      <c r="R56" s="101"/>
    </row>
    <row r="57" spans="1:42" x14ac:dyDescent="0.25">
      <c r="A57" s="60"/>
      <c r="B57" s="51" t="s">
        <v>384</v>
      </c>
      <c r="C57" s="63">
        <f>D57+E57</f>
        <v>200000</v>
      </c>
      <c r="D57" s="63">
        <v>200000</v>
      </c>
      <c r="E57" s="63">
        <v>0</v>
      </c>
      <c r="F57" s="57"/>
      <c r="G57" s="58"/>
      <c r="H57" s="63">
        <v>0</v>
      </c>
      <c r="I57" s="63">
        <v>0</v>
      </c>
      <c r="J57" s="63">
        <f>K57+L57</f>
        <v>200000</v>
      </c>
      <c r="K57" s="63">
        <f>D57+H57</f>
        <v>200000</v>
      </c>
      <c r="L57" s="63">
        <f>E57+I57</f>
        <v>0</v>
      </c>
      <c r="M57" s="79"/>
    </row>
    <row r="58" spans="1:42" ht="12.75" customHeight="1" x14ac:dyDescent="0.25">
      <c r="A58" s="60" t="s">
        <v>3</v>
      </c>
      <c r="B58" s="66" t="s">
        <v>232</v>
      </c>
      <c r="C58" s="57">
        <f>SUM(C59:C66)</f>
        <v>4761000</v>
      </c>
      <c r="D58" s="57">
        <f>SUM(D59:D66)</f>
        <v>4761000</v>
      </c>
      <c r="E58" s="57">
        <f t="shared" ref="E58:L58" si="15">SUM(E59:E66)</f>
        <v>0</v>
      </c>
      <c r="F58" s="57">
        <f t="shared" si="15"/>
        <v>0</v>
      </c>
      <c r="G58" s="57">
        <f t="shared" si="15"/>
        <v>0</v>
      </c>
      <c r="H58" s="57">
        <f t="shared" si="15"/>
        <v>180000</v>
      </c>
      <c r="I58" s="57">
        <f t="shared" si="15"/>
        <v>0</v>
      </c>
      <c r="J58" s="57">
        <f t="shared" si="15"/>
        <v>4941000</v>
      </c>
      <c r="K58" s="57">
        <f t="shared" si="15"/>
        <v>4941000</v>
      </c>
      <c r="L58" s="57">
        <f t="shared" si="15"/>
        <v>0</v>
      </c>
      <c r="M58" s="54"/>
      <c r="AP58" s="68"/>
    </row>
    <row r="59" spans="1:42" x14ac:dyDescent="0.25">
      <c r="A59" s="60"/>
      <c r="B59" s="51" t="s">
        <v>383</v>
      </c>
      <c r="C59" s="63">
        <f>D59+E59</f>
        <v>830000</v>
      </c>
      <c r="D59" s="63">
        <v>830000</v>
      </c>
      <c r="E59" s="63">
        <v>0</v>
      </c>
      <c r="F59" s="57"/>
      <c r="G59" s="58"/>
      <c r="H59" s="63">
        <v>0</v>
      </c>
      <c r="I59" s="63">
        <v>0</v>
      </c>
      <c r="J59" s="63">
        <f>K59+L59</f>
        <v>830000</v>
      </c>
      <c r="K59" s="63">
        <f>D59+H59</f>
        <v>830000</v>
      </c>
      <c r="L59" s="63">
        <f>E59+I59</f>
        <v>0</v>
      </c>
      <c r="M59" s="79"/>
      <c r="O59" s="68"/>
    </row>
    <row r="60" spans="1:42" ht="24" x14ac:dyDescent="0.25">
      <c r="A60" s="60"/>
      <c r="B60" s="51" t="s">
        <v>382</v>
      </c>
      <c r="C60" s="63">
        <f>D60+E60</f>
        <v>1090000</v>
      </c>
      <c r="D60" s="63">
        <v>1090000</v>
      </c>
      <c r="E60" s="63">
        <v>0</v>
      </c>
      <c r="F60" s="57"/>
      <c r="G60" s="58"/>
      <c r="H60" s="63">
        <v>0</v>
      </c>
      <c r="I60" s="63">
        <v>0</v>
      </c>
      <c r="J60" s="63">
        <f>K60+L60</f>
        <v>1090000</v>
      </c>
      <c r="K60" s="63">
        <f>D60+H60</f>
        <v>1090000</v>
      </c>
      <c r="L60" s="63">
        <f>E60+I60</f>
        <v>0</v>
      </c>
      <c r="M60" s="79"/>
      <c r="N60" s="52" t="s">
        <v>427</v>
      </c>
      <c r="P60" s="68"/>
      <c r="R60" s="68"/>
    </row>
    <row r="61" spans="1:42" ht="36" hidden="1" x14ac:dyDescent="0.25">
      <c r="A61" s="60"/>
      <c r="B61" s="51" t="s">
        <v>281</v>
      </c>
      <c r="C61" s="63"/>
      <c r="D61" s="63"/>
      <c r="E61" s="63"/>
      <c r="F61" s="57"/>
      <c r="G61" s="58"/>
      <c r="H61" s="63"/>
      <c r="I61" s="63"/>
      <c r="J61" s="63"/>
      <c r="K61" s="63"/>
      <c r="L61" s="63"/>
      <c r="M61" s="79"/>
    </row>
    <row r="62" spans="1:42" x14ac:dyDescent="0.25">
      <c r="A62" s="60"/>
      <c r="B62" s="51" t="s">
        <v>287</v>
      </c>
      <c r="C62" s="63">
        <f>D62+E62</f>
        <v>1225000</v>
      </c>
      <c r="D62" s="63">
        <v>1225000</v>
      </c>
      <c r="E62" s="63">
        <v>0</v>
      </c>
      <c r="F62" s="57"/>
      <c r="G62" s="58"/>
      <c r="H62" s="63">
        <v>0</v>
      </c>
      <c r="I62" s="63">
        <v>0</v>
      </c>
      <c r="J62" s="63">
        <f>K62+L62</f>
        <v>1225000</v>
      </c>
      <c r="K62" s="63">
        <f t="shared" ref="K62:L66" si="16">D62+H62</f>
        <v>1225000</v>
      </c>
      <c r="L62" s="63">
        <f t="shared" si="16"/>
        <v>0</v>
      </c>
      <c r="M62" s="79"/>
      <c r="P62" s="68"/>
      <c r="Q62" s="68"/>
    </row>
    <row r="63" spans="1:42" x14ac:dyDescent="0.25">
      <c r="A63" s="60"/>
      <c r="B63" s="51" t="s">
        <v>288</v>
      </c>
      <c r="C63" s="63">
        <f>D63+E63</f>
        <v>1596000</v>
      </c>
      <c r="D63" s="63">
        <v>1596000</v>
      </c>
      <c r="E63" s="63">
        <v>0</v>
      </c>
      <c r="F63" s="57"/>
      <c r="G63" s="58"/>
      <c r="H63" s="63">
        <v>0</v>
      </c>
      <c r="I63" s="63">
        <v>0</v>
      </c>
      <c r="J63" s="63">
        <f>K63+L63</f>
        <v>1596000</v>
      </c>
      <c r="K63" s="63">
        <f t="shared" si="16"/>
        <v>1596000</v>
      </c>
      <c r="L63" s="63">
        <f t="shared" si="16"/>
        <v>0</v>
      </c>
      <c r="M63" s="79"/>
    </row>
    <row r="64" spans="1:42" ht="24" x14ac:dyDescent="0.25">
      <c r="A64" s="60"/>
      <c r="B64" s="51" t="s">
        <v>454</v>
      </c>
      <c r="C64" s="63">
        <f>D64+E64</f>
        <v>0</v>
      </c>
      <c r="D64" s="63">
        <v>0</v>
      </c>
      <c r="E64" s="63">
        <v>0</v>
      </c>
      <c r="F64" s="57"/>
      <c r="G64" s="58"/>
      <c r="H64" s="63">
        <v>180000</v>
      </c>
      <c r="I64" s="63">
        <v>0</v>
      </c>
      <c r="J64" s="63">
        <f>K64+L64</f>
        <v>180000</v>
      </c>
      <c r="K64" s="63">
        <f t="shared" si="16"/>
        <v>180000</v>
      </c>
      <c r="L64" s="63">
        <f t="shared" si="16"/>
        <v>0</v>
      </c>
      <c r="M64" s="79"/>
      <c r="AO64" s="52" t="s">
        <v>450</v>
      </c>
    </row>
    <row r="65" spans="1:14" x14ac:dyDescent="0.25">
      <c r="A65" s="60"/>
      <c r="B65" s="51" t="s">
        <v>412</v>
      </c>
      <c r="C65" s="63">
        <f>D65+E65</f>
        <v>10000</v>
      </c>
      <c r="D65" s="63">
        <v>10000</v>
      </c>
      <c r="E65" s="63">
        <v>0</v>
      </c>
      <c r="F65" s="57"/>
      <c r="G65" s="58"/>
      <c r="H65" s="63">
        <v>0</v>
      </c>
      <c r="I65" s="63">
        <v>0</v>
      </c>
      <c r="J65" s="63">
        <f>K65+L65</f>
        <v>10000</v>
      </c>
      <c r="K65" s="63">
        <f t="shared" si="16"/>
        <v>10000</v>
      </c>
      <c r="L65" s="63">
        <f t="shared" si="16"/>
        <v>0</v>
      </c>
      <c r="M65" s="79"/>
      <c r="N65" s="52" t="s">
        <v>422</v>
      </c>
    </row>
    <row r="66" spans="1:14" x14ac:dyDescent="0.25">
      <c r="A66" s="60"/>
      <c r="B66" s="51" t="s">
        <v>413</v>
      </c>
      <c r="C66" s="63">
        <f>D66+E66</f>
        <v>10000</v>
      </c>
      <c r="D66" s="63">
        <v>10000</v>
      </c>
      <c r="E66" s="63">
        <v>0</v>
      </c>
      <c r="F66" s="57"/>
      <c r="G66" s="58"/>
      <c r="H66" s="63">
        <v>0</v>
      </c>
      <c r="I66" s="63">
        <v>0</v>
      </c>
      <c r="J66" s="63">
        <f>K66+L66</f>
        <v>10000</v>
      </c>
      <c r="K66" s="63">
        <f t="shared" si="16"/>
        <v>10000</v>
      </c>
      <c r="L66" s="63">
        <f t="shared" si="16"/>
        <v>0</v>
      </c>
      <c r="M66" s="79"/>
      <c r="N66" s="52" t="s">
        <v>422</v>
      </c>
    </row>
    <row r="67" spans="1:14" x14ac:dyDescent="0.25">
      <c r="A67" s="60" t="s">
        <v>6</v>
      </c>
      <c r="B67" s="66" t="s">
        <v>226</v>
      </c>
      <c r="C67" s="59">
        <f>C68+C76+C88</f>
        <v>548990</v>
      </c>
      <c r="D67" s="59">
        <f>D68+D76+D88</f>
        <v>548990</v>
      </c>
      <c r="E67" s="59">
        <f t="shared" ref="E67:L67" si="17">E68+E76+E88</f>
        <v>0</v>
      </c>
      <c r="F67" s="59">
        <f t="shared" si="17"/>
        <v>0</v>
      </c>
      <c r="G67" s="59">
        <f t="shared" si="17"/>
        <v>0</v>
      </c>
      <c r="H67" s="59">
        <f t="shared" si="17"/>
        <v>-87120</v>
      </c>
      <c r="I67" s="59">
        <f t="shared" si="17"/>
        <v>0</v>
      </c>
      <c r="J67" s="59">
        <f t="shared" si="17"/>
        <v>461870</v>
      </c>
      <c r="K67" s="59">
        <f t="shared" si="17"/>
        <v>461870</v>
      </c>
      <c r="L67" s="59">
        <f t="shared" si="17"/>
        <v>0</v>
      </c>
      <c r="M67" s="54"/>
    </row>
    <row r="68" spans="1:14" x14ac:dyDescent="0.25">
      <c r="A68" s="69"/>
      <c r="B68" s="66" t="s">
        <v>9</v>
      </c>
      <c r="C68" s="59">
        <f>SUM(C69:C75)</f>
        <v>385180</v>
      </c>
      <c r="D68" s="59">
        <f>SUM(D69:D75)</f>
        <v>385180</v>
      </c>
      <c r="E68" s="59">
        <f t="shared" ref="E68:L68" si="18">SUM(E69:E75)</f>
        <v>0</v>
      </c>
      <c r="F68" s="59">
        <f t="shared" si="18"/>
        <v>0</v>
      </c>
      <c r="G68" s="59">
        <f t="shared" si="18"/>
        <v>0</v>
      </c>
      <c r="H68" s="59">
        <f t="shared" si="18"/>
        <v>-83500</v>
      </c>
      <c r="I68" s="59">
        <f t="shared" si="18"/>
        <v>0</v>
      </c>
      <c r="J68" s="59">
        <f t="shared" si="18"/>
        <v>301680</v>
      </c>
      <c r="K68" s="59">
        <f t="shared" si="18"/>
        <v>301680</v>
      </c>
      <c r="L68" s="59">
        <f t="shared" si="18"/>
        <v>0</v>
      </c>
      <c r="M68" s="54"/>
      <c r="N68" s="68"/>
    </row>
    <row r="69" spans="1:14" x14ac:dyDescent="0.25">
      <c r="A69" s="69"/>
      <c r="B69" s="51" t="s">
        <v>393</v>
      </c>
      <c r="C69" s="63">
        <f>D69+E69</f>
        <v>125000</v>
      </c>
      <c r="D69" s="63">
        <v>125000</v>
      </c>
      <c r="E69" s="63">
        <v>0</v>
      </c>
      <c r="F69" s="57"/>
      <c r="G69" s="58"/>
      <c r="H69" s="63">
        <v>0</v>
      </c>
      <c r="I69" s="63">
        <v>0</v>
      </c>
      <c r="J69" s="63">
        <f t="shared" ref="J69:J88" si="19">K69+L69</f>
        <v>125000</v>
      </c>
      <c r="K69" s="63">
        <f t="shared" ref="K69:L75" si="20">D69+H69</f>
        <v>125000</v>
      </c>
      <c r="L69" s="63">
        <f t="shared" si="20"/>
        <v>0</v>
      </c>
      <c r="M69" s="79"/>
    </row>
    <row r="70" spans="1:14" x14ac:dyDescent="0.25">
      <c r="A70" s="69"/>
      <c r="B70" s="51" t="s">
        <v>344</v>
      </c>
      <c r="C70" s="63">
        <f>D70+E70</f>
        <v>25410</v>
      </c>
      <c r="D70" s="63">
        <v>25410</v>
      </c>
      <c r="E70" s="63">
        <v>0</v>
      </c>
      <c r="F70" s="57"/>
      <c r="G70" s="58"/>
      <c r="H70" s="63">
        <v>0</v>
      </c>
      <c r="I70" s="63">
        <v>0</v>
      </c>
      <c r="J70" s="63">
        <f t="shared" si="19"/>
        <v>25410</v>
      </c>
      <c r="K70" s="63">
        <f t="shared" si="20"/>
        <v>25410</v>
      </c>
      <c r="L70" s="63">
        <f t="shared" si="20"/>
        <v>0</v>
      </c>
      <c r="M70" s="79"/>
    </row>
    <row r="71" spans="1:14" x14ac:dyDescent="0.25">
      <c r="A71" s="69"/>
      <c r="B71" s="51" t="s">
        <v>332</v>
      </c>
      <c r="C71" s="63">
        <f>D71+E71</f>
        <v>25000</v>
      </c>
      <c r="D71" s="63">
        <v>25000</v>
      </c>
      <c r="E71" s="63">
        <v>0</v>
      </c>
      <c r="F71" s="57"/>
      <c r="G71" s="58"/>
      <c r="H71" s="63">
        <v>-24500</v>
      </c>
      <c r="I71" s="63">
        <v>0</v>
      </c>
      <c r="J71" s="63">
        <f t="shared" si="19"/>
        <v>500</v>
      </c>
      <c r="K71" s="63">
        <f t="shared" si="20"/>
        <v>500</v>
      </c>
      <c r="L71" s="63">
        <f t="shared" si="20"/>
        <v>0</v>
      </c>
      <c r="M71" s="79"/>
      <c r="N71" s="52" t="s">
        <v>414</v>
      </c>
    </row>
    <row r="72" spans="1:14" x14ac:dyDescent="0.25">
      <c r="A72" s="69"/>
      <c r="B72" s="51" t="s">
        <v>329</v>
      </c>
      <c r="C72" s="63">
        <f>D72+E72</f>
        <v>150000</v>
      </c>
      <c r="D72" s="63">
        <v>150000</v>
      </c>
      <c r="E72" s="63">
        <v>0</v>
      </c>
      <c r="F72" s="57"/>
      <c r="G72" s="58"/>
      <c r="H72" s="63">
        <v>0</v>
      </c>
      <c r="I72" s="63">
        <v>0</v>
      </c>
      <c r="J72" s="63">
        <f t="shared" si="19"/>
        <v>150000</v>
      </c>
      <c r="K72" s="63">
        <f t="shared" si="20"/>
        <v>150000</v>
      </c>
      <c r="L72" s="63">
        <f t="shared" si="20"/>
        <v>0</v>
      </c>
      <c r="M72" s="79"/>
      <c r="N72" s="52" t="s">
        <v>414</v>
      </c>
    </row>
    <row r="73" spans="1:14" x14ac:dyDescent="0.25">
      <c r="A73" s="69"/>
      <c r="B73" s="51" t="s">
        <v>297</v>
      </c>
      <c r="C73" s="63">
        <f>D73+E73</f>
        <v>59770</v>
      </c>
      <c r="D73" s="63">
        <v>59770</v>
      </c>
      <c r="E73" s="63">
        <v>0</v>
      </c>
      <c r="F73" s="57"/>
      <c r="G73" s="58"/>
      <c r="H73" s="63">
        <v>-59000</v>
      </c>
      <c r="I73" s="63">
        <v>0</v>
      </c>
      <c r="J73" s="63">
        <f t="shared" si="19"/>
        <v>770</v>
      </c>
      <c r="K73" s="63">
        <f t="shared" si="20"/>
        <v>770</v>
      </c>
      <c r="L73" s="63">
        <f t="shared" si="20"/>
        <v>0</v>
      </c>
      <c r="M73" s="79"/>
    </row>
    <row r="74" spans="1:14" hidden="1" x14ac:dyDescent="0.25">
      <c r="A74" s="69"/>
      <c r="B74" s="51" t="s">
        <v>387</v>
      </c>
      <c r="C74" s="63"/>
      <c r="D74" s="63"/>
      <c r="E74" s="63"/>
      <c r="F74" s="57"/>
      <c r="G74" s="58"/>
      <c r="H74" s="63"/>
      <c r="I74" s="63"/>
      <c r="J74" s="63"/>
      <c r="K74" s="63"/>
      <c r="L74" s="63"/>
      <c r="M74" s="79"/>
    </row>
    <row r="75" spans="1:14" hidden="1" x14ac:dyDescent="0.25">
      <c r="A75" s="58"/>
      <c r="B75" s="51" t="s">
        <v>247</v>
      </c>
      <c r="C75" s="63"/>
      <c r="D75" s="63"/>
      <c r="E75" s="63"/>
      <c r="F75" s="63"/>
      <c r="G75" s="58"/>
      <c r="H75" s="63"/>
      <c r="I75" s="63"/>
      <c r="J75" s="63">
        <f t="shared" si="19"/>
        <v>0</v>
      </c>
      <c r="K75" s="63">
        <f t="shared" si="20"/>
        <v>0</v>
      </c>
      <c r="L75" s="63">
        <f t="shared" si="20"/>
        <v>0</v>
      </c>
      <c r="M75" s="79"/>
    </row>
    <row r="76" spans="1:14" x14ac:dyDescent="0.25">
      <c r="A76" s="67"/>
      <c r="B76" s="66" t="s">
        <v>7</v>
      </c>
      <c r="C76" s="57">
        <f>SUM(C77:C87)</f>
        <v>163810</v>
      </c>
      <c r="D76" s="57">
        <f t="shared" ref="D76:I76" si="21">SUM(D77:D87)</f>
        <v>163810</v>
      </c>
      <c r="E76" s="57">
        <f t="shared" si="21"/>
        <v>0</v>
      </c>
      <c r="F76" s="57">
        <f t="shared" si="21"/>
        <v>0</v>
      </c>
      <c r="G76" s="57">
        <f t="shared" si="21"/>
        <v>0</v>
      </c>
      <c r="H76" s="57">
        <f t="shared" si="21"/>
        <v>-3620</v>
      </c>
      <c r="I76" s="57">
        <f t="shared" si="21"/>
        <v>0</v>
      </c>
      <c r="J76" s="57">
        <f>SUM(J77:J87)</f>
        <v>160190</v>
      </c>
      <c r="K76" s="57">
        <f>SUM(K77:K87)</f>
        <v>160190</v>
      </c>
      <c r="L76" s="57">
        <f>SUM(L77:L87)</f>
        <v>0</v>
      </c>
      <c r="M76" s="54"/>
    </row>
    <row r="77" spans="1:14" ht="15" customHeight="1" x14ac:dyDescent="0.25">
      <c r="A77" s="67"/>
      <c r="B77" s="51" t="s">
        <v>262</v>
      </c>
      <c r="C77" s="63">
        <f t="shared" ref="C77:C88" si="22">D77+E77</f>
        <v>6000</v>
      </c>
      <c r="D77" s="63">
        <v>6000</v>
      </c>
      <c r="E77" s="63">
        <v>0</v>
      </c>
      <c r="F77" s="57"/>
      <c r="G77" s="58"/>
      <c r="H77" s="63">
        <v>-3620</v>
      </c>
      <c r="I77" s="63">
        <v>0</v>
      </c>
      <c r="J77" s="63">
        <f t="shared" si="19"/>
        <v>2380</v>
      </c>
      <c r="K77" s="63">
        <f t="shared" ref="K77:L88" si="23">D77+H77</f>
        <v>2380</v>
      </c>
      <c r="L77" s="63">
        <f t="shared" si="23"/>
        <v>0</v>
      </c>
      <c r="M77" s="79"/>
    </row>
    <row r="78" spans="1:14" ht="22.5" customHeight="1" x14ac:dyDescent="0.25">
      <c r="A78" s="67"/>
      <c r="B78" s="51" t="s">
        <v>368</v>
      </c>
      <c r="C78" s="63">
        <f t="shared" si="22"/>
        <v>53560</v>
      </c>
      <c r="D78" s="63">
        <v>53560</v>
      </c>
      <c r="E78" s="63">
        <v>0</v>
      </c>
      <c r="F78" s="57"/>
      <c r="G78" s="58"/>
      <c r="H78" s="63">
        <v>0</v>
      </c>
      <c r="I78" s="63">
        <v>0</v>
      </c>
      <c r="J78" s="63">
        <f t="shared" si="19"/>
        <v>53560</v>
      </c>
      <c r="K78" s="63">
        <f t="shared" si="23"/>
        <v>53560</v>
      </c>
      <c r="L78" s="63">
        <f t="shared" si="23"/>
        <v>0</v>
      </c>
      <c r="M78" s="79"/>
    </row>
    <row r="79" spans="1:14" ht="22.5" customHeight="1" x14ac:dyDescent="0.25">
      <c r="A79" s="67"/>
      <c r="B79" s="51" t="s">
        <v>364</v>
      </c>
      <c r="C79" s="63">
        <f t="shared" si="22"/>
        <v>2250</v>
      </c>
      <c r="D79" s="63">
        <v>2250</v>
      </c>
      <c r="E79" s="63">
        <v>0</v>
      </c>
      <c r="F79" s="57"/>
      <c r="G79" s="58"/>
      <c r="H79" s="63">
        <v>0</v>
      </c>
      <c r="I79" s="63">
        <v>0</v>
      </c>
      <c r="J79" s="63">
        <f t="shared" si="19"/>
        <v>2250</v>
      </c>
      <c r="K79" s="63">
        <f t="shared" si="23"/>
        <v>2250</v>
      </c>
      <c r="L79" s="63">
        <f t="shared" si="23"/>
        <v>0</v>
      </c>
      <c r="M79" s="79"/>
    </row>
    <row r="80" spans="1:14" x14ac:dyDescent="0.25">
      <c r="A80" s="67"/>
      <c r="B80" s="51" t="s">
        <v>359</v>
      </c>
      <c r="C80" s="63">
        <f t="shared" si="22"/>
        <v>30000</v>
      </c>
      <c r="D80" s="63">
        <v>30000</v>
      </c>
      <c r="E80" s="63">
        <v>0</v>
      </c>
      <c r="F80" s="57"/>
      <c r="G80" s="58"/>
      <c r="H80" s="63">
        <v>0</v>
      </c>
      <c r="I80" s="63">
        <v>0</v>
      </c>
      <c r="J80" s="63">
        <f t="shared" si="19"/>
        <v>30000</v>
      </c>
      <c r="K80" s="63">
        <f t="shared" si="23"/>
        <v>30000</v>
      </c>
      <c r="L80" s="63">
        <f t="shared" si="23"/>
        <v>0</v>
      </c>
      <c r="M80" s="79"/>
    </row>
    <row r="81" spans="1:14" x14ac:dyDescent="0.25">
      <c r="A81" s="67"/>
      <c r="B81" s="51" t="s">
        <v>360</v>
      </c>
      <c r="C81" s="63">
        <f t="shared" si="22"/>
        <v>12000</v>
      </c>
      <c r="D81" s="63">
        <v>12000</v>
      </c>
      <c r="E81" s="63">
        <v>0</v>
      </c>
      <c r="F81" s="57"/>
      <c r="G81" s="58"/>
      <c r="H81" s="63">
        <v>0</v>
      </c>
      <c r="I81" s="63">
        <v>0</v>
      </c>
      <c r="J81" s="63">
        <f t="shared" si="19"/>
        <v>12000</v>
      </c>
      <c r="K81" s="63">
        <f t="shared" si="23"/>
        <v>12000</v>
      </c>
      <c r="L81" s="63">
        <f t="shared" si="23"/>
        <v>0</v>
      </c>
      <c r="M81" s="79"/>
      <c r="N81" s="52" t="s">
        <v>432</v>
      </c>
    </row>
    <row r="82" spans="1:14" ht="24" x14ac:dyDescent="0.25">
      <c r="A82" s="67"/>
      <c r="B82" s="51" t="s">
        <v>436</v>
      </c>
      <c r="C82" s="63">
        <f t="shared" si="22"/>
        <v>24000</v>
      </c>
      <c r="D82" s="63">
        <v>24000</v>
      </c>
      <c r="E82" s="63">
        <v>0</v>
      </c>
      <c r="F82" s="57"/>
      <c r="G82" s="58"/>
      <c r="H82" s="63">
        <v>0</v>
      </c>
      <c r="I82" s="63">
        <v>0</v>
      </c>
      <c r="J82" s="63">
        <f t="shared" si="19"/>
        <v>24000</v>
      </c>
      <c r="K82" s="63">
        <f t="shared" si="23"/>
        <v>24000</v>
      </c>
      <c r="L82" s="63">
        <f t="shared" si="23"/>
        <v>0</v>
      </c>
      <c r="M82" s="79"/>
    </row>
    <row r="83" spans="1:14" ht="24" x14ac:dyDescent="0.25">
      <c r="A83" s="67"/>
      <c r="B83" s="51" t="s">
        <v>434</v>
      </c>
      <c r="C83" s="63">
        <f t="shared" si="22"/>
        <v>1000</v>
      </c>
      <c r="D83" s="63">
        <v>1000</v>
      </c>
      <c r="E83" s="63">
        <v>0</v>
      </c>
      <c r="F83" s="57"/>
      <c r="G83" s="58"/>
      <c r="H83" s="63">
        <v>0</v>
      </c>
      <c r="I83" s="63">
        <v>0</v>
      </c>
      <c r="J83" s="63">
        <f t="shared" si="19"/>
        <v>1000</v>
      </c>
      <c r="K83" s="63">
        <f t="shared" si="23"/>
        <v>1000</v>
      </c>
      <c r="L83" s="63">
        <f t="shared" si="23"/>
        <v>0</v>
      </c>
      <c r="M83" s="79"/>
    </row>
    <row r="84" spans="1:14" ht="24" x14ac:dyDescent="0.25">
      <c r="A84" s="67"/>
      <c r="B84" s="51" t="s">
        <v>435</v>
      </c>
      <c r="C84" s="63">
        <f t="shared" si="22"/>
        <v>1000</v>
      </c>
      <c r="D84" s="63">
        <v>1000</v>
      </c>
      <c r="E84" s="63">
        <v>0</v>
      </c>
      <c r="F84" s="57"/>
      <c r="G84" s="58"/>
      <c r="H84" s="63">
        <v>0</v>
      </c>
      <c r="I84" s="63">
        <v>0</v>
      </c>
      <c r="J84" s="63">
        <f t="shared" si="19"/>
        <v>1000</v>
      </c>
      <c r="K84" s="63">
        <f t="shared" si="23"/>
        <v>1000</v>
      </c>
      <c r="L84" s="63">
        <f t="shared" si="23"/>
        <v>0</v>
      </c>
      <c r="M84" s="79"/>
    </row>
    <row r="85" spans="1:14" x14ac:dyDescent="0.25">
      <c r="A85" s="67"/>
      <c r="B85" s="51" t="s">
        <v>417</v>
      </c>
      <c r="C85" s="63">
        <f t="shared" si="22"/>
        <v>10000</v>
      </c>
      <c r="D85" s="63">
        <v>10000</v>
      </c>
      <c r="E85" s="63">
        <v>0</v>
      </c>
      <c r="F85" s="57"/>
      <c r="G85" s="58"/>
      <c r="H85" s="63">
        <v>0</v>
      </c>
      <c r="I85" s="63">
        <v>0</v>
      </c>
      <c r="J85" s="63">
        <f t="shared" si="19"/>
        <v>10000</v>
      </c>
      <c r="K85" s="63">
        <f t="shared" si="23"/>
        <v>10000</v>
      </c>
      <c r="L85" s="63">
        <f t="shared" si="23"/>
        <v>0</v>
      </c>
      <c r="M85" s="79"/>
    </row>
    <row r="86" spans="1:14" ht="24" x14ac:dyDescent="0.25">
      <c r="A86" s="67"/>
      <c r="B86" s="51" t="s">
        <v>411</v>
      </c>
      <c r="C86" s="63">
        <f t="shared" si="22"/>
        <v>12000</v>
      </c>
      <c r="D86" s="63">
        <v>12000</v>
      </c>
      <c r="E86" s="63">
        <v>0</v>
      </c>
      <c r="F86" s="57"/>
      <c r="G86" s="58"/>
      <c r="H86" s="63">
        <v>0</v>
      </c>
      <c r="I86" s="63">
        <v>0</v>
      </c>
      <c r="J86" s="63">
        <f t="shared" si="19"/>
        <v>12000</v>
      </c>
      <c r="K86" s="63">
        <f t="shared" si="23"/>
        <v>12000</v>
      </c>
      <c r="L86" s="63">
        <f t="shared" si="23"/>
        <v>0</v>
      </c>
      <c r="M86" s="79"/>
    </row>
    <row r="87" spans="1:14" x14ac:dyDescent="0.25">
      <c r="A87" s="67"/>
      <c r="B87" s="51" t="s">
        <v>242</v>
      </c>
      <c r="C87" s="63">
        <f t="shared" si="22"/>
        <v>12000</v>
      </c>
      <c r="D87" s="63">
        <v>12000</v>
      </c>
      <c r="E87" s="63">
        <v>0</v>
      </c>
      <c r="F87" s="57"/>
      <c r="G87" s="58"/>
      <c r="H87" s="63">
        <v>0</v>
      </c>
      <c r="I87" s="63">
        <v>0</v>
      </c>
      <c r="J87" s="63">
        <f t="shared" si="19"/>
        <v>12000</v>
      </c>
      <c r="K87" s="63">
        <f t="shared" si="23"/>
        <v>12000</v>
      </c>
      <c r="L87" s="63">
        <f t="shared" si="23"/>
        <v>0</v>
      </c>
      <c r="M87" s="79"/>
    </row>
    <row r="88" spans="1:14" x14ac:dyDescent="0.25">
      <c r="A88" s="67"/>
      <c r="B88" s="66" t="s">
        <v>228</v>
      </c>
      <c r="C88" s="59">
        <f t="shared" si="22"/>
        <v>0</v>
      </c>
      <c r="D88" s="59">
        <f>SUM(D89:D90)</f>
        <v>0</v>
      </c>
      <c r="E88" s="59">
        <f>SUM(E90:E90)</f>
        <v>0</v>
      </c>
      <c r="F88" s="59">
        <f>SUM(F90:F90)</f>
        <v>0</v>
      </c>
      <c r="G88" s="59">
        <f>SUM(G90:G90)</f>
        <v>0</v>
      </c>
      <c r="H88" s="59">
        <f>SUM(H89:H90)</f>
        <v>0</v>
      </c>
      <c r="I88" s="59">
        <f>SUM(I89:I90)</f>
        <v>0</v>
      </c>
      <c r="J88" s="59">
        <f t="shared" si="19"/>
        <v>0</v>
      </c>
      <c r="K88" s="59">
        <f t="shared" si="23"/>
        <v>0</v>
      </c>
      <c r="L88" s="59">
        <f t="shared" si="23"/>
        <v>0</v>
      </c>
      <c r="M88" s="54"/>
    </row>
    <row r="89" spans="1:14" hidden="1" x14ac:dyDescent="0.25">
      <c r="A89" s="67"/>
      <c r="B89" s="51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54"/>
    </row>
    <row r="90" spans="1:14" hidden="1" x14ac:dyDescent="0.25">
      <c r="A90" s="67"/>
      <c r="B90" s="51"/>
      <c r="C90" s="62"/>
      <c r="D90" s="62"/>
      <c r="E90" s="62"/>
      <c r="F90" s="62"/>
      <c r="G90" s="62"/>
      <c r="H90" s="62"/>
      <c r="I90" s="62"/>
      <c r="J90" s="63"/>
      <c r="K90" s="63"/>
      <c r="L90" s="62"/>
      <c r="M90" s="54"/>
    </row>
    <row r="91" spans="1:14" x14ac:dyDescent="0.25">
      <c r="A91" s="60" t="s">
        <v>102</v>
      </c>
      <c r="B91" s="66" t="s">
        <v>103</v>
      </c>
      <c r="C91" s="59">
        <f>C92+C93+C94</f>
        <v>0</v>
      </c>
      <c r="D91" s="59">
        <f>D92+D93+D94</f>
        <v>0</v>
      </c>
      <c r="E91" s="59">
        <f t="shared" ref="E91:L91" si="24">E92+E93+E94</f>
        <v>0</v>
      </c>
      <c r="F91" s="59">
        <f t="shared" si="24"/>
        <v>0</v>
      </c>
      <c r="G91" s="59">
        <f t="shared" si="24"/>
        <v>0</v>
      </c>
      <c r="H91" s="59">
        <f t="shared" si="24"/>
        <v>0</v>
      </c>
      <c r="I91" s="59">
        <f t="shared" si="24"/>
        <v>0</v>
      </c>
      <c r="J91" s="59">
        <f t="shared" si="24"/>
        <v>0</v>
      </c>
      <c r="K91" s="59">
        <f t="shared" si="24"/>
        <v>0</v>
      </c>
      <c r="L91" s="59">
        <f t="shared" si="24"/>
        <v>0</v>
      </c>
      <c r="M91" s="54"/>
    </row>
    <row r="92" spans="1:14" x14ac:dyDescent="0.25">
      <c r="A92" s="60" t="s">
        <v>11</v>
      </c>
      <c r="B92" s="66" t="s">
        <v>13</v>
      </c>
      <c r="C92" s="57">
        <v>0</v>
      </c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4"/>
    </row>
    <row r="93" spans="1:14" x14ac:dyDescent="0.25">
      <c r="A93" s="60" t="s">
        <v>3</v>
      </c>
      <c r="B93" s="66" t="s">
        <v>5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4"/>
    </row>
    <row r="94" spans="1:14" x14ac:dyDescent="0.25">
      <c r="A94" s="60" t="s">
        <v>6</v>
      </c>
      <c r="B94" s="66" t="s">
        <v>41</v>
      </c>
      <c r="C94" s="59">
        <f t="shared" ref="C94:L94" si="25">C95+C96+C97</f>
        <v>0</v>
      </c>
      <c r="D94" s="59">
        <f t="shared" si="25"/>
        <v>0</v>
      </c>
      <c r="E94" s="59">
        <f t="shared" si="25"/>
        <v>0</v>
      </c>
      <c r="F94" s="59">
        <f t="shared" si="25"/>
        <v>0</v>
      </c>
      <c r="G94" s="59">
        <f t="shared" si="25"/>
        <v>0</v>
      </c>
      <c r="H94" s="59">
        <f t="shared" si="25"/>
        <v>0</v>
      </c>
      <c r="I94" s="59">
        <f t="shared" si="25"/>
        <v>0</v>
      </c>
      <c r="J94" s="59">
        <f t="shared" si="25"/>
        <v>0</v>
      </c>
      <c r="K94" s="59">
        <f t="shared" si="25"/>
        <v>0</v>
      </c>
      <c r="L94" s="59">
        <f t="shared" si="25"/>
        <v>0</v>
      </c>
      <c r="M94" s="54"/>
    </row>
    <row r="95" spans="1:14" x14ac:dyDescent="0.25">
      <c r="A95" s="60"/>
      <c r="B95" s="66" t="s">
        <v>9</v>
      </c>
      <c r="C95" s="57">
        <v>0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4"/>
    </row>
    <row r="96" spans="1:14" x14ac:dyDescent="0.25">
      <c r="A96" s="60"/>
      <c r="B96" s="66" t="s">
        <v>7</v>
      </c>
      <c r="C96" s="57">
        <v>0</v>
      </c>
      <c r="D96" s="57">
        <v>0</v>
      </c>
      <c r="E96" s="57">
        <v>0</v>
      </c>
      <c r="F96" s="57">
        <v>0</v>
      </c>
      <c r="G96" s="57">
        <v>0</v>
      </c>
      <c r="H96" s="57">
        <v>0</v>
      </c>
      <c r="I96" s="57">
        <v>0</v>
      </c>
      <c r="J96" s="57">
        <v>0</v>
      </c>
      <c r="K96" s="57">
        <v>0</v>
      </c>
      <c r="L96" s="57">
        <v>0</v>
      </c>
      <c r="M96" s="54"/>
    </row>
    <row r="97" spans="1:41" x14ac:dyDescent="0.25">
      <c r="A97" s="67"/>
      <c r="B97" s="66" t="s">
        <v>228</v>
      </c>
      <c r="C97" s="59">
        <f>D97+E97</f>
        <v>0</v>
      </c>
      <c r="D97" s="59">
        <f>D98</f>
        <v>0</v>
      </c>
      <c r="E97" s="59">
        <v>0</v>
      </c>
      <c r="F97" s="59">
        <v>0</v>
      </c>
      <c r="G97" s="59">
        <v>0</v>
      </c>
      <c r="H97" s="59">
        <v>0</v>
      </c>
      <c r="I97" s="59">
        <v>0</v>
      </c>
      <c r="J97" s="59">
        <f>J98</f>
        <v>0</v>
      </c>
      <c r="K97" s="59">
        <f>K98</f>
        <v>0</v>
      </c>
      <c r="L97" s="59">
        <v>0</v>
      </c>
      <c r="M97" s="54"/>
    </row>
    <row r="98" spans="1:41" hidden="1" x14ac:dyDescent="0.25">
      <c r="A98" s="67"/>
      <c r="B98" s="51" t="s">
        <v>392</v>
      </c>
      <c r="C98" s="62">
        <f>D98+E98</f>
        <v>0</v>
      </c>
      <c r="D98" s="62">
        <v>0</v>
      </c>
      <c r="E98" s="62">
        <v>0</v>
      </c>
      <c r="F98" s="62"/>
      <c r="G98" s="62"/>
      <c r="H98" s="62">
        <v>0</v>
      </c>
      <c r="I98" s="62">
        <v>0</v>
      </c>
      <c r="J98" s="62">
        <f>K98+L98</f>
        <v>0</v>
      </c>
      <c r="K98" s="62">
        <f>D98+H98</f>
        <v>0</v>
      </c>
      <c r="L98" s="62">
        <f>E98+I98</f>
        <v>0</v>
      </c>
      <c r="M98" s="84"/>
    </row>
    <row r="99" spans="1:41" x14ac:dyDescent="0.25">
      <c r="A99" s="60" t="s">
        <v>14</v>
      </c>
      <c r="B99" s="66" t="s">
        <v>233</v>
      </c>
      <c r="C99" s="59">
        <f>C100+C103+C116</f>
        <v>1894770</v>
      </c>
      <c r="D99" s="59">
        <f>D100+D103+D116</f>
        <v>1894770</v>
      </c>
      <c r="E99" s="59">
        <f t="shared" ref="E99:L99" si="26">E100+E103+E116</f>
        <v>0</v>
      </c>
      <c r="F99" s="59">
        <f t="shared" si="26"/>
        <v>0</v>
      </c>
      <c r="G99" s="59">
        <f t="shared" si="26"/>
        <v>0</v>
      </c>
      <c r="H99" s="59">
        <f t="shared" si="26"/>
        <v>136600</v>
      </c>
      <c r="I99" s="59">
        <f t="shared" si="26"/>
        <v>0</v>
      </c>
      <c r="J99" s="59">
        <f t="shared" si="26"/>
        <v>2031370</v>
      </c>
      <c r="K99" s="59">
        <f t="shared" si="26"/>
        <v>2031370</v>
      </c>
      <c r="L99" s="59">
        <f t="shared" si="26"/>
        <v>0</v>
      </c>
      <c r="M99" s="54"/>
      <c r="O99" s="68"/>
    </row>
    <row r="100" spans="1:41" x14ac:dyDescent="0.25">
      <c r="A100" s="60" t="s">
        <v>11</v>
      </c>
      <c r="B100" s="66" t="s">
        <v>230</v>
      </c>
      <c r="C100" s="59">
        <f>SUM(C101:C102)</f>
        <v>450000</v>
      </c>
      <c r="D100" s="59">
        <f>SUM(D101:D102)</f>
        <v>450000</v>
      </c>
      <c r="E100" s="59">
        <f t="shared" ref="E100:L100" si="27">SUM(E101:E102)</f>
        <v>0</v>
      </c>
      <c r="F100" s="59">
        <f t="shared" si="27"/>
        <v>0</v>
      </c>
      <c r="G100" s="59">
        <f t="shared" si="27"/>
        <v>0</v>
      </c>
      <c r="H100" s="59">
        <f t="shared" si="27"/>
        <v>0</v>
      </c>
      <c r="I100" s="59">
        <f t="shared" si="27"/>
        <v>0</v>
      </c>
      <c r="J100" s="59">
        <f t="shared" si="27"/>
        <v>450000</v>
      </c>
      <c r="K100" s="59">
        <f t="shared" si="27"/>
        <v>450000</v>
      </c>
      <c r="L100" s="59">
        <f t="shared" si="27"/>
        <v>0</v>
      </c>
      <c r="M100" s="54"/>
    </row>
    <row r="101" spans="1:41" ht="24" customHeight="1" x14ac:dyDescent="0.25">
      <c r="A101" s="60"/>
      <c r="B101" s="51" t="s">
        <v>282</v>
      </c>
      <c r="C101" s="62">
        <f>D101+E101</f>
        <v>450000</v>
      </c>
      <c r="D101" s="63">
        <v>450000</v>
      </c>
      <c r="E101" s="62">
        <v>0</v>
      </c>
      <c r="F101" s="57"/>
      <c r="G101" s="58"/>
      <c r="H101" s="63">
        <v>0</v>
      </c>
      <c r="I101" s="63">
        <v>0</v>
      </c>
      <c r="J101" s="63">
        <f>K101+L101</f>
        <v>450000</v>
      </c>
      <c r="K101" s="63">
        <f>D101+H101</f>
        <v>450000</v>
      </c>
      <c r="L101" s="63">
        <f>E101+I101</f>
        <v>0</v>
      </c>
      <c r="M101" s="79"/>
      <c r="N101" s="52" t="s">
        <v>425</v>
      </c>
      <c r="AO101" s="68"/>
    </row>
    <row r="102" spans="1:41" ht="12" hidden="1" customHeight="1" x14ac:dyDescent="0.25">
      <c r="A102" s="60"/>
      <c r="B102" s="51"/>
      <c r="C102" s="63"/>
      <c r="D102" s="63"/>
      <c r="E102" s="63"/>
      <c r="F102" s="57"/>
      <c r="G102" s="58"/>
      <c r="H102" s="63"/>
      <c r="I102" s="63"/>
      <c r="J102" s="63"/>
      <c r="K102" s="63"/>
      <c r="L102" s="63"/>
      <c r="M102" s="79"/>
    </row>
    <row r="103" spans="1:41" x14ac:dyDescent="0.25">
      <c r="A103" s="60" t="s">
        <v>3</v>
      </c>
      <c r="B103" s="66" t="s">
        <v>232</v>
      </c>
      <c r="C103" s="57">
        <f>SUM(C104:C115)</f>
        <v>1326070</v>
      </c>
      <c r="D103" s="57">
        <f>SUM(D104:D115)</f>
        <v>1326070</v>
      </c>
      <c r="E103" s="57">
        <f>E115</f>
        <v>0</v>
      </c>
      <c r="F103" s="57">
        <v>0</v>
      </c>
      <c r="G103" s="57">
        <v>0</v>
      </c>
      <c r="H103" s="57">
        <f>SUM(H104:H115)</f>
        <v>0</v>
      </c>
      <c r="I103" s="57">
        <f>SUM(I104:I115)</f>
        <v>0</v>
      </c>
      <c r="J103" s="57">
        <f>SUM(J104:J115)</f>
        <v>1326070</v>
      </c>
      <c r="K103" s="57">
        <f>SUM(K104:K115)</f>
        <v>1326070</v>
      </c>
      <c r="L103" s="57">
        <f>L115</f>
        <v>0</v>
      </c>
      <c r="M103" s="54"/>
    </row>
    <row r="104" spans="1:41" hidden="1" x14ac:dyDescent="0.2">
      <c r="A104" s="60"/>
      <c r="B104" s="85" t="s">
        <v>293</v>
      </c>
      <c r="C104" s="63">
        <f t="shared" ref="C104:C115" si="28">D104+E104</f>
        <v>0</v>
      </c>
      <c r="D104" s="63"/>
      <c r="E104" s="63">
        <v>0</v>
      </c>
      <c r="F104" s="63"/>
      <c r="G104" s="63"/>
      <c r="H104" s="63">
        <v>0</v>
      </c>
      <c r="I104" s="63">
        <v>0</v>
      </c>
      <c r="J104" s="63">
        <f t="shared" ref="J104:J115" si="29">K104+L104</f>
        <v>0</v>
      </c>
      <c r="K104" s="63">
        <f t="shared" ref="K104:L115" si="30">D104+H104</f>
        <v>0</v>
      </c>
      <c r="L104" s="63">
        <f t="shared" si="30"/>
        <v>0</v>
      </c>
      <c r="M104" s="79"/>
    </row>
    <row r="105" spans="1:41" hidden="1" x14ac:dyDescent="0.25">
      <c r="A105" s="60"/>
      <c r="B105" s="51" t="s">
        <v>277</v>
      </c>
      <c r="C105" s="63">
        <f t="shared" si="28"/>
        <v>0</v>
      </c>
      <c r="D105" s="57"/>
      <c r="E105" s="57"/>
      <c r="F105" s="57"/>
      <c r="G105" s="57"/>
      <c r="H105" s="57"/>
      <c r="I105" s="57"/>
      <c r="J105" s="63">
        <f t="shared" si="29"/>
        <v>0</v>
      </c>
      <c r="K105" s="63">
        <f t="shared" si="30"/>
        <v>0</v>
      </c>
      <c r="L105" s="63">
        <f t="shared" si="30"/>
        <v>0</v>
      </c>
      <c r="M105" s="79"/>
    </row>
    <row r="106" spans="1:41" hidden="1" x14ac:dyDescent="0.25">
      <c r="A106" s="60"/>
      <c r="B106" s="51"/>
      <c r="C106" s="63"/>
      <c r="D106" s="63"/>
      <c r="E106" s="63"/>
      <c r="F106" s="57"/>
      <c r="G106" s="57"/>
      <c r="H106" s="63"/>
      <c r="I106" s="63"/>
      <c r="J106" s="63"/>
      <c r="K106" s="63"/>
      <c r="L106" s="63"/>
      <c r="M106" s="79"/>
      <c r="O106" s="68"/>
    </row>
    <row r="107" spans="1:41" ht="24" x14ac:dyDescent="0.25">
      <c r="A107" s="60"/>
      <c r="B107" s="51" t="s">
        <v>309</v>
      </c>
      <c r="C107" s="63">
        <f t="shared" si="28"/>
        <v>150000</v>
      </c>
      <c r="D107" s="63">
        <v>150000</v>
      </c>
      <c r="E107" s="63">
        <v>0</v>
      </c>
      <c r="F107" s="57"/>
      <c r="G107" s="57"/>
      <c r="H107" s="63">
        <v>0</v>
      </c>
      <c r="I107" s="63">
        <v>0</v>
      </c>
      <c r="J107" s="63">
        <f t="shared" si="29"/>
        <v>150000</v>
      </c>
      <c r="K107" s="63">
        <f t="shared" si="30"/>
        <v>150000</v>
      </c>
      <c r="L107" s="63">
        <f t="shared" si="30"/>
        <v>0</v>
      </c>
      <c r="M107" s="79"/>
      <c r="O107" s="68"/>
    </row>
    <row r="108" spans="1:41" ht="24" hidden="1" x14ac:dyDescent="0.25">
      <c r="A108" s="60"/>
      <c r="B108" s="51" t="s">
        <v>310</v>
      </c>
      <c r="C108" s="63">
        <f t="shared" si="28"/>
        <v>0</v>
      </c>
      <c r="D108" s="63"/>
      <c r="E108" s="63">
        <v>0</v>
      </c>
      <c r="F108" s="57"/>
      <c r="G108" s="57"/>
      <c r="H108" s="63">
        <v>0</v>
      </c>
      <c r="I108" s="63">
        <v>0</v>
      </c>
      <c r="J108" s="63">
        <f t="shared" si="29"/>
        <v>0</v>
      </c>
      <c r="K108" s="63">
        <f t="shared" si="30"/>
        <v>0</v>
      </c>
      <c r="L108" s="63">
        <f t="shared" si="30"/>
        <v>0</v>
      </c>
      <c r="M108" s="79"/>
      <c r="O108" s="68"/>
    </row>
    <row r="109" spans="1:41" ht="24.75" customHeight="1" x14ac:dyDescent="0.25">
      <c r="A109" s="60"/>
      <c r="B109" s="51" t="s">
        <v>311</v>
      </c>
      <c r="C109" s="63">
        <f t="shared" si="28"/>
        <v>182000</v>
      </c>
      <c r="D109" s="63">
        <v>182000</v>
      </c>
      <c r="E109" s="63">
        <v>0</v>
      </c>
      <c r="F109" s="57"/>
      <c r="G109" s="57"/>
      <c r="H109" s="63">
        <v>0</v>
      </c>
      <c r="I109" s="63">
        <v>0</v>
      </c>
      <c r="J109" s="63">
        <f t="shared" si="29"/>
        <v>182000</v>
      </c>
      <c r="K109" s="63">
        <f t="shared" si="30"/>
        <v>182000</v>
      </c>
      <c r="L109" s="63">
        <f t="shared" si="30"/>
        <v>0</v>
      </c>
      <c r="M109" s="79"/>
      <c r="O109" s="68"/>
    </row>
    <row r="110" spans="1:41" ht="23.25" hidden="1" customHeight="1" x14ac:dyDescent="0.25">
      <c r="A110" s="60"/>
      <c r="B110" s="51" t="s">
        <v>312</v>
      </c>
      <c r="C110" s="63">
        <f t="shared" si="28"/>
        <v>0</v>
      </c>
      <c r="D110" s="63"/>
      <c r="E110" s="63">
        <v>0</v>
      </c>
      <c r="F110" s="57"/>
      <c r="G110" s="57"/>
      <c r="H110" s="63">
        <v>0</v>
      </c>
      <c r="I110" s="63">
        <v>0</v>
      </c>
      <c r="J110" s="63">
        <f t="shared" si="29"/>
        <v>0</v>
      </c>
      <c r="K110" s="63">
        <f t="shared" si="30"/>
        <v>0</v>
      </c>
      <c r="L110" s="63">
        <f t="shared" si="30"/>
        <v>0</v>
      </c>
      <c r="M110" s="79"/>
      <c r="O110" s="68"/>
    </row>
    <row r="111" spans="1:41" ht="26.25" customHeight="1" x14ac:dyDescent="0.25">
      <c r="A111" s="60"/>
      <c r="B111" s="51" t="s">
        <v>313</v>
      </c>
      <c r="C111" s="63">
        <f t="shared" si="28"/>
        <v>16500</v>
      </c>
      <c r="D111" s="63">
        <v>16500</v>
      </c>
      <c r="E111" s="63">
        <v>0</v>
      </c>
      <c r="F111" s="57"/>
      <c r="G111" s="57"/>
      <c r="H111" s="63">
        <v>0</v>
      </c>
      <c r="I111" s="63">
        <v>0</v>
      </c>
      <c r="J111" s="63">
        <f t="shared" si="29"/>
        <v>16500</v>
      </c>
      <c r="K111" s="63">
        <f t="shared" si="30"/>
        <v>16500</v>
      </c>
      <c r="L111" s="63">
        <f t="shared" si="30"/>
        <v>0</v>
      </c>
      <c r="M111" s="79"/>
      <c r="O111" s="68"/>
    </row>
    <row r="112" spans="1:41" ht="24" x14ac:dyDescent="0.25">
      <c r="A112" s="60"/>
      <c r="B112" s="51" t="s">
        <v>286</v>
      </c>
      <c r="C112" s="63">
        <f t="shared" si="28"/>
        <v>977570</v>
      </c>
      <c r="D112" s="63">
        <v>977570</v>
      </c>
      <c r="E112" s="63">
        <v>0</v>
      </c>
      <c r="F112" s="57"/>
      <c r="G112" s="57"/>
      <c r="H112" s="63">
        <v>0</v>
      </c>
      <c r="I112" s="63">
        <v>0</v>
      </c>
      <c r="J112" s="63">
        <f t="shared" si="29"/>
        <v>977570</v>
      </c>
      <c r="K112" s="63">
        <f t="shared" si="30"/>
        <v>977570</v>
      </c>
      <c r="L112" s="63">
        <f t="shared" si="30"/>
        <v>0</v>
      </c>
      <c r="M112" s="79"/>
    </row>
    <row r="113" spans="1:41" hidden="1" x14ac:dyDescent="0.25">
      <c r="A113" s="60"/>
      <c r="B113" s="86" t="s">
        <v>418</v>
      </c>
      <c r="C113" s="63"/>
      <c r="D113" s="63"/>
      <c r="E113" s="63"/>
      <c r="F113" s="57"/>
      <c r="G113" s="57"/>
      <c r="H113" s="63"/>
      <c r="I113" s="63"/>
      <c r="J113" s="63"/>
      <c r="K113" s="63"/>
      <c r="L113" s="63"/>
      <c r="M113" s="79"/>
    </row>
    <row r="114" spans="1:41" hidden="1" x14ac:dyDescent="0.25">
      <c r="A114" s="60"/>
      <c r="B114" s="86" t="s">
        <v>374</v>
      </c>
      <c r="C114" s="63"/>
      <c r="D114" s="63"/>
      <c r="E114" s="63"/>
      <c r="F114" s="57"/>
      <c r="G114" s="57"/>
      <c r="H114" s="63"/>
      <c r="I114" s="63"/>
      <c r="J114" s="63"/>
      <c r="K114" s="63"/>
      <c r="L114" s="63"/>
      <c r="M114" s="79"/>
    </row>
    <row r="115" spans="1:41" ht="23.25" hidden="1" customHeight="1" x14ac:dyDescent="0.25">
      <c r="A115" s="60"/>
      <c r="B115" s="83" t="s">
        <v>356</v>
      </c>
      <c r="C115" s="63">
        <f t="shared" si="28"/>
        <v>0</v>
      </c>
      <c r="D115" s="63"/>
      <c r="E115" s="63">
        <v>0</v>
      </c>
      <c r="F115" s="57"/>
      <c r="G115" s="57"/>
      <c r="H115" s="63">
        <v>0</v>
      </c>
      <c r="I115" s="63">
        <v>0</v>
      </c>
      <c r="J115" s="63">
        <f t="shared" si="29"/>
        <v>0</v>
      </c>
      <c r="K115" s="63">
        <f t="shared" si="30"/>
        <v>0</v>
      </c>
      <c r="L115" s="63">
        <f t="shared" si="30"/>
        <v>0</v>
      </c>
      <c r="M115" s="79"/>
    </row>
    <row r="116" spans="1:41" x14ac:dyDescent="0.25">
      <c r="A116" s="60" t="s">
        <v>6</v>
      </c>
      <c r="B116" s="66" t="s">
        <v>226</v>
      </c>
      <c r="C116" s="57">
        <f>C117+C120+C125</f>
        <v>118700</v>
      </c>
      <c r="D116" s="57">
        <f>D117+D120+D125</f>
        <v>118700</v>
      </c>
      <c r="E116" s="57">
        <f t="shared" ref="E116:L116" si="31">E117+E120+E125</f>
        <v>0</v>
      </c>
      <c r="F116" s="57">
        <f t="shared" si="31"/>
        <v>0</v>
      </c>
      <c r="G116" s="57">
        <f t="shared" si="31"/>
        <v>0</v>
      </c>
      <c r="H116" s="57">
        <f t="shared" si="31"/>
        <v>136600</v>
      </c>
      <c r="I116" s="57">
        <f t="shared" si="31"/>
        <v>0</v>
      </c>
      <c r="J116" s="57">
        <f t="shared" si="31"/>
        <v>255300</v>
      </c>
      <c r="K116" s="57">
        <f t="shared" si="31"/>
        <v>255300</v>
      </c>
      <c r="L116" s="57">
        <f t="shared" si="31"/>
        <v>0</v>
      </c>
      <c r="M116" s="54"/>
      <c r="O116" s="68"/>
    </row>
    <row r="117" spans="1:41" x14ac:dyDescent="0.25">
      <c r="A117" s="67"/>
      <c r="B117" s="66" t="s">
        <v>9</v>
      </c>
      <c r="C117" s="59">
        <f>SUM(C118:C119)</f>
        <v>0</v>
      </c>
      <c r="D117" s="59">
        <f>SUM(D118:D119)</f>
        <v>0</v>
      </c>
      <c r="E117" s="59">
        <f t="shared" ref="E117:L117" si="32">SUM(E118:E119)</f>
        <v>0</v>
      </c>
      <c r="F117" s="59">
        <f t="shared" si="32"/>
        <v>0</v>
      </c>
      <c r="G117" s="59">
        <f t="shared" si="32"/>
        <v>0</v>
      </c>
      <c r="H117" s="59">
        <f t="shared" si="32"/>
        <v>0</v>
      </c>
      <c r="I117" s="59">
        <f t="shared" si="32"/>
        <v>0</v>
      </c>
      <c r="J117" s="59">
        <f t="shared" si="32"/>
        <v>0</v>
      </c>
      <c r="K117" s="59">
        <f t="shared" si="32"/>
        <v>0</v>
      </c>
      <c r="L117" s="59">
        <f t="shared" si="32"/>
        <v>0</v>
      </c>
      <c r="M117" s="54"/>
    </row>
    <row r="118" spans="1:41" hidden="1" x14ac:dyDescent="0.25">
      <c r="A118" s="67"/>
      <c r="B118" s="51" t="s">
        <v>248</v>
      </c>
      <c r="C118" s="63">
        <f>D118+E118</f>
        <v>0</v>
      </c>
      <c r="D118" s="63"/>
      <c r="E118" s="63">
        <v>0</v>
      </c>
      <c r="F118" s="57"/>
      <c r="G118" s="58"/>
      <c r="H118" s="63">
        <v>0</v>
      </c>
      <c r="I118" s="63">
        <v>0</v>
      </c>
      <c r="J118" s="63">
        <f>K118+L118</f>
        <v>0</v>
      </c>
      <c r="K118" s="63">
        <f>D118+H118</f>
        <v>0</v>
      </c>
      <c r="L118" s="63">
        <f>E118+I118</f>
        <v>0</v>
      </c>
      <c r="M118" s="54"/>
    </row>
    <row r="119" spans="1:41" ht="12" hidden="1" customHeight="1" x14ac:dyDescent="0.25">
      <c r="A119" s="67"/>
      <c r="B119" s="51" t="s">
        <v>292</v>
      </c>
      <c r="C119" s="63">
        <f>D119+E119</f>
        <v>0</v>
      </c>
      <c r="D119" s="63"/>
      <c r="E119" s="63">
        <v>0</v>
      </c>
      <c r="F119" s="57"/>
      <c r="G119" s="58"/>
      <c r="H119" s="63">
        <v>0</v>
      </c>
      <c r="I119" s="63">
        <v>0</v>
      </c>
      <c r="J119" s="63">
        <f>K119+L119</f>
        <v>0</v>
      </c>
      <c r="K119" s="63">
        <f>D119+H119</f>
        <v>0</v>
      </c>
      <c r="L119" s="63">
        <f>E119+I119</f>
        <v>0</v>
      </c>
      <c r="M119" s="54"/>
    </row>
    <row r="120" spans="1:41" s="70" customFormat="1" x14ac:dyDescent="0.25">
      <c r="A120" s="60"/>
      <c r="B120" s="66" t="s">
        <v>7</v>
      </c>
      <c r="C120" s="59">
        <f t="shared" ref="C120:I120" si="33">SUM(C121:C124)</f>
        <v>102100</v>
      </c>
      <c r="D120" s="59">
        <f>SUM(D121:D124)</f>
        <v>102100</v>
      </c>
      <c r="E120" s="59">
        <f t="shared" si="33"/>
        <v>0</v>
      </c>
      <c r="F120" s="59">
        <f t="shared" si="33"/>
        <v>0</v>
      </c>
      <c r="G120" s="59">
        <f t="shared" si="33"/>
        <v>0</v>
      </c>
      <c r="H120" s="59">
        <f t="shared" si="33"/>
        <v>0</v>
      </c>
      <c r="I120" s="59">
        <f t="shared" si="33"/>
        <v>0</v>
      </c>
      <c r="J120" s="59">
        <f>SUM(J121:J124)</f>
        <v>102100</v>
      </c>
      <c r="K120" s="59">
        <f>SUM(K121:K124)</f>
        <v>102100</v>
      </c>
      <c r="L120" s="59">
        <f>E120+I120</f>
        <v>0</v>
      </c>
      <c r="M120" s="54"/>
      <c r="N120" s="77"/>
    </row>
    <row r="121" spans="1:41" s="70" customFormat="1" ht="48" x14ac:dyDescent="0.25">
      <c r="A121" s="60"/>
      <c r="B121" s="51" t="s">
        <v>365</v>
      </c>
      <c r="C121" s="62">
        <f t="shared" ref="C121:C131" si="34">D121+E121</f>
        <v>12100</v>
      </c>
      <c r="D121" s="62">
        <v>12100</v>
      </c>
      <c r="E121" s="62">
        <v>0</v>
      </c>
      <c r="F121" s="57"/>
      <c r="G121" s="69"/>
      <c r="H121" s="63">
        <v>0</v>
      </c>
      <c r="I121" s="63">
        <v>0</v>
      </c>
      <c r="J121" s="63">
        <f t="shared" ref="J121:J131" si="35">K121+L121</f>
        <v>12100</v>
      </c>
      <c r="K121" s="63">
        <f>D121+H121</f>
        <v>12100</v>
      </c>
      <c r="L121" s="63">
        <f>E121+I121</f>
        <v>0</v>
      </c>
      <c r="M121" s="79"/>
      <c r="N121" s="87"/>
    </row>
    <row r="122" spans="1:41" s="70" customFormat="1" x14ac:dyDescent="0.25">
      <c r="A122" s="60"/>
      <c r="B122" s="51" t="s">
        <v>242</v>
      </c>
      <c r="C122" s="62">
        <f t="shared" si="34"/>
        <v>10000</v>
      </c>
      <c r="D122" s="62">
        <v>10000</v>
      </c>
      <c r="E122" s="62">
        <v>0</v>
      </c>
      <c r="F122" s="57"/>
      <c r="G122" s="69"/>
      <c r="H122" s="63">
        <v>0</v>
      </c>
      <c r="I122" s="63">
        <v>0</v>
      </c>
      <c r="J122" s="63">
        <f t="shared" si="35"/>
        <v>10000</v>
      </c>
      <c r="K122" s="63">
        <f>D122+H122</f>
        <v>10000</v>
      </c>
      <c r="L122" s="63">
        <f>E122+I122</f>
        <v>0</v>
      </c>
      <c r="M122" s="79"/>
      <c r="N122" s="52"/>
      <c r="O122" s="52"/>
    </row>
    <row r="123" spans="1:41" s="70" customFormat="1" ht="24" x14ac:dyDescent="0.25">
      <c r="A123" s="60"/>
      <c r="B123" s="51" t="s">
        <v>416</v>
      </c>
      <c r="C123" s="62">
        <f>D123+E123</f>
        <v>80000</v>
      </c>
      <c r="D123" s="62">
        <v>80000</v>
      </c>
      <c r="E123" s="62">
        <v>0</v>
      </c>
      <c r="F123" s="57"/>
      <c r="G123" s="69"/>
      <c r="H123" s="63">
        <v>0</v>
      </c>
      <c r="I123" s="63">
        <v>0</v>
      </c>
      <c r="J123" s="63">
        <f t="shared" si="35"/>
        <v>80000</v>
      </c>
      <c r="K123" s="63">
        <f>D123+H123</f>
        <v>80000</v>
      </c>
      <c r="L123" s="63">
        <f>E123+I123</f>
        <v>0</v>
      </c>
      <c r="M123" s="79"/>
      <c r="N123" s="52"/>
    </row>
    <row r="124" spans="1:41" s="70" customFormat="1" ht="12" hidden="1" customHeight="1" x14ac:dyDescent="0.25">
      <c r="A124" s="60"/>
      <c r="B124" s="51"/>
      <c r="C124" s="62"/>
      <c r="D124" s="62"/>
      <c r="E124" s="62"/>
      <c r="F124" s="57"/>
      <c r="G124" s="69"/>
      <c r="H124" s="63"/>
      <c r="I124" s="63"/>
      <c r="J124" s="63"/>
      <c r="K124" s="63"/>
      <c r="L124" s="63"/>
      <c r="M124" s="79"/>
      <c r="N124" s="52"/>
      <c r="O124" s="52"/>
    </row>
    <row r="125" spans="1:41" x14ac:dyDescent="0.25">
      <c r="A125" s="67"/>
      <c r="B125" s="66" t="s">
        <v>228</v>
      </c>
      <c r="C125" s="59">
        <f t="shared" si="34"/>
        <v>16600</v>
      </c>
      <c r="D125" s="59">
        <f t="shared" ref="D125:I125" si="36">SUM(D126:D131)</f>
        <v>16600</v>
      </c>
      <c r="E125" s="59">
        <f t="shared" si="36"/>
        <v>0</v>
      </c>
      <c r="F125" s="59">
        <f t="shared" si="36"/>
        <v>0</v>
      </c>
      <c r="G125" s="59">
        <f t="shared" si="36"/>
        <v>0</v>
      </c>
      <c r="H125" s="59">
        <f t="shared" si="36"/>
        <v>136600</v>
      </c>
      <c r="I125" s="59">
        <f t="shared" si="36"/>
        <v>0</v>
      </c>
      <c r="J125" s="59">
        <f t="shared" si="35"/>
        <v>153200</v>
      </c>
      <c r="K125" s="59">
        <f t="shared" ref="K125:L131" si="37">D125+H125</f>
        <v>153200</v>
      </c>
      <c r="L125" s="59">
        <f t="shared" si="37"/>
        <v>0</v>
      </c>
      <c r="M125" s="78"/>
    </row>
    <row r="126" spans="1:41" x14ac:dyDescent="0.25">
      <c r="A126" s="67"/>
      <c r="B126" s="51" t="s">
        <v>390</v>
      </c>
      <c r="C126" s="62">
        <f t="shared" si="34"/>
        <v>7260</v>
      </c>
      <c r="D126" s="62">
        <v>7260</v>
      </c>
      <c r="E126" s="62">
        <v>0</v>
      </c>
      <c r="F126" s="59"/>
      <c r="G126" s="59"/>
      <c r="H126" s="62">
        <v>0</v>
      </c>
      <c r="I126" s="62">
        <v>0</v>
      </c>
      <c r="J126" s="63">
        <f t="shared" si="35"/>
        <v>7260</v>
      </c>
      <c r="K126" s="62">
        <f t="shared" si="37"/>
        <v>7260</v>
      </c>
      <c r="L126" s="62">
        <f t="shared" si="37"/>
        <v>0</v>
      </c>
      <c r="M126" s="79"/>
    </row>
    <row r="127" spans="1:41" x14ac:dyDescent="0.25">
      <c r="A127" s="67"/>
      <c r="B127" s="51" t="s">
        <v>391</v>
      </c>
      <c r="C127" s="62">
        <f t="shared" si="34"/>
        <v>4500</v>
      </c>
      <c r="D127" s="62">
        <v>4500</v>
      </c>
      <c r="E127" s="62">
        <v>0</v>
      </c>
      <c r="F127" s="59"/>
      <c r="G127" s="59"/>
      <c r="H127" s="62">
        <v>0</v>
      </c>
      <c r="I127" s="62">
        <v>0</v>
      </c>
      <c r="J127" s="63">
        <f t="shared" si="35"/>
        <v>4500</v>
      </c>
      <c r="K127" s="62">
        <f t="shared" si="37"/>
        <v>4500</v>
      </c>
      <c r="L127" s="62">
        <f t="shared" si="37"/>
        <v>0</v>
      </c>
      <c r="M127" s="79"/>
    </row>
    <row r="128" spans="1:41" x14ac:dyDescent="0.25">
      <c r="A128" s="67"/>
      <c r="B128" s="51" t="s">
        <v>441</v>
      </c>
      <c r="C128" s="62">
        <f t="shared" si="34"/>
        <v>0</v>
      </c>
      <c r="D128" s="62">
        <v>0</v>
      </c>
      <c r="E128" s="62">
        <v>0</v>
      </c>
      <c r="F128" s="59"/>
      <c r="G128" s="59"/>
      <c r="H128" s="62">
        <v>20000</v>
      </c>
      <c r="I128" s="62">
        <v>0</v>
      </c>
      <c r="J128" s="63">
        <f t="shared" si="35"/>
        <v>20000</v>
      </c>
      <c r="K128" s="62">
        <f t="shared" si="37"/>
        <v>20000</v>
      </c>
      <c r="L128" s="62">
        <f t="shared" si="37"/>
        <v>0</v>
      </c>
      <c r="M128" s="79"/>
      <c r="AO128" s="52" t="s">
        <v>445</v>
      </c>
    </row>
    <row r="129" spans="1:41" x14ac:dyDescent="0.25">
      <c r="A129" s="67"/>
      <c r="B129" s="51" t="s">
        <v>449</v>
      </c>
      <c r="C129" s="62">
        <f t="shared" si="34"/>
        <v>0</v>
      </c>
      <c r="D129" s="62">
        <v>0</v>
      </c>
      <c r="E129" s="62">
        <v>0</v>
      </c>
      <c r="F129" s="59"/>
      <c r="G129" s="59"/>
      <c r="H129" s="62">
        <v>110000</v>
      </c>
      <c r="I129" s="62">
        <v>0</v>
      </c>
      <c r="J129" s="63">
        <f t="shared" si="35"/>
        <v>110000</v>
      </c>
      <c r="K129" s="62">
        <f t="shared" si="37"/>
        <v>110000</v>
      </c>
      <c r="L129" s="62">
        <f t="shared" si="37"/>
        <v>0</v>
      </c>
      <c r="M129" s="79"/>
      <c r="AO129" s="52" t="s">
        <v>450</v>
      </c>
    </row>
    <row r="130" spans="1:41" ht="24" x14ac:dyDescent="0.25">
      <c r="A130" s="67"/>
      <c r="B130" s="51" t="s">
        <v>455</v>
      </c>
      <c r="C130" s="62">
        <f t="shared" si="34"/>
        <v>0</v>
      </c>
      <c r="D130" s="62">
        <v>0</v>
      </c>
      <c r="E130" s="62">
        <v>0</v>
      </c>
      <c r="F130" s="59"/>
      <c r="G130" s="59"/>
      <c r="H130" s="62">
        <v>6600</v>
      </c>
      <c r="I130" s="62">
        <v>0</v>
      </c>
      <c r="J130" s="63">
        <f t="shared" si="35"/>
        <v>6600</v>
      </c>
      <c r="K130" s="62">
        <f t="shared" si="37"/>
        <v>6600</v>
      </c>
      <c r="L130" s="62">
        <f t="shared" si="37"/>
        <v>0</v>
      </c>
      <c r="M130" s="79"/>
      <c r="AO130" s="52" t="s">
        <v>451</v>
      </c>
    </row>
    <row r="131" spans="1:41" x14ac:dyDescent="0.25">
      <c r="A131" s="67"/>
      <c r="B131" s="51" t="s">
        <v>342</v>
      </c>
      <c r="C131" s="62">
        <f t="shared" si="34"/>
        <v>4840</v>
      </c>
      <c r="D131" s="62">
        <v>4840</v>
      </c>
      <c r="E131" s="62">
        <v>0</v>
      </c>
      <c r="F131" s="59"/>
      <c r="G131" s="59"/>
      <c r="H131" s="62">
        <v>0</v>
      </c>
      <c r="I131" s="62">
        <v>0</v>
      </c>
      <c r="J131" s="63">
        <f t="shared" si="35"/>
        <v>4840</v>
      </c>
      <c r="K131" s="62">
        <f t="shared" si="37"/>
        <v>4840</v>
      </c>
      <c r="L131" s="62">
        <f t="shared" si="37"/>
        <v>0</v>
      </c>
      <c r="M131" s="79"/>
    </row>
    <row r="132" spans="1:41" x14ac:dyDescent="0.25">
      <c r="A132" s="60" t="s">
        <v>32</v>
      </c>
      <c r="B132" s="66" t="s">
        <v>240</v>
      </c>
      <c r="C132" s="57">
        <f>C133+C134+C135</f>
        <v>0</v>
      </c>
      <c r="D132" s="57">
        <f>D133+D134+D135</f>
        <v>0</v>
      </c>
      <c r="E132" s="57">
        <f>E133+E134+E135</f>
        <v>0</v>
      </c>
      <c r="F132" s="57">
        <f t="shared" ref="F132:L132" si="38">F133+F134+F135</f>
        <v>0</v>
      </c>
      <c r="G132" s="57">
        <f t="shared" si="38"/>
        <v>0</v>
      </c>
      <c r="H132" s="57">
        <f t="shared" si="38"/>
        <v>0</v>
      </c>
      <c r="I132" s="57">
        <f t="shared" si="38"/>
        <v>0</v>
      </c>
      <c r="J132" s="57">
        <f t="shared" si="38"/>
        <v>0</v>
      </c>
      <c r="K132" s="57">
        <f t="shared" si="38"/>
        <v>0</v>
      </c>
      <c r="L132" s="57">
        <f t="shared" si="38"/>
        <v>0</v>
      </c>
      <c r="M132" s="54"/>
    </row>
    <row r="133" spans="1:41" x14ac:dyDescent="0.25">
      <c r="A133" s="60" t="s">
        <v>11</v>
      </c>
      <c r="B133" s="66" t="s">
        <v>230</v>
      </c>
      <c r="C133" s="57">
        <v>0</v>
      </c>
      <c r="D133" s="57">
        <v>0</v>
      </c>
      <c r="E133" s="57">
        <v>0</v>
      </c>
      <c r="F133" s="57">
        <v>0</v>
      </c>
      <c r="G133" s="57">
        <v>0</v>
      </c>
      <c r="H133" s="57">
        <v>0</v>
      </c>
      <c r="I133" s="57">
        <v>0</v>
      </c>
      <c r="J133" s="57">
        <v>0</v>
      </c>
      <c r="K133" s="57">
        <v>0</v>
      </c>
      <c r="L133" s="57">
        <v>0</v>
      </c>
      <c r="M133" s="54"/>
    </row>
    <row r="134" spans="1:41" x14ac:dyDescent="0.25">
      <c r="A134" s="60" t="s">
        <v>3</v>
      </c>
      <c r="B134" s="66" t="s">
        <v>232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4"/>
    </row>
    <row r="135" spans="1:41" x14ac:dyDescent="0.25">
      <c r="A135" s="60" t="s">
        <v>6</v>
      </c>
      <c r="B135" s="66" t="s">
        <v>226</v>
      </c>
      <c r="C135" s="59">
        <f>C136+C137+C138</f>
        <v>0</v>
      </c>
      <c r="D135" s="59">
        <f>D136+D137+D138</f>
        <v>0</v>
      </c>
      <c r="E135" s="59">
        <f>E136+E137+E138</f>
        <v>0</v>
      </c>
      <c r="F135" s="59">
        <f t="shared" ref="F135:L135" si="39">F136+F137+F138</f>
        <v>0</v>
      </c>
      <c r="G135" s="59">
        <f t="shared" si="39"/>
        <v>0</v>
      </c>
      <c r="H135" s="59">
        <f t="shared" si="39"/>
        <v>0</v>
      </c>
      <c r="I135" s="59">
        <f t="shared" si="39"/>
        <v>0</v>
      </c>
      <c r="J135" s="59">
        <f t="shared" si="39"/>
        <v>0</v>
      </c>
      <c r="K135" s="59">
        <f t="shared" si="39"/>
        <v>0</v>
      </c>
      <c r="L135" s="59">
        <f t="shared" si="39"/>
        <v>0</v>
      </c>
      <c r="M135" s="54"/>
    </row>
    <row r="136" spans="1:41" x14ac:dyDescent="0.25">
      <c r="A136" s="60"/>
      <c r="B136" s="66" t="s">
        <v>9</v>
      </c>
      <c r="C136" s="59">
        <v>0</v>
      </c>
      <c r="D136" s="59">
        <v>0</v>
      </c>
      <c r="E136" s="59">
        <v>0</v>
      </c>
      <c r="F136" s="59">
        <v>0</v>
      </c>
      <c r="G136" s="59">
        <v>0</v>
      </c>
      <c r="H136" s="59">
        <v>0</v>
      </c>
      <c r="I136" s="59">
        <v>0</v>
      </c>
      <c r="J136" s="59">
        <v>0</v>
      </c>
      <c r="K136" s="59">
        <v>0</v>
      </c>
      <c r="L136" s="59">
        <v>0</v>
      </c>
      <c r="M136" s="54"/>
    </row>
    <row r="137" spans="1:41" x14ac:dyDescent="0.25">
      <c r="A137" s="67"/>
      <c r="B137" s="66" t="s">
        <v>7</v>
      </c>
      <c r="C137" s="57">
        <v>0</v>
      </c>
      <c r="D137" s="57">
        <v>0</v>
      </c>
      <c r="E137" s="57">
        <v>0</v>
      </c>
      <c r="F137" s="57">
        <v>0</v>
      </c>
      <c r="G137" s="57">
        <v>0</v>
      </c>
      <c r="H137" s="57">
        <v>0</v>
      </c>
      <c r="I137" s="57">
        <v>0</v>
      </c>
      <c r="J137" s="57">
        <v>0</v>
      </c>
      <c r="K137" s="57">
        <v>0</v>
      </c>
      <c r="L137" s="57">
        <v>0</v>
      </c>
      <c r="M137" s="54"/>
    </row>
    <row r="138" spans="1:41" x14ac:dyDescent="0.25">
      <c r="A138" s="67"/>
      <c r="B138" s="66" t="s">
        <v>228</v>
      </c>
      <c r="C138" s="59">
        <v>0</v>
      </c>
      <c r="D138" s="59">
        <v>0</v>
      </c>
      <c r="E138" s="59">
        <v>0</v>
      </c>
      <c r="F138" s="59">
        <v>0</v>
      </c>
      <c r="G138" s="59">
        <v>0</v>
      </c>
      <c r="H138" s="59">
        <v>0</v>
      </c>
      <c r="I138" s="59">
        <v>0</v>
      </c>
      <c r="J138" s="59">
        <v>0</v>
      </c>
      <c r="K138" s="59">
        <v>0</v>
      </c>
      <c r="L138" s="59">
        <v>0</v>
      </c>
      <c r="M138" s="54"/>
    </row>
    <row r="139" spans="1:41" x14ac:dyDescent="0.25">
      <c r="A139" s="60" t="s">
        <v>16</v>
      </c>
      <c r="B139" s="66" t="s">
        <v>231</v>
      </c>
      <c r="C139" s="59">
        <f t="shared" ref="C139:L139" si="40">C140+C149+C161</f>
        <v>9836130</v>
      </c>
      <c r="D139" s="59">
        <f t="shared" si="40"/>
        <v>9836130</v>
      </c>
      <c r="E139" s="59">
        <f t="shared" si="40"/>
        <v>0</v>
      </c>
      <c r="F139" s="59" t="e">
        <f t="shared" si="40"/>
        <v>#REF!</v>
      </c>
      <c r="G139" s="59" t="e">
        <f t="shared" si="40"/>
        <v>#REF!</v>
      </c>
      <c r="H139" s="59">
        <f t="shared" si="40"/>
        <v>-310000</v>
      </c>
      <c r="I139" s="59">
        <f t="shared" si="40"/>
        <v>0</v>
      </c>
      <c r="J139" s="59">
        <f t="shared" si="40"/>
        <v>9526130</v>
      </c>
      <c r="K139" s="59">
        <f t="shared" si="40"/>
        <v>9526130</v>
      </c>
      <c r="L139" s="59">
        <f t="shared" si="40"/>
        <v>0</v>
      </c>
      <c r="M139" s="54"/>
      <c r="O139" s="68"/>
    </row>
    <row r="140" spans="1:41" x14ac:dyDescent="0.25">
      <c r="A140" s="60" t="s">
        <v>11</v>
      </c>
      <c r="B140" s="66" t="s">
        <v>230</v>
      </c>
      <c r="C140" s="59">
        <f t="shared" ref="C140:L140" si="41">SUM(C141:C148)</f>
        <v>3725660</v>
      </c>
      <c r="D140" s="59">
        <f t="shared" si="41"/>
        <v>3725660</v>
      </c>
      <c r="E140" s="59">
        <f t="shared" si="41"/>
        <v>0</v>
      </c>
      <c r="F140" s="59">
        <f t="shared" si="41"/>
        <v>0</v>
      </c>
      <c r="G140" s="59">
        <f t="shared" si="41"/>
        <v>0</v>
      </c>
      <c r="H140" s="59">
        <f t="shared" si="41"/>
        <v>-251680</v>
      </c>
      <c r="I140" s="59">
        <f t="shared" si="41"/>
        <v>0</v>
      </c>
      <c r="J140" s="59">
        <f t="shared" si="41"/>
        <v>3473980</v>
      </c>
      <c r="K140" s="59">
        <f t="shared" si="41"/>
        <v>3473980</v>
      </c>
      <c r="L140" s="59">
        <f t="shared" si="41"/>
        <v>0</v>
      </c>
      <c r="M140" s="54"/>
      <c r="O140" s="68"/>
    </row>
    <row r="141" spans="1:41" hidden="1" x14ac:dyDescent="0.25">
      <c r="A141" s="58"/>
      <c r="B141" s="51"/>
      <c r="C141" s="63"/>
      <c r="D141" s="63"/>
      <c r="E141" s="63"/>
      <c r="F141" s="57"/>
      <c r="G141" s="58"/>
      <c r="H141" s="63"/>
      <c r="I141" s="63"/>
      <c r="J141" s="63"/>
      <c r="K141" s="63"/>
      <c r="L141" s="63"/>
      <c r="M141" s="79"/>
    </row>
    <row r="142" spans="1:41" ht="24" x14ac:dyDescent="0.25">
      <c r="A142" s="67"/>
      <c r="B142" s="51" t="s">
        <v>229</v>
      </c>
      <c r="C142" s="63">
        <f t="shared" ref="C142:C148" si="42">D142+E142</f>
        <v>1715000</v>
      </c>
      <c r="D142" s="63">
        <v>1715000</v>
      </c>
      <c r="E142" s="63">
        <v>0</v>
      </c>
      <c r="F142" s="57"/>
      <c r="G142" s="58"/>
      <c r="H142" s="63">
        <v>-239930</v>
      </c>
      <c r="I142" s="63">
        <v>0</v>
      </c>
      <c r="J142" s="63">
        <f t="shared" ref="J142:J160" si="43">K142+L142</f>
        <v>1475070</v>
      </c>
      <c r="K142" s="63">
        <f t="shared" ref="K142:L148" si="44">D142+H142</f>
        <v>1475070</v>
      </c>
      <c r="L142" s="63">
        <f t="shared" si="44"/>
        <v>0</v>
      </c>
      <c r="M142" s="79"/>
      <c r="O142" s="68"/>
      <c r="AO142" s="52" t="s">
        <v>452</v>
      </c>
    </row>
    <row r="143" spans="1:41" x14ac:dyDescent="0.25">
      <c r="A143" s="67"/>
      <c r="B143" s="51" t="s">
        <v>251</v>
      </c>
      <c r="C143" s="63">
        <f t="shared" si="42"/>
        <v>963000</v>
      </c>
      <c r="D143" s="63">
        <v>963000</v>
      </c>
      <c r="E143" s="63">
        <v>0</v>
      </c>
      <c r="F143" s="57"/>
      <c r="G143" s="58"/>
      <c r="H143" s="63">
        <v>-281750</v>
      </c>
      <c r="I143" s="63">
        <v>0</v>
      </c>
      <c r="J143" s="63">
        <f t="shared" si="43"/>
        <v>681250</v>
      </c>
      <c r="K143" s="63">
        <f t="shared" si="44"/>
        <v>681250</v>
      </c>
      <c r="L143" s="63">
        <f t="shared" si="44"/>
        <v>0</v>
      </c>
      <c r="M143" s="79"/>
      <c r="O143" s="75"/>
      <c r="AO143" s="52" t="s">
        <v>453</v>
      </c>
    </row>
    <row r="144" spans="1:41" x14ac:dyDescent="0.25">
      <c r="A144" s="69"/>
      <c r="B144" s="51" t="s">
        <v>385</v>
      </c>
      <c r="C144" s="63">
        <f t="shared" si="42"/>
        <v>776160</v>
      </c>
      <c r="D144" s="63">
        <v>776160</v>
      </c>
      <c r="E144" s="63">
        <v>0</v>
      </c>
      <c r="F144" s="57"/>
      <c r="G144" s="58"/>
      <c r="H144" s="63">
        <v>270000</v>
      </c>
      <c r="I144" s="63">
        <v>0</v>
      </c>
      <c r="J144" s="63">
        <f t="shared" si="43"/>
        <v>1046160</v>
      </c>
      <c r="K144" s="63">
        <f t="shared" si="44"/>
        <v>1046160</v>
      </c>
      <c r="L144" s="63">
        <f t="shared" si="44"/>
        <v>0</v>
      </c>
      <c r="M144" s="79"/>
      <c r="N144" s="52" t="s">
        <v>430</v>
      </c>
      <c r="O144" s="75"/>
      <c r="AO144" s="52" t="s">
        <v>447</v>
      </c>
    </row>
    <row r="145" spans="1:17" x14ac:dyDescent="0.25">
      <c r="A145" s="69"/>
      <c r="B145" s="51" t="s">
        <v>345</v>
      </c>
      <c r="C145" s="63">
        <f t="shared" si="42"/>
        <v>225580</v>
      </c>
      <c r="D145" s="63">
        <v>225580</v>
      </c>
      <c r="E145" s="63">
        <v>0</v>
      </c>
      <c r="F145" s="57"/>
      <c r="G145" s="58"/>
      <c r="H145" s="63">
        <v>0</v>
      </c>
      <c r="I145" s="63">
        <v>0</v>
      </c>
      <c r="J145" s="63">
        <f t="shared" si="43"/>
        <v>225580</v>
      </c>
      <c r="K145" s="63">
        <f t="shared" si="44"/>
        <v>225580</v>
      </c>
      <c r="L145" s="63">
        <f t="shared" si="44"/>
        <v>0</v>
      </c>
      <c r="M145" s="79"/>
      <c r="N145" s="52" t="s">
        <v>429</v>
      </c>
      <c r="O145" s="68"/>
    </row>
    <row r="146" spans="1:17" ht="36" x14ac:dyDescent="0.25">
      <c r="A146" s="69"/>
      <c r="B146" s="86" t="s">
        <v>274</v>
      </c>
      <c r="C146" s="63">
        <f t="shared" si="42"/>
        <v>35920</v>
      </c>
      <c r="D146" s="63">
        <v>35920</v>
      </c>
      <c r="E146" s="63">
        <v>0</v>
      </c>
      <c r="F146" s="57"/>
      <c r="G146" s="58"/>
      <c r="H146" s="63">
        <v>0</v>
      </c>
      <c r="I146" s="63">
        <v>0</v>
      </c>
      <c r="J146" s="63">
        <f t="shared" si="43"/>
        <v>35920</v>
      </c>
      <c r="K146" s="63">
        <f t="shared" si="44"/>
        <v>35920</v>
      </c>
      <c r="L146" s="63">
        <f t="shared" si="44"/>
        <v>0</v>
      </c>
      <c r="M146" s="79"/>
      <c r="P146" s="68"/>
      <c r="Q146" s="65"/>
    </row>
    <row r="147" spans="1:17" x14ac:dyDescent="0.25">
      <c r="A147" s="67"/>
      <c r="B147" s="51" t="s">
        <v>249</v>
      </c>
      <c r="C147" s="63">
        <f t="shared" si="42"/>
        <v>5000</v>
      </c>
      <c r="D147" s="63">
        <v>5000</v>
      </c>
      <c r="E147" s="63">
        <v>0</v>
      </c>
      <c r="F147" s="57"/>
      <c r="G147" s="58"/>
      <c r="H147" s="63">
        <v>0</v>
      </c>
      <c r="I147" s="63">
        <v>0</v>
      </c>
      <c r="J147" s="63">
        <f t="shared" si="43"/>
        <v>5000</v>
      </c>
      <c r="K147" s="63">
        <f t="shared" si="44"/>
        <v>5000</v>
      </c>
      <c r="L147" s="63">
        <f t="shared" si="44"/>
        <v>0</v>
      </c>
      <c r="M147" s="79"/>
      <c r="Q147" s="68"/>
    </row>
    <row r="148" spans="1:17" x14ac:dyDescent="0.25">
      <c r="A148" s="67"/>
      <c r="B148" s="51" t="s">
        <v>250</v>
      </c>
      <c r="C148" s="63">
        <f t="shared" si="42"/>
        <v>5000</v>
      </c>
      <c r="D148" s="63">
        <v>5000</v>
      </c>
      <c r="E148" s="63">
        <v>0</v>
      </c>
      <c r="F148" s="57"/>
      <c r="G148" s="58"/>
      <c r="H148" s="63">
        <v>0</v>
      </c>
      <c r="I148" s="63">
        <v>0</v>
      </c>
      <c r="J148" s="63">
        <f t="shared" si="43"/>
        <v>5000</v>
      </c>
      <c r="K148" s="63">
        <f t="shared" si="44"/>
        <v>5000</v>
      </c>
      <c r="L148" s="63">
        <f t="shared" si="44"/>
        <v>0</v>
      </c>
      <c r="M148" s="79"/>
    </row>
    <row r="149" spans="1:17" x14ac:dyDescent="0.25">
      <c r="A149" s="60" t="s">
        <v>3</v>
      </c>
      <c r="B149" s="66" t="s">
        <v>232</v>
      </c>
      <c r="C149" s="57">
        <f t="shared" ref="C149:I149" si="45">SUM(C150:C160)</f>
        <v>1312200</v>
      </c>
      <c r="D149" s="57">
        <f t="shared" si="45"/>
        <v>1312200</v>
      </c>
      <c r="E149" s="57">
        <f t="shared" si="45"/>
        <v>0</v>
      </c>
      <c r="F149" s="57">
        <f t="shared" si="45"/>
        <v>0</v>
      </c>
      <c r="G149" s="57">
        <f t="shared" si="45"/>
        <v>0</v>
      </c>
      <c r="H149" s="57">
        <f t="shared" si="45"/>
        <v>0</v>
      </c>
      <c r="I149" s="57">
        <f t="shared" si="45"/>
        <v>0</v>
      </c>
      <c r="J149" s="57">
        <f t="shared" si="43"/>
        <v>1312200</v>
      </c>
      <c r="K149" s="57">
        <f>D149+H149</f>
        <v>1312200</v>
      </c>
      <c r="L149" s="57">
        <f>E149+I149</f>
        <v>0</v>
      </c>
      <c r="M149" s="54"/>
    </row>
    <row r="150" spans="1:17" x14ac:dyDescent="0.25">
      <c r="A150" s="58"/>
      <c r="B150" s="51" t="s">
        <v>404</v>
      </c>
      <c r="C150" s="63">
        <f>D150+E150</f>
        <v>767900</v>
      </c>
      <c r="D150" s="63">
        <v>767900</v>
      </c>
      <c r="E150" s="63">
        <v>0</v>
      </c>
      <c r="F150" s="63"/>
      <c r="G150" s="58"/>
      <c r="H150" s="63">
        <v>0</v>
      </c>
      <c r="I150" s="63">
        <v>0</v>
      </c>
      <c r="J150" s="63">
        <f t="shared" si="43"/>
        <v>767900</v>
      </c>
      <c r="K150" s="63">
        <f t="shared" ref="K150:L154" si="46">D150+H150</f>
        <v>767900</v>
      </c>
      <c r="L150" s="63">
        <f t="shared" si="46"/>
        <v>0</v>
      </c>
      <c r="M150" s="79"/>
    </row>
    <row r="151" spans="1:17" ht="9.75" hidden="1" customHeight="1" x14ac:dyDescent="0.25">
      <c r="A151" s="58"/>
      <c r="B151" s="51" t="s">
        <v>334</v>
      </c>
      <c r="C151" s="63"/>
      <c r="D151" s="63"/>
      <c r="E151" s="63">
        <v>0</v>
      </c>
      <c r="F151" s="63"/>
      <c r="G151" s="58"/>
      <c r="H151" s="63">
        <v>0</v>
      </c>
      <c r="I151" s="63">
        <v>0</v>
      </c>
      <c r="J151" s="63">
        <f t="shared" si="43"/>
        <v>0</v>
      </c>
      <c r="K151" s="63">
        <f t="shared" si="46"/>
        <v>0</v>
      </c>
      <c r="L151" s="63">
        <f t="shared" si="46"/>
        <v>0</v>
      </c>
      <c r="M151" s="79"/>
    </row>
    <row r="152" spans="1:17" hidden="1" x14ac:dyDescent="0.25">
      <c r="A152" s="58"/>
      <c r="B152" s="51"/>
      <c r="C152" s="63"/>
      <c r="D152" s="63"/>
      <c r="E152" s="63"/>
      <c r="F152" s="57"/>
      <c r="G152" s="58"/>
      <c r="H152" s="63"/>
      <c r="I152" s="63"/>
      <c r="J152" s="63"/>
      <c r="K152" s="63"/>
      <c r="L152" s="63"/>
      <c r="M152" s="79"/>
    </row>
    <row r="153" spans="1:17" hidden="1" x14ac:dyDescent="0.25">
      <c r="A153" s="58"/>
      <c r="B153" s="51" t="s">
        <v>294</v>
      </c>
      <c r="C153" s="63"/>
      <c r="D153" s="63"/>
      <c r="E153" s="63"/>
      <c r="F153" s="63"/>
      <c r="G153" s="58"/>
      <c r="H153" s="63"/>
      <c r="I153" s="63"/>
      <c r="J153" s="63"/>
      <c r="K153" s="63"/>
      <c r="L153" s="63"/>
      <c r="M153" s="79"/>
    </row>
    <row r="154" spans="1:17" ht="27" customHeight="1" x14ac:dyDescent="0.25">
      <c r="A154" s="58"/>
      <c r="B154" s="51" t="s">
        <v>278</v>
      </c>
      <c r="C154" s="63">
        <f>D154+E154</f>
        <v>1640</v>
      </c>
      <c r="D154" s="63">
        <v>1640</v>
      </c>
      <c r="E154" s="63">
        <v>0</v>
      </c>
      <c r="F154" s="63"/>
      <c r="G154" s="58"/>
      <c r="H154" s="63">
        <v>0</v>
      </c>
      <c r="I154" s="63">
        <v>0</v>
      </c>
      <c r="J154" s="63">
        <f t="shared" si="43"/>
        <v>1640</v>
      </c>
      <c r="K154" s="63">
        <f t="shared" si="46"/>
        <v>1640</v>
      </c>
      <c r="L154" s="63">
        <f t="shared" si="46"/>
        <v>0</v>
      </c>
      <c r="M154" s="79"/>
      <c r="N154" s="52" t="s">
        <v>431</v>
      </c>
      <c r="Q154" s="68"/>
    </row>
    <row r="155" spans="1:17" hidden="1" x14ac:dyDescent="0.25">
      <c r="A155" s="58"/>
      <c r="B155" s="51" t="s">
        <v>270</v>
      </c>
      <c r="C155" s="63"/>
      <c r="D155" s="63"/>
      <c r="E155" s="63"/>
      <c r="F155" s="63"/>
      <c r="G155" s="58"/>
      <c r="H155" s="63"/>
      <c r="I155" s="63"/>
      <c r="J155" s="63"/>
      <c r="K155" s="63"/>
      <c r="L155" s="63"/>
      <c r="M155" s="79"/>
    </row>
    <row r="156" spans="1:17" hidden="1" x14ac:dyDescent="0.25">
      <c r="A156" s="58"/>
      <c r="B156" s="51" t="s">
        <v>271</v>
      </c>
      <c r="C156" s="63"/>
      <c r="D156" s="63"/>
      <c r="E156" s="63"/>
      <c r="F156" s="63"/>
      <c r="G156" s="58"/>
      <c r="H156" s="63"/>
      <c r="I156" s="63"/>
      <c r="J156" s="63"/>
      <c r="K156" s="63"/>
      <c r="L156" s="63"/>
      <c r="M156" s="79"/>
    </row>
    <row r="157" spans="1:17" hidden="1" x14ac:dyDescent="0.25">
      <c r="A157" s="58"/>
      <c r="B157" s="51" t="s">
        <v>272</v>
      </c>
      <c r="C157" s="63"/>
      <c r="D157" s="63"/>
      <c r="E157" s="63"/>
      <c r="F157" s="63"/>
      <c r="G157" s="58"/>
      <c r="H157" s="63"/>
      <c r="I157" s="63"/>
      <c r="J157" s="63"/>
      <c r="K157" s="63"/>
      <c r="L157" s="63"/>
      <c r="M157" s="79"/>
    </row>
    <row r="158" spans="1:17" hidden="1" x14ac:dyDescent="0.25">
      <c r="A158" s="58"/>
      <c r="B158" s="51" t="s">
        <v>273</v>
      </c>
      <c r="C158" s="63"/>
      <c r="D158" s="63"/>
      <c r="E158" s="63"/>
      <c r="F158" s="63"/>
      <c r="G158" s="58"/>
      <c r="H158" s="63"/>
      <c r="I158" s="63"/>
      <c r="J158" s="63"/>
      <c r="K158" s="63"/>
      <c r="L158" s="63"/>
      <c r="M158" s="79"/>
    </row>
    <row r="159" spans="1:17" ht="13.5" customHeight="1" x14ac:dyDescent="0.25">
      <c r="A159" s="58"/>
      <c r="B159" s="51" t="s">
        <v>395</v>
      </c>
      <c r="C159" s="63">
        <f>D159+E159</f>
        <v>0</v>
      </c>
      <c r="D159" s="63">
        <v>0</v>
      </c>
      <c r="E159" s="63">
        <v>0</v>
      </c>
      <c r="F159" s="63"/>
      <c r="G159" s="58"/>
      <c r="H159" s="63">
        <v>0</v>
      </c>
      <c r="I159" s="63">
        <v>0</v>
      </c>
      <c r="J159" s="63">
        <f>K159+L159</f>
        <v>0</v>
      </c>
      <c r="K159" s="63">
        <f>D159+H159</f>
        <v>0</v>
      </c>
      <c r="L159" s="63">
        <f>E159+I159</f>
        <v>0</v>
      </c>
      <c r="M159" s="79"/>
      <c r="N159" s="52" t="s">
        <v>426</v>
      </c>
    </row>
    <row r="160" spans="1:17" ht="26.25" customHeight="1" x14ac:dyDescent="0.25">
      <c r="A160" s="69"/>
      <c r="B160" s="51" t="s">
        <v>258</v>
      </c>
      <c r="C160" s="63">
        <f>D160+E160</f>
        <v>542660</v>
      </c>
      <c r="D160" s="63">
        <v>542660</v>
      </c>
      <c r="E160" s="63">
        <v>0</v>
      </c>
      <c r="F160" s="57"/>
      <c r="G160" s="58"/>
      <c r="H160" s="63">
        <v>0</v>
      </c>
      <c r="I160" s="63">
        <v>0</v>
      </c>
      <c r="J160" s="63">
        <f t="shared" si="43"/>
        <v>542660</v>
      </c>
      <c r="K160" s="63">
        <f>D160+H160</f>
        <v>542660</v>
      </c>
      <c r="L160" s="63">
        <f>E160+I160</f>
        <v>0</v>
      </c>
      <c r="M160" s="79"/>
    </row>
    <row r="161" spans="1:41" x14ac:dyDescent="0.25">
      <c r="A161" s="60" t="s">
        <v>6</v>
      </c>
      <c r="B161" s="66" t="s">
        <v>226</v>
      </c>
      <c r="C161" s="57">
        <f t="shared" ref="C161:I161" si="47">C162+C188+C203</f>
        <v>4798270</v>
      </c>
      <c r="D161" s="57">
        <f t="shared" si="47"/>
        <v>4798270</v>
      </c>
      <c r="E161" s="57">
        <f t="shared" si="47"/>
        <v>0</v>
      </c>
      <c r="F161" s="57" t="e">
        <f t="shared" si="47"/>
        <v>#REF!</v>
      </c>
      <c r="G161" s="57" t="e">
        <f t="shared" si="47"/>
        <v>#REF!</v>
      </c>
      <c r="H161" s="57">
        <f t="shared" si="47"/>
        <v>-58320</v>
      </c>
      <c r="I161" s="57">
        <f t="shared" si="47"/>
        <v>0</v>
      </c>
      <c r="J161" s="57">
        <f>L161+K161</f>
        <v>4739950</v>
      </c>
      <c r="K161" s="57">
        <f t="shared" ref="K161:L174" si="48">D161+H161</f>
        <v>4739950</v>
      </c>
      <c r="L161" s="57">
        <f>L162+L188+L203</f>
        <v>0</v>
      </c>
      <c r="M161" s="54"/>
    </row>
    <row r="162" spans="1:41" x14ac:dyDescent="0.25">
      <c r="A162" s="60"/>
      <c r="B162" s="66" t="s">
        <v>9</v>
      </c>
      <c r="C162" s="59">
        <f t="shared" ref="C162:J162" si="49">SUM(C163:C187)</f>
        <v>3115570</v>
      </c>
      <c r="D162" s="59">
        <f t="shared" si="49"/>
        <v>3115570</v>
      </c>
      <c r="E162" s="59">
        <f t="shared" si="49"/>
        <v>0</v>
      </c>
      <c r="F162" s="59">
        <f t="shared" si="49"/>
        <v>0</v>
      </c>
      <c r="G162" s="59">
        <f t="shared" si="49"/>
        <v>0</v>
      </c>
      <c r="H162" s="59">
        <f t="shared" si="49"/>
        <v>-270000</v>
      </c>
      <c r="I162" s="59">
        <f t="shared" si="49"/>
        <v>0</v>
      </c>
      <c r="J162" s="59">
        <f t="shared" si="49"/>
        <v>2845570</v>
      </c>
      <c r="K162" s="59">
        <f t="shared" si="48"/>
        <v>2845570</v>
      </c>
      <c r="L162" s="59">
        <f>SUM(L163:L187)</f>
        <v>0</v>
      </c>
      <c r="M162" s="78"/>
      <c r="N162" s="65"/>
    </row>
    <row r="163" spans="1:41" x14ac:dyDescent="0.25">
      <c r="A163" s="67"/>
      <c r="B163" s="51" t="s">
        <v>320</v>
      </c>
      <c r="C163" s="63">
        <f t="shared" ref="C163:C172" si="50">D163+E163</f>
        <v>350000</v>
      </c>
      <c r="D163" s="63">
        <v>350000</v>
      </c>
      <c r="E163" s="63">
        <v>0</v>
      </c>
      <c r="F163" s="57"/>
      <c r="G163" s="58"/>
      <c r="H163" s="63">
        <v>0</v>
      </c>
      <c r="I163" s="63">
        <v>0</v>
      </c>
      <c r="J163" s="63">
        <f t="shared" ref="J163:J174" si="51">K163+L163</f>
        <v>350000</v>
      </c>
      <c r="K163" s="63">
        <f t="shared" si="48"/>
        <v>350000</v>
      </c>
      <c r="L163" s="63">
        <f t="shared" si="48"/>
        <v>0</v>
      </c>
      <c r="M163" s="79"/>
    </row>
    <row r="164" spans="1:41" x14ac:dyDescent="0.25">
      <c r="A164" s="67"/>
      <c r="B164" s="51" t="s">
        <v>346</v>
      </c>
      <c r="C164" s="63">
        <f t="shared" si="50"/>
        <v>272250</v>
      </c>
      <c r="D164" s="63">
        <v>272250</v>
      </c>
      <c r="E164" s="63">
        <v>0</v>
      </c>
      <c r="F164" s="57"/>
      <c r="G164" s="58"/>
      <c r="H164" s="63">
        <v>0</v>
      </c>
      <c r="I164" s="63">
        <v>0</v>
      </c>
      <c r="J164" s="63">
        <f t="shared" si="51"/>
        <v>272250</v>
      </c>
      <c r="K164" s="63">
        <f t="shared" si="48"/>
        <v>272250</v>
      </c>
      <c r="L164" s="63">
        <f t="shared" si="48"/>
        <v>0</v>
      </c>
      <c r="M164" s="79"/>
    </row>
    <row r="165" spans="1:41" ht="26.25" customHeight="1" x14ac:dyDescent="0.25">
      <c r="A165" s="67"/>
      <c r="B165" s="51" t="s">
        <v>347</v>
      </c>
      <c r="C165" s="63">
        <f t="shared" si="50"/>
        <v>149000</v>
      </c>
      <c r="D165" s="63">
        <v>149000</v>
      </c>
      <c r="E165" s="63">
        <v>0</v>
      </c>
      <c r="F165" s="57"/>
      <c r="G165" s="58"/>
      <c r="H165" s="63">
        <v>0</v>
      </c>
      <c r="I165" s="63">
        <v>0</v>
      </c>
      <c r="J165" s="63">
        <f t="shared" si="51"/>
        <v>149000</v>
      </c>
      <c r="K165" s="63">
        <f t="shared" si="48"/>
        <v>149000</v>
      </c>
      <c r="L165" s="63">
        <f t="shared" si="48"/>
        <v>0</v>
      </c>
      <c r="M165" s="79"/>
    </row>
    <row r="166" spans="1:41" ht="37.5" customHeight="1" x14ac:dyDescent="0.25">
      <c r="A166" s="67"/>
      <c r="B166" s="51" t="s">
        <v>321</v>
      </c>
      <c r="C166" s="63">
        <f t="shared" si="50"/>
        <v>80000</v>
      </c>
      <c r="D166" s="63">
        <v>80000</v>
      </c>
      <c r="E166" s="63">
        <v>0</v>
      </c>
      <c r="F166" s="57"/>
      <c r="G166" s="58"/>
      <c r="H166" s="63">
        <v>0</v>
      </c>
      <c r="I166" s="63">
        <v>0</v>
      </c>
      <c r="J166" s="63">
        <f t="shared" si="51"/>
        <v>80000</v>
      </c>
      <c r="K166" s="63">
        <f t="shared" si="48"/>
        <v>80000</v>
      </c>
      <c r="L166" s="63">
        <f t="shared" si="48"/>
        <v>0</v>
      </c>
      <c r="M166" s="79"/>
    </row>
    <row r="167" spans="1:41" ht="27" customHeight="1" x14ac:dyDescent="0.25">
      <c r="A167" s="67"/>
      <c r="B167" s="51" t="s">
        <v>322</v>
      </c>
      <c r="C167" s="63">
        <f t="shared" si="50"/>
        <v>270000</v>
      </c>
      <c r="D167" s="63">
        <v>270000</v>
      </c>
      <c r="E167" s="63">
        <v>0</v>
      </c>
      <c r="F167" s="57"/>
      <c r="G167" s="58"/>
      <c r="H167" s="63">
        <v>0</v>
      </c>
      <c r="I167" s="63">
        <v>0</v>
      </c>
      <c r="J167" s="63">
        <f t="shared" si="51"/>
        <v>270000</v>
      </c>
      <c r="K167" s="63">
        <f t="shared" si="48"/>
        <v>270000</v>
      </c>
      <c r="L167" s="63">
        <f t="shared" si="48"/>
        <v>0</v>
      </c>
      <c r="M167" s="79"/>
    </row>
    <row r="168" spans="1:41" x14ac:dyDescent="0.25">
      <c r="A168" s="67"/>
      <c r="B168" s="51" t="s">
        <v>394</v>
      </c>
      <c r="C168" s="63">
        <f t="shared" si="50"/>
        <v>200000</v>
      </c>
      <c r="D168" s="63">
        <v>200000</v>
      </c>
      <c r="E168" s="63">
        <v>0</v>
      </c>
      <c r="F168" s="57"/>
      <c r="G168" s="58"/>
      <c r="H168" s="63">
        <v>0</v>
      </c>
      <c r="I168" s="63">
        <v>0</v>
      </c>
      <c r="J168" s="63">
        <f t="shared" si="51"/>
        <v>200000</v>
      </c>
      <c r="K168" s="63">
        <f t="shared" si="48"/>
        <v>200000</v>
      </c>
      <c r="L168" s="63">
        <f t="shared" si="48"/>
        <v>0</v>
      </c>
      <c r="M168" s="79"/>
    </row>
    <row r="169" spans="1:41" ht="24" x14ac:dyDescent="0.25">
      <c r="A169" s="67"/>
      <c r="B169" s="51" t="s">
        <v>323</v>
      </c>
      <c r="C169" s="63">
        <f t="shared" si="50"/>
        <v>95000</v>
      </c>
      <c r="D169" s="63">
        <v>95000</v>
      </c>
      <c r="E169" s="63">
        <v>0</v>
      </c>
      <c r="F169" s="57"/>
      <c r="G169" s="58"/>
      <c r="H169" s="63">
        <v>0</v>
      </c>
      <c r="I169" s="63">
        <v>0</v>
      </c>
      <c r="J169" s="63">
        <f t="shared" si="51"/>
        <v>95000</v>
      </c>
      <c r="K169" s="63">
        <f t="shared" si="48"/>
        <v>95000</v>
      </c>
      <c r="L169" s="63">
        <f t="shared" si="48"/>
        <v>0</v>
      </c>
      <c r="M169" s="79"/>
    </row>
    <row r="170" spans="1:41" ht="24" x14ac:dyDescent="0.25">
      <c r="A170" s="67"/>
      <c r="B170" s="51" t="s">
        <v>234</v>
      </c>
      <c r="C170" s="63">
        <f t="shared" si="50"/>
        <v>235870</v>
      </c>
      <c r="D170" s="63">
        <v>235870</v>
      </c>
      <c r="E170" s="63">
        <v>0</v>
      </c>
      <c r="F170" s="57"/>
      <c r="G170" s="58"/>
      <c r="H170" s="63">
        <v>0</v>
      </c>
      <c r="I170" s="63">
        <v>0</v>
      </c>
      <c r="J170" s="63">
        <f t="shared" si="51"/>
        <v>235870</v>
      </c>
      <c r="K170" s="63">
        <f t="shared" si="48"/>
        <v>235870</v>
      </c>
      <c r="L170" s="63">
        <f t="shared" si="48"/>
        <v>0</v>
      </c>
      <c r="M170" s="79"/>
    </row>
    <row r="171" spans="1:41" ht="24" x14ac:dyDescent="0.25">
      <c r="A171" s="67"/>
      <c r="B171" s="51" t="s">
        <v>324</v>
      </c>
      <c r="C171" s="63">
        <f t="shared" si="50"/>
        <v>150000</v>
      </c>
      <c r="D171" s="63">
        <v>150000</v>
      </c>
      <c r="E171" s="63">
        <v>0</v>
      </c>
      <c r="F171" s="57"/>
      <c r="G171" s="58"/>
      <c r="H171" s="63">
        <v>0</v>
      </c>
      <c r="I171" s="63">
        <v>0</v>
      </c>
      <c r="J171" s="63">
        <f t="shared" si="51"/>
        <v>150000</v>
      </c>
      <c r="K171" s="63">
        <f t="shared" si="48"/>
        <v>150000</v>
      </c>
      <c r="L171" s="63">
        <f t="shared" si="48"/>
        <v>0</v>
      </c>
      <c r="M171" s="79"/>
    </row>
    <row r="172" spans="1:41" x14ac:dyDescent="0.25">
      <c r="A172" s="67"/>
      <c r="B172" s="51" t="s">
        <v>235</v>
      </c>
      <c r="C172" s="63">
        <f t="shared" si="50"/>
        <v>2500</v>
      </c>
      <c r="D172" s="63">
        <v>2500</v>
      </c>
      <c r="E172" s="63">
        <v>0</v>
      </c>
      <c r="F172" s="57"/>
      <c r="G172" s="58"/>
      <c r="H172" s="63">
        <v>0</v>
      </c>
      <c r="I172" s="63">
        <v>0</v>
      </c>
      <c r="J172" s="63">
        <f t="shared" si="51"/>
        <v>2500</v>
      </c>
      <c r="K172" s="63">
        <f t="shared" si="48"/>
        <v>2500</v>
      </c>
      <c r="L172" s="63">
        <f t="shared" si="48"/>
        <v>0</v>
      </c>
      <c r="M172" s="79"/>
    </row>
    <row r="173" spans="1:41" x14ac:dyDescent="0.25">
      <c r="A173" s="67"/>
      <c r="B173" s="51" t="s">
        <v>335</v>
      </c>
      <c r="C173" s="63">
        <f>D173+E173</f>
        <v>270000</v>
      </c>
      <c r="D173" s="63">
        <v>270000</v>
      </c>
      <c r="E173" s="63">
        <v>0</v>
      </c>
      <c r="F173" s="57"/>
      <c r="G173" s="58"/>
      <c r="H173" s="63">
        <v>-270000</v>
      </c>
      <c r="I173" s="63">
        <v>0</v>
      </c>
      <c r="J173" s="63">
        <f t="shared" si="51"/>
        <v>0</v>
      </c>
      <c r="K173" s="63">
        <f t="shared" si="48"/>
        <v>0</v>
      </c>
      <c r="L173" s="63">
        <f t="shared" si="48"/>
        <v>0</v>
      </c>
      <c r="M173" s="79"/>
      <c r="AO173" s="52" t="s">
        <v>446</v>
      </c>
    </row>
    <row r="174" spans="1:41" ht="48" x14ac:dyDescent="0.25">
      <c r="A174" s="67"/>
      <c r="B174" s="51" t="s">
        <v>398</v>
      </c>
      <c r="C174" s="63">
        <f>D174+E174</f>
        <v>326700</v>
      </c>
      <c r="D174" s="63">
        <v>326700</v>
      </c>
      <c r="E174" s="63">
        <v>0</v>
      </c>
      <c r="F174" s="57"/>
      <c r="G174" s="58"/>
      <c r="H174" s="63">
        <v>0</v>
      </c>
      <c r="I174" s="63">
        <v>0</v>
      </c>
      <c r="J174" s="63">
        <f t="shared" si="51"/>
        <v>326700</v>
      </c>
      <c r="K174" s="63">
        <f t="shared" si="48"/>
        <v>326700</v>
      </c>
      <c r="L174" s="63">
        <f t="shared" si="48"/>
        <v>0</v>
      </c>
      <c r="M174" s="79"/>
    </row>
    <row r="175" spans="1:41" ht="24" hidden="1" x14ac:dyDescent="0.25">
      <c r="A175" s="67"/>
      <c r="B175" s="51" t="s">
        <v>336</v>
      </c>
      <c r="C175" s="63"/>
      <c r="D175" s="63"/>
      <c r="E175" s="63"/>
      <c r="F175" s="57"/>
      <c r="G175" s="58"/>
      <c r="H175" s="63"/>
      <c r="I175" s="63"/>
      <c r="J175" s="63"/>
      <c r="K175" s="63"/>
      <c r="L175" s="63"/>
      <c r="M175" s="79"/>
      <c r="Q175" s="68"/>
    </row>
    <row r="176" spans="1:41" ht="34.5" hidden="1" customHeight="1" x14ac:dyDescent="0.25">
      <c r="A176" s="67"/>
      <c r="B176" s="51" t="s">
        <v>275</v>
      </c>
      <c r="C176" s="63"/>
      <c r="D176" s="63"/>
      <c r="E176" s="63"/>
      <c r="F176" s="57"/>
      <c r="G176" s="58"/>
      <c r="H176" s="63"/>
      <c r="I176" s="63"/>
      <c r="J176" s="63"/>
      <c r="K176" s="63"/>
      <c r="L176" s="63"/>
      <c r="M176" s="79"/>
    </row>
    <row r="177" spans="1:41" hidden="1" x14ac:dyDescent="0.25">
      <c r="A177" s="67"/>
      <c r="B177" s="51"/>
      <c r="C177" s="63"/>
      <c r="D177" s="63"/>
      <c r="E177" s="63"/>
      <c r="F177" s="57"/>
      <c r="G177" s="58"/>
      <c r="H177" s="63"/>
      <c r="I177" s="63"/>
      <c r="J177" s="63"/>
      <c r="K177" s="63"/>
      <c r="L177" s="63"/>
      <c r="M177" s="79"/>
    </row>
    <row r="178" spans="1:41" ht="27" customHeight="1" x14ac:dyDescent="0.25">
      <c r="A178" s="67"/>
      <c r="B178" s="51" t="s">
        <v>410</v>
      </c>
      <c r="C178" s="63">
        <f t="shared" ref="C178:C202" si="52">D178+E178</f>
        <v>500</v>
      </c>
      <c r="D178" s="63">
        <v>500</v>
      </c>
      <c r="E178" s="63">
        <v>0</v>
      </c>
      <c r="F178" s="57"/>
      <c r="G178" s="58"/>
      <c r="H178" s="63">
        <v>24200</v>
      </c>
      <c r="I178" s="63">
        <v>0</v>
      </c>
      <c r="J178" s="63">
        <f t="shared" ref="J178:J207" si="53">K178+L178</f>
        <v>24700</v>
      </c>
      <c r="K178" s="63">
        <f t="shared" ref="K178:L195" si="54">D178+H178</f>
        <v>24700</v>
      </c>
      <c r="L178" s="63">
        <f>E178+I178</f>
        <v>0</v>
      </c>
      <c r="M178" s="79"/>
      <c r="N178" s="52" t="s">
        <v>426</v>
      </c>
      <c r="AO178" s="52" t="s">
        <v>451</v>
      </c>
    </row>
    <row r="179" spans="1:41" x14ac:dyDescent="0.25">
      <c r="A179" s="67"/>
      <c r="B179" s="51" t="s">
        <v>308</v>
      </c>
      <c r="C179" s="63">
        <f t="shared" si="52"/>
        <v>24200</v>
      </c>
      <c r="D179" s="63">
        <v>24200</v>
      </c>
      <c r="E179" s="63">
        <v>0</v>
      </c>
      <c r="F179" s="57"/>
      <c r="G179" s="58"/>
      <c r="H179" s="63">
        <v>-24200</v>
      </c>
      <c r="I179" s="63">
        <v>0</v>
      </c>
      <c r="J179" s="63">
        <f t="shared" si="53"/>
        <v>0</v>
      </c>
      <c r="K179" s="63">
        <f t="shared" si="54"/>
        <v>0</v>
      </c>
      <c r="L179" s="63">
        <f>E179+I179</f>
        <v>0</v>
      </c>
      <c r="M179" s="79"/>
      <c r="AO179" s="52" t="s">
        <v>451</v>
      </c>
    </row>
    <row r="180" spans="1:41" ht="24" x14ac:dyDescent="0.25">
      <c r="A180" s="67"/>
      <c r="B180" s="51" t="s">
        <v>316</v>
      </c>
      <c r="C180" s="63">
        <f t="shared" si="52"/>
        <v>25000</v>
      </c>
      <c r="D180" s="63">
        <v>25000</v>
      </c>
      <c r="E180" s="63">
        <v>0</v>
      </c>
      <c r="F180" s="57"/>
      <c r="G180" s="58"/>
      <c r="H180" s="63">
        <v>0</v>
      </c>
      <c r="I180" s="63">
        <v>0</v>
      </c>
      <c r="J180" s="63">
        <f t="shared" si="53"/>
        <v>25000</v>
      </c>
      <c r="K180" s="63">
        <f t="shared" si="54"/>
        <v>25000</v>
      </c>
      <c r="L180" s="63">
        <f>E180+I180</f>
        <v>0</v>
      </c>
      <c r="M180" s="79"/>
    </row>
    <row r="181" spans="1:41" x14ac:dyDescent="0.25">
      <c r="A181" s="67"/>
      <c r="B181" s="51" t="s">
        <v>319</v>
      </c>
      <c r="C181" s="63">
        <f t="shared" si="52"/>
        <v>278300</v>
      </c>
      <c r="D181" s="63">
        <v>278300</v>
      </c>
      <c r="E181" s="63">
        <v>0</v>
      </c>
      <c r="F181" s="57"/>
      <c r="G181" s="58"/>
      <c r="H181" s="63">
        <v>0</v>
      </c>
      <c r="I181" s="63">
        <v>0</v>
      </c>
      <c r="J181" s="63">
        <f t="shared" si="53"/>
        <v>278300</v>
      </c>
      <c r="K181" s="63">
        <f t="shared" si="54"/>
        <v>278300</v>
      </c>
      <c r="L181" s="63">
        <f t="shared" si="54"/>
        <v>0</v>
      </c>
      <c r="M181" s="79"/>
    </row>
    <row r="182" spans="1:41" x14ac:dyDescent="0.25">
      <c r="A182" s="67"/>
      <c r="B182" s="51" t="s">
        <v>330</v>
      </c>
      <c r="C182" s="63">
        <f t="shared" si="52"/>
        <v>1000</v>
      </c>
      <c r="D182" s="63">
        <v>1000</v>
      </c>
      <c r="E182" s="63">
        <v>0</v>
      </c>
      <c r="F182" s="57"/>
      <c r="G182" s="58"/>
      <c r="H182" s="63">
        <v>0</v>
      </c>
      <c r="I182" s="63">
        <v>0</v>
      </c>
      <c r="J182" s="63">
        <f t="shared" si="53"/>
        <v>1000</v>
      </c>
      <c r="K182" s="63">
        <f t="shared" si="54"/>
        <v>1000</v>
      </c>
      <c r="L182" s="63">
        <f t="shared" si="54"/>
        <v>0</v>
      </c>
      <c r="M182" s="79"/>
      <c r="N182" s="68"/>
      <c r="O182" s="100"/>
    </row>
    <row r="183" spans="1:41" x14ac:dyDescent="0.25">
      <c r="A183" s="67"/>
      <c r="B183" s="51" t="s">
        <v>333</v>
      </c>
      <c r="C183" s="63">
        <f t="shared" si="52"/>
        <v>1000</v>
      </c>
      <c r="D183" s="63">
        <v>1000</v>
      </c>
      <c r="E183" s="63">
        <v>0</v>
      </c>
      <c r="F183" s="57"/>
      <c r="G183" s="58"/>
      <c r="H183" s="63">
        <v>0</v>
      </c>
      <c r="I183" s="63">
        <v>0</v>
      </c>
      <c r="J183" s="63">
        <f t="shared" si="53"/>
        <v>1000</v>
      </c>
      <c r="K183" s="63">
        <f t="shared" si="54"/>
        <v>1000</v>
      </c>
      <c r="L183" s="63">
        <f t="shared" si="54"/>
        <v>0</v>
      </c>
      <c r="M183" s="79"/>
      <c r="N183" s="68"/>
      <c r="O183" s="100"/>
    </row>
    <row r="184" spans="1:41" ht="25.5" customHeight="1" x14ac:dyDescent="0.25">
      <c r="A184" s="67"/>
      <c r="B184" s="51" t="s">
        <v>375</v>
      </c>
      <c r="C184" s="63">
        <f t="shared" si="52"/>
        <v>326700</v>
      </c>
      <c r="D184" s="63">
        <v>326700</v>
      </c>
      <c r="E184" s="63">
        <v>0</v>
      </c>
      <c r="F184" s="57"/>
      <c r="G184" s="58"/>
      <c r="H184" s="63">
        <v>0</v>
      </c>
      <c r="I184" s="63">
        <v>0</v>
      </c>
      <c r="J184" s="63">
        <f t="shared" si="53"/>
        <v>326700</v>
      </c>
      <c r="K184" s="63">
        <f t="shared" si="54"/>
        <v>326700</v>
      </c>
      <c r="L184" s="63">
        <f t="shared" si="54"/>
        <v>0</v>
      </c>
      <c r="M184" s="79"/>
    </row>
    <row r="185" spans="1:41" ht="37.5" customHeight="1" x14ac:dyDescent="0.25">
      <c r="A185" s="67"/>
      <c r="B185" s="51" t="s">
        <v>236</v>
      </c>
      <c r="C185" s="63">
        <f t="shared" si="52"/>
        <v>15200</v>
      </c>
      <c r="D185" s="63">
        <v>15200</v>
      </c>
      <c r="E185" s="63">
        <v>0</v>
      </c>
      <c r="F185" s="57"/>
      <c r="G185" s="58"/>
      <c r="H185" s="63">
        <v>0</v>
      </c>
      <c r="I185" s="63">
        <v>0</v>
      </c>
      <c r="J185" s="63">
        <f t="shared" si="53"/>
        <v>15200</v>
      </c>
      <c r="K185" s="63">
        <f t="shared" si="54"/>
        <v>15200</v>
      </c>
      <c r="L185" s="63">
        <f t="shared" si="54"/>
        <v>0</v>
      </c>
      <c r="M185" s="79"/>
      <c r="N185" s="52" t="s">
        <v>349</v>
      </c>
    </row>
    <row r="186" spans="1:41" hidden="1" x14ac:dyDescent="0.25">
      <c r="A186" s="67"/>
      <c r="B186" s="51" t="s">
        <v>253</v>
      </c>
      <c r="C186" s="63">
        <f t="shared" si="52"/>
        <v>0</v>
      </c>
      <c r="D186" s="63"/>
      <c r="E186" s="63">
        <v>0</v>
      </c>
      <c r="F186" s="57"/>
      <c r="G186" s="58"/>
      <c r="H186" s="63">
        <v>0</v>
      </c>
      <c r="I186" s="63">
        <v>0</v>
      </c>
      <c r="J186" s="63">
        <f t="shared" si="53"/>
        <v>0</v>
      </c>
      <c r="K186" s="63">
        <f t="shared" si="54"/>
        <v>0</v>
      </c>
      <c r="L186" s="63">
        <f t="shared" si="54"/>
        <v>0</v>
      </c>
      <c r="M186" s="79"/>
    </row>
    <row r="187" spans="1:41" ht="26.25" customHeight="1" x14ac:dyDescent="0.25">
      <c r="A187" s="67"/>
      <c r="B187" s="51" t="s">
        <v>252</v>
      </c>
      <c r="C187" s="63">
        <f t="shared" si="52"/>
        <v>42350</v>
      </c>
      <c r="D187" s="63">
        <v>42350</v>
      </c>
      <c r="E187" s="63">
        <v>0</v>
      </c>
      <c r="F187" s="57"/>
      <c r="G187" s="58"/>
      <c r="H187" s="63">
        <v>0</v>
      </c>
      <c r="I187" s="63">
        <v>0</v>
      </c>
      <c r="J187" s="63">
        <f t="shared" si="53"/>
        <v>42350</v>
      </c>
      <c r="K187" s="63">
        <f t="shared" si="54"/>
        <v>42350</v>
      </c>
      <c r="L187" s="63">
        <f t="shared" si="54"/>
        <v>0</v>
      </c>
      <c r="M187" s="79"/>
    </row>
    <row r="188" spans="1:41" x14ac:dyDescent="0.25">
      <c r="A188" s="67"/>
      <c r="B188" s="66" t="s">
        <v>7</v>
      </c>
      <c r="C188" s="50">
        <f t="shared" si="52"/>
        <v>1679700</v>
      </c>
      <c r="D188" s="50">
        <f t="shared" ref="D188:I188" si="55">SUM(D189:D202)</f>
        <v>1679700</v>
      </c>
      <c r="E188" s="50">
        <f t="shared" si="55"/>
        <v>0</v>
      </c>
      <c r="F188" s="50">
        <f t="shared" si="55"/>
        <v>0</v>
      </c>
      <c r="G188" s="50">
        <f t="shared" si="55"/>
        <v>0</v>
      </c>
      <c r="H188" s="50">
        <f t="shared" si="55"/>
        <v>211680</v>
      </c>
      <c r="I188" s="50">
        <f t="shared" si="55"/>
        <v>0</v>
      </c>
      <c r="J188" s="50">
        <f t="shared" si="53"/>
        <v>1891380</v>
      </c>
      <c r="K188" s="50">
        <f t="shared" si="54"/>
        <v>1891380</v>
      </c>
      <c r="L188" s="50">
        <f t="shared" si="54"/>
        <v>0</v>
      </c>
      <c r="M188" s="88"/>
    </row>
    <row r="189" spans="1:41" x14ac:dyDescent="0.25">
      <c r="A189" s="67"/>
      <c r="B189" s="51" t="s">
        <v>227</v>
      </c>
      <c r="C189" s="63">
        <f t="shared" si="52"/>
        <v>66900</v>
      </c>
      <c r="D189" s="63">
        <v>66900</v>
      </c>
      <c r="E189" s="63">
        <v>0</v>
      </c>
      <c r="F189" s="57"/>
      <c r="G189" s="58"/>
      <c r="H189" s="63">
        <v>0</v>
      </c>
      <c r="I189" s="63">
        <v>0</v>
      </c>
      <c r="J189" s="63">
        <f t="shared" si="53"/>
        <v>66900</v>
      </c>
      <c r="K189" s="63">
        <f t="shared" si="54"/>
        <v>66900</v>
      </c>
      <c r="L189" s="63">
        <f t="shared" si="54"/>
        <v>0</v>
      </c>
      <c r="M189" s="79"/>
    </row>
    <row r="190" spans="1:41" ht="24.75" customHeight="1" x14ac:dyDescent="0.25">
      <c r="A190" s="67"/>
      <c r="B190" s="51" t="s">
        <v>317</v>
      </c>
      <c r="C190" s="63">
        <f t="shared" si="52"/>
        <v>170000</v>
      </c>
      <c r="D190" s="63">
        <v>170000</v>
      </c>
      <c r="E190" s="63">
        <v>0</v>
      </c>
      <c r="F190" s="57"/>
      <c r="G190" s="58"/>
      <c r="H190" s="63">
        <v>0</v>
      </c>
      <c r="I190" s="63">
        <v>0</v>
      </c>
      <c r="J190" s="63">
        <f t="shared" si="53"/>
        <v>170000</v>
      </c>
      <c r="K190" s="63">
        <f t="shared" si="54"/>
        <v>170000</v>
      </c>
      <c r="L190" s="63">
        <f t="shared" si="54"/>
        <v>0</v>
      </c>
      <c r="M190" s="79"/>
    </row>
    <row r="191" spans="1:41" ht="24" hidden="1" x14ac:dyDescent="0.25">
      <c r="A191" s="67"/>
      <c r="B191" s="51" t="s">
        <v>318</v>
      </c>
      <c r="C191" s="63">
        <f t="shared" si="52"/>
        <v>0</v>
      </c>
      <c r="D191" s="63"/>
      <c r="E191" s="63">
        <v>0</v>
      </c>
      <c r="F191" s="57"/>
      <c r="G191" s="58"/>
      <c r="H191" s="63">
        <v>0</v>
      </c>
      <c r="I191" s="63">
        <v>0</v>
      </c>
      <c r="J191" s="63">
        <f t="shared" si="53"/>
        <v>0</v>
      </c>
      <c r="K191" s="63">
        <f t="shared" si="54"/>
        <v>0</v>
      </c>
      <c r="L191" s="63">
        <f t="shared" si="54"/>
        <v>0</v>
      </c>
      <c r="M191" s="79"/>
    </row>
    <row r="192" spans="1:41" x14ac:dyDescent="0.25">
      <c r="A192" s="67"/>
      <c r="B192" s="51" t="s">
        <v>338</v>
      </c>
      <c r="C192" s="63">
        <f t="shared" si="52"/>
        <v>1178900</v>
      </c>
      <c r="D192" s="63">
        <v>1178900</v>
      </c>
      <c r="E192" s="63">
        <v>0</v>
      </c>
      <c r="F192" s="57"/>
      <c r="G192" s="58"/>
      <c r="H192" s="63">
        <v>0</v>
      </c>
      <c r="I192" s="63">
        <v>0</v>
      </c>
      <c r="J192" s="63">
        <f t="shared" si="53"/>
        <v>1178900</v>
      </c>
      <c r="K192" s="63">
        <f t="shared" si="54"/>
        <v>1178900</v>
      </c>
      <c r="L192" s="63">
        <f t="shared" si="54"/>
        <v>0</v>
      </c>
      <c r="M192" s="79"/>
    </row>
    <row r="193" spans="1:41" hidden="1" x14ac:dyDescent="0.25">
      <c r="A193" s="67"/>
      <c r="B193" s="51" t="s">
        <v>255</v>
      </c>
      <c r="C193" s="63">
        <f t="shared" si="52"/>
        <v>0</v>
      </c>
      <c r="D193" s="63"/>
      <c r="E193" s="63"/>
      <c r="F193" s="57"/>
      <c r="G193" s="58"/>
      <c r="H193" s="63"/>
      <c r="I193" s="63"/>
      <c r="J193" s="63">
        <f t="shared" si="53"/>
        <v>0</v>
      </c>
      <c r="K193" s="63">
        <f t="shared" si="54"/>
        <v>0</v>
      </c>
      <c r="L193" s="63">
        <f t="shared" si="54"/>
        <v>0</v>
      </c>
      <c r="M193" s="79"/>
    </row>
    <row r="194" spans="1:41" ht="24" x14ac:dyDescent="0.25">
      <c r="A194" s="67"/>
      <c r="B194" s="51" t="s">
        <v>443</v>
      </c>
      <c r="C194" s="63">
        <f t="shared" si="52"/>
        <v>0</v>
      </c>
      <c r="D194" s="63">
        <v>0</v>
      </c>
      <c r="E194" s="63">
        <v>0</v>
      </c>
      <c r="F194" s="57"/>
      <c r="G194" s="58"/>
      <c r="H194" s="63">
        <v>211680</v>
      </c>
      <c r="I194" s="63">
        <v>0</v>
      </c>
      <c r="J194" s="63">
        <f t="shared" si="53"/>
        <v>211680</v>
      </c>
      <c r="K194" s="63">
        <f t="shared" si="54"/>
        <v>211680</v>
      </c>
      <c r="L194" s="63">
        <f t="shared" si="54"/>
        <v>0</v>
      </c>
      <c r="M194" s="79"/>
      <c r="AO194" s="52" t="s">
        <v>444</v>
      </c>
    </row>
    <row r="195" spans="1:41" ht="26.25" customHeight="1" x14ac:dyDescent="0.25">
      <c r="A195" s="67"/>
      <c r="B195" s="51" t="s">
        <v>254</v>
      </c>
      <c r="C195" s="63">
        <f t="shared" si="52"/>
        <v>40000</v>
      </c>
      <c r="D195" s="63">
        <v>40000</v>
      </c>
      <c r="E195" s="63">
        <v>0</v>
      </c>
      <c r="F195" s="57"/>
      <c r="G195" s="58"/>
      <c r="H195" s="63">
        <v>0</v>
      </c>
      <c r="I195" s="63">
        <v>0</v>
      </c>
      <c r="J195" s="63">
        <f t="shared" si="53"/>
        <v>40000</v>
      </c>
      <c r="K195" s="63">
        <f t="shared" si="54"/>
        <v>40000</v>
      </c>
      <c r="L195" s="63">
        <f t="shared" si="54"/>
        <v>0</v>
      </c>
      <c r="M195" s="79"/>
    </row>
    <row r="196" spans="1:41" ht="27" customHeight="1" x14ac:dyDescent="0.25">
      <c r="A196" s="67"/>
      <c r="B196" s="51" t="s">
        <v>263</v>
      </c>
      <c r="C196" s="63">
        <f t="shared" si="52"/>
        <v>7500</v>
      </c>
      <c r="D196" s="63">
        <v>7500</v>
      </c>
      <c r="E196" s="63">
        <v>0</v>
      </c>
      <c r="F196" s="57"/>
      <c r="G196" s="58"/>
      <c r="H196" s="63">
        <v>0</v>
      </c>
      <c r="I196" s="63">
        <v>0</v>
      </c>
      <c r="J196" s="63">
        <f t="shared" si="53"/>
        <v>7500</v>
      </c>
      <c r="K196" s="63">
        <f t="shared" ref="K196:L204" si="56">D196+H196</f>
        <v>7500</v>
      </c>
      <c r="L196" s="63">
        <f t="shared" si="56"/>
        <v>0</v>
      </c>
      <c r="M196" s="79"/>
    </row>
    <row r="197" spans="1:41" ht="27" customHeight="1" x14ac:dyDescent="0.25">
      <c r="A197" s="67"/>
      <c r="B197" s="51" t="s">
        <v>264</v>
      </c>
      <c r="C197" s="63">
        <f t="shared" si="52"/>
        <v>7500</v>
      </c>
      <c r="D197" s="63">
        <v>7500</v>
      </c>
      <c r="E197" s="63">
        <v>0</v>
      </c>
      <c r="F197" s="57"/>
      <c r="G197" s="58"/>
      <c r="H197" s="63">
        <v>0</v>
      </c>
      <c r="I197" s="63">
        <v>0</v>
      </c>
      <c r="J197" s="63">
        <f t="shared" si="53"/>
        <v>7500</v>
      </c>
      <c r="K197" s="63">
        <f t="shared" si="56"/>
        <v>7500</v>
      </c>
      <c r="L197" s="63">
        <f t="shared" si="56"/>
        <v>0</v>
      </c>
      <c r="M197" s="79"/>
    </row>
    <row r="198" spans="1:41" x14ac:dyDescent="0.25">
      <c r="A198" s="67"/>
      <c r="B198" s="51" t="s">
        <v>314</v>
      </c>
      <c r="C198" s="63">
        <f t="shared" si="52"/>
        <v>31920</v>
      </c>
      <c r="D198" s="63">
        <v>31920</v>
      </c>
      <c r="E198" s="63">
        <v>0</v>
      </c>
      <c r="F198" s="57"/>
      <c r="G198" s="58"/>
      <c r="H198" s="63">
        <v>0</v>
      </c>
      <c r="I198" s="63">
        <v>0</v>
      </c>
      <c r="J198" s="63">
        <f t="shared" si="53"/>
        <v>31920</v>
      </c>
      <c r="K198" s="63">
        <f t="shared" si="56"/>
        <v>31920</v>
      </c>
      <c r="L198" s="63">
        <f t="shared" si="56"/>
        <v>0</v>
      </c>
      <c r="M198" s="79"/>
    </row>
    <row r="199" spans="1:41" x14ac:dyDescent="0.25">
      <c r="A199" s="67"/>
      <c r="B199" s="51" t="s">
        <v>315</v>
      </c>
      <c r="C199" s="63">
        <f t="shared" si="52"/>
        <v>20000</v>
      </c>
      <c r="D199" s="63">
        <v>20000</v>
      </c>
      <c r="E199" s="63">
        <v>0</v>
      </c>
      <c r="F199" s="57"/>
      <c r="G199" s="58"/>
      <c r="H199" s="63">
        <v>0</v>
      </c>
      <c r="I199" s="63">
        <v>0</v>
      </c>
      <c r="J199" s="63">
        <f t="shared" si="53"/>
        <v>20000</v>
      </c>
      <c r="K199" s="63">
        <f t="shared" si="56"/>
        <v>20000</v>
      </c>
      <c r="L199" s="63">
        <f t="shared" si="56"/>
        <v>0</v>
      </c>
      <c r="M199" s="79"/>
    </row>
    <row r="200" spans="1:41" x14ac:dyDescent="0.25">
      <c r="A200" s="67"/>
      <c r="B200" s="64" t="s">
        <v>304</v>
      </c>
      <c r="C200" s="63">
        <f t="shared" si="52"/>
        <v>90750</v>
      </c>
      <c r="D200" s="63">
        <v>90750</v>
      </c>
      <c r="E200" s="63">
        <v>0</v>
      </c>
      <c r="F200" s="57"/>
      <c r="G200" s="58"/>
      <c r="H200" s="63">
        <v>0</v>
      </c>
      <c r="I200" s="63">
        <v>0</v>
      </c>
      <c r="J200" s="63">
        <f t="shared" si="53"/>
        <v>90750</v>
      </c>
      <c r="K200" s="63">
        <f t="shared" si="56"/>
        <v>90750</v>
      </c>
      <c r="L200" s="63">
        <f t="shared" si="56"/>
        <v>0</v>
      </c>
      <c r="M200" s="79"/>
    </row>
    <row r="201" spans="1:41" ht="25.5" customHeight="1" x14ac:dyDescent="0.25">
      <c r="A201" s="67"/>
      <c r="B201" s="64" t="s">
        <v>409</v>
      </c>
      <c r="C201" s="63">
        <f t="shared" si="52"/>
        <v>54000</v>
      </c>
      <c r="D201" s="63">
        <v>54000</v>
      </c>
      <c r="E201" s="63">
        <v>0</v>
      </c>
      <c r="F201" s="57"/>
      <c r="G201" s="58"/>
      <c r="H201" s="63">
        <v>0</v>
      </c>
      <c r="I201" s="63">
        <v>0</v>
      </c>
      <c r="J201" s="63">
        <f t="shared" si="53"/>
        <v>54000</v>
      </c>
      <c r="K201" s="63">
        <f t="shared" si="56"/>
        <v>54000</v>
      </c>
      <c r="L201" s="63">
        <f t="shared" si="56"/>
        <v>0</v>
      </c>
      <c r="M201" s="79"/>
      <c r="N201" s="68" t="s">
        <v>428</v>
      </c>
    </row>
    <row r="202" spans="1:41" x14ac:dyDescent="0.25">
      <c r="A202" s="67"/>
      <c r="B202" s="51" t="s">
        <v>242</v>
      </c>
      <c r="C202" s="63">
        <f t="shared" si="52"/>
        <v>12230</v>
      </c>
      <c r="D202" s="63">
        <v>12230</v>
      </c>
      <c r="E202" s="63">
        <v>0</v>
      </c>
      <c r="F202" s="57"/>
      <c r="G202" s="58"/>
      <c r="H202" s="63">
        <v>0</v>
      </c>
      <c r="I202" s="63">
        <v>0</v>
      </c>
      <c r="J202" s="63">
        <f t="shared" si="53"/>
        <v>12230</v>
      </c>
      <c r="K202" s="63">
        <f t="shared" si="56"/>
        <v>12230</v>
      </c>
      <c r="L202" s="63">
        <f t="shared" si="56"/>
        <v>0</v>
      </c>
      <c r="M202" s="79"/>
    </row>
    <row r="203" spans="1:41" x14ac:dyDescent="0.25">
      <c r="A203" s="60"/>
      <c r="B203" s="66" t="s">
        <v>228</v>
      </c>
      <c r="C203" s="59">
        <f>SUM(C204:C205)</f>
        <v>3000</v>
      </c>
      <c r="D203" s="59">
        <f>SUM(D204:D205)</f>
        <v>3000</v>
      </c>
      <c r="E203" s="59">
        <f>SUM(E204:E205)</f>
        <v>0</v>
      </c>
      <c r="F203" s="59" t="e">
        <f>SUM(#REF!)</f>
        <v>#REF!</v>
      </c>
      <c r="G203" s="59" t="e">
        <f>SUM(#REF!)</f>
        <v>#REF!</v>
      </c>
      <c r="H203" s="59">
        <f>SUM(H204:H205)</f>
        <v>0</v>
      </c>
      <c r="I203" s="59">
        <f>SUM(I204:I205)</f>
        <v>0</v>
      </c>
      <c r="J203" s="59">
        <f t="shared" si="53"/>
        <v>3000</v>
      </c>
      <c r="K203" s="59">
        <f t="shared" si="56"/>
        <v>3000</v>
      </c>
      <c r="L203" s="59">
        <f t="shared" si="56"/>
        <v>0</v>
      </c>
      <c r="M203" s="78"/>
    </row>
    <row r="204" spans="1:41" x14ac:dyDescent="0.25">
      <c r="A204" s="60"/>
      <c r="B204" s="51" t="s">
        <v>303</v>
      </c>
      <c r="C204" s="62">
        <f>D204+E204</f>
        <v>3000</v>
      </c>
      <c r="D204" s="62">
        <v>3000</v>
      </c>
      <c r="E204" s="62">
        <v>0</v>
      </c>
      <c r="F204" s="62"/>
      <c r="G204" s="62"/>
      <c r="H204" s="62">
        <v>0</v>
      </c>
      <c r="I204" s="62">
        <v>0</v>
      </c>
      <c r="J204" s="62">
        <f t="shared" si="53"/>
        <v>3000</v>
      </c>
      <c r="K204" s="62">
        <f t="shared" si="56"/>
        <v>3000</v>
      </c>
      <c r="L204" s="62">
        <f t="shared" si="56"/>
        <v>0</v>
      </c>
      <c r="M204" s="79"/>
    </row>
    <row r="205" spans="1:41" hidden="1" x14ac:dyDescent="0.25">
      <c r="A205" s="60"/>
      <c r="B205" s="51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84"/>
    </row>
    <row r="206" spans="1:41" x14ac:dyDescent="0.25">
      <c r="A206" s="60" t="s">
        <v>26</v>
      </c>
      <c r="B206" s="66" t="s">
        <v>256</v>
      </c>
      <c r="C206" s="57">
        <f t="shared" ref="C206:I206" si="57">C207+C210+C213</f>
        <v>1254880</v>
      </c>
      <c r="D206" s="57">
        <f t="shared" si="57"/>
        <v>1254880</v>
      </c>
      <c r="E206" s="57">
        <f t="shared" si="57"/>
        <v>0</v>
      </c>
      <c r="F206" s="57">
        <f t="shared" si="57"/>
        <v>0</v>
      </c>
      <c r="G206" s="57">
        <f t="shared" si="57"/>
        <v>0</v>
      </c>
      <c r="H206" s="57">
        <f t="shared" si="57"/>
        <v>20800</v>
      </c>
      <c r="I206" s="57">
        <f t="shared" si="57"/>
        <v>0</v>
      </c>
      <c r="J206" s="57">
        <f t="shared" si="53"/>
        <v>1275680</v>
      </c>
      <c r="K206" s="57">
        <f t="shared" ref="K206:L208" si="58">D206+H206</f>
        <v>1275680</v>
      </c>
      <c r="L206" s="57">
        <f t="shared" si="58"/>
        <v>0</v>
      </c>
      <c r="M206" s="54"/>
    </row>
    <row r="207" spans="1:41" x14ac:dyDescent="0.25">
      <c r="A207" s="60" t="s">
        <v>11</v>
      </c>
      <c r="B207" s="66" t="s">
        <v>230</v>
      </c>
      <c r="C207" s="57">
        <f>SUM(C208:C209)</f>
        <v>567470</v>
      </c>
      <c r="D207" s="57">
        <f>SUM(D208:D209)</f>
        <v>567470</v>
      </c>
      <c r="E207" s="57">
        <v>0</v>
      </c>
      <c r="F207" s="57">
        <v>0</v>
      </c>
      <c r="G207" s="57">
        <v>0</v>
      </c>
      <c r="H207" s="57">
        <f>H208+H209</f>
        <v>0</v>
      </c>
      <c r="I207" s="57">
        <v>0</v>
      </c>
      <c r="J207" s="57">
        <f t="shared" si="53"/>
        <v>567470</v>
      </c>
      <c r="K207" s="57">
        <f t="shared" si="58"/>
        <v>567470</v>
      </c>
      <c r="L207" s="57">
        <f t="shared" si="58"/>
        <v>0</v>
      </c>
      <c r="M207" s="54"/>
      <c r="N207" s="68"/>
    </row>
    <row r="208" spans="1:41" x14ac:dyDescent="0.25">
      <c r="A208" s="58"/>
      <c r="B208" s="51" t="s">
        <v>362</v>
      </c>
      <c r="C208" s="63">
        <f>D208+E208</f>
        <v>567470</v>
      </c>
      <c r="D208" s="63">
        <v>567470</v>
      </c>
      <c r="E208" s="63">
        <v>0</v>
      </c>
      <c r="F208" s="63"/>
      <c r="G208" s="58"/>
      <c r="H208" s="63">
        <v>0</v>
      </c>
      <c r="I208" s="63">
        <v>0</v>
      </c>
      <c r="J208" s="63">
        <f>K208+L208</f>
        <v>567470</v>
      </c>
      <c r="K208" s="63">
        <f t="shared" si="58"/>
        <v>567470</v>
      </c>
      <c r="L208" s="63">
        <f t="shared" si="58"/>
        <v>0</v>
      </c>
      <c r="M208" s="79"/>
    </row>
    <row r="209" spans="1:41" ht="12" hidden="1" customHeight="1" x14ac:dyDescent="0.25">
      <c r="A209" s="60"/>
      <c r="B209" s="66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4"/>
    </row>
    <row r="210" spans="1:41" x14ac:dyDescent="0.25">
      <c r="A210" s="60" t="s">
        <v>3</v>
      </c>
      <c r="B210" s="66" t="s">
        <v>232</v>
      </c>
      <c r="C210" s="57">
        <f>D210+E210</f>
        <v>400000</v>
      </c>
      <c r="D210" s="57">
        <f>SUM(D211:D212)</f>
        <v>400000</v>
      </c>
      <c r="E210" s="57">
        <v>0</v>
      </c>
      <c r="F210" s="57">
        <v>0</v>
      </c>
      <c r="G210" s="57">
        <v>0</v>
      </c>
      <c r="H210" s="57">
        <f>SUM(H211:H212)</f>
        <v>0</v>
      </c>
      <c r="I210" s="57">
        <v>0</v>
      </c>
      <c r="J210" s="57">
        <f>K210+L210</f>
        <v>400000</v>
      </c>
      <c r="K210" s="57">
        <f t="shared" ref="K210:L212" si="59">D210+H210</f>
        <v>400000</v>
      </c>
      <c r="L210" s="57">
        <f t="shared" si="59"/>
        <v>0</v>
      </c>
      <c r="M210" s="54"/>
    </row>
    <row r="211" spans="1:41" hidden="1" x14ac:dyDescent="0.25">
      <c r="A211" s="67"/>
      <c r="B211" s="72" t="s">
        <v>307</v>
      </c>
      <c r="C211" s="63"/>
      <c r="D211" s="63"/>
      <c r="E211" s="67"/>
      <c r="F211" s="57"/>
      <c r="G211" s="67"/>
      <c r="H211" s="67"/>
      <c r="I211" s="67"/>
      <c r="J211" s="63"/>
      <c r="K211" s="63"/>
      <c r="L211" s="67"/>
      <c r="M211" s="73"/>
    </row>
    <row r="212" spans="1:41" x14ac:dyDescent="0.25">
      <c r="A212" s="67"/>
      <c r="B212" s="72" t="s">
        <v>370</v>
      </c>
      <c r="C212" s="63">
        <f>D212+E212</f>
        <v>400000</v>
      </c>
      <c r="D212" s="63">
        <v>400000</v>
      </c>
      <c r="E212" s="67">
        <v>0</v>
      </c>
      <c r="F212" s="57"/>
      <c r="G212" s="67"/>
      <c r="H212" s="63">
        <v>0</v>
      </c>
      <c r="I212" s="67">
        <v>0</v>
      </c>
      <c r="J212" s="63">
        <f>K212+L212</f>
        <v>400000</v>
      </c>
      <c r="K212" s="63">
        <f t="shared" si="59"/>
        <v>400000</v>
      </c>
      <c r="L212" s="67">
        <f t="shared" si="59"/>
        <v>0</v>
      </c>
      <c r="M212" s="79"/>
      <c r="N212" s="52" t="s">
        <v>419</v>
      </c>
    </row>
    <row r="213" spans="1:41" x14ac:dyDescent="0.25">
      <c r="A213" s="60" t="s">
        <v>6</v>
      </c>
      <c r="B213" s="66" t="s">
        <v>226</v>
      </c>
      <c r="C213" s="57">
        <f>C214+C216+C220</f>
        <v>287410</v>
      </c>
      <c r="D213" s="57">
        <f>D214+D216+D220</f>
        <v>287410</v>
      </c>
      <c r="E213" s="57">
        <f>E214+E216+E220</f>
        <v>0</v>
      </c>
      <c r="F213" s="57">
        <f t="shared" ref="F213:L213" si="60">F214+F216+F220</f>
        <v>0</v>
      </c>
      <c r="G213" s="57">
        <f t="shared" si="60"/>
        <v>0</v>
      </c>
      <c r="H213" s="57">
        <f t="shared" si="60"/>
        <v>20800</v>
      </c>
      <c r="I213" s="57">
        <f t="shared" si="60"/>
        <v>0</v>
      </c>
      <c r="J213" s="57">
        <f>K213+L213</f>
        <v>308210</v>
      </c>
      <c r="K213" s="57">
        <f>D213+H213</f>
        <v>308210</v>
      </c>
      <c r="L213" s="57">
        <f t="shared" si="60"/>
        <v>0</v>
      </c>
      <c r="M213" s="54"/>
    </row>
    <row r="214" spans="1:41" x14ac:dyDescent="0.25">
      <c r="A214" s="60"/>
      <c r="B214" s="66" t="s">
        <v>9</v>
      </c>
      <c r="C214" s="57">
        <f>D214+E214</f>
        <v>220000</v>
      </c>
      <c r="D214" s="57">
        <f>SUM(D215:D215)</f>
        <v>220000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f>SUM(J215:J215)</f>
        <v>220000</v>
      </c>
      <c r="K214" s="57">
        <f>SUM(K215:K215)</f>
        <v>220000</v>
      </c>
      <c r="L214" s="57">
        <f>SUM(L215:L215)</f>
        <v>0</v>
      </c>
      <c r="M214" s="54"/>
      <c r="O214" s="68"/>
    </row>
    <row r="215" spans="1:41" x14ac:dyDescent="0.25">
      <c r="A215" s="60"/>
      <c r="B215" s="51" t="s">
        <v>371</v>
      </c>
      <c r="C215" s="63">
        <f>D215+E215</f>
        <v>220000</v>
      </c>
      <c r="D215" s="63">
        <v>220000</v>
      </c>
      <c r="E215" s="63">
        <v>0</v>
      </c>
      <c r="F215" s="63"/>
      <c r="G215" s="63"/>
      <c r="H215" s="63">
        <v>0</v>
      </c>
      <c r="I215" s="63">
        <v>0</v>
      </c>
      <c r="J215" s="63">
        <f>K215+L215</f>
        <v>220000</v>
      </c>
      <c r="K215" s="63">
        <f>D215+H215</f>
        <v>220000</v>
      </c>
      <c r="L215" s="63">
        <f>E215+I215</f>
        <v>0</v>
      </c>
      <c r="M215" s="79"/>
    </row>
    <row r="216" spans="1:41" x14ac:dyDescent="0.25">
      <c r="A216" s="67"/>
      <c r="B216" s="66" t="s">
        <v>7</v>
      </c>
      <c r="C216" s="57">
        <f>SUM(C217:C219)</f>
        <v>27410</v>
      </c>
      <c r="D216" s="57">
        <f>SUM(D217:D219)</f>
        <v>27410</v>
      </c>
      <c r="E216" s="57">
        <f>SUM(E218:E219)</f>
        <v>0</v>
      </c>
      <c r="F216" s="57">
        <f>SUM(F218:F218)</f>
        <v>0</v>
      </c>
      <c r="G216" s="57">
        <f>SUM(G218:G218)</f>
        <v>0</v>
      </c>
      <c r="H216" s="57">
        <f>SUM(H217:H219)</f>
        <v>0</v>
      </c>
      <c r="I216" s="57">
        <f>SUM(I217:I219)</f>
        <v>0</v>
      </c>
      <c r="J216" s="57">
        <f>SUM(J217:J219)</f>
        <v>27410</v>
      </c>
      <c r="K216" s="57">
        <f>SUM(K217:K219)</f>
        <v>27410</v>
      </c>
      <c r="L216" s="57">
        <f>SUM(L218:L219)</f>
        <v>0</v>
      </c>
      <c r="M216" s="54"/>
      <c r="O216" s="68"/>
    </row>
    <row r="217" spans="1:41" x14ac:dyDescent="0.25">
      <c r="A217" s="67"/>
      <c r="B217" s="51" t="s">
        <v>242</v>
      </c>
      <c r="C217" s="63">
        <f>D217+E217</f>
        <v>2000</v>
      </c>
      <c r="D217" s="63">
        <v>2000</v>
      </c>
      <c r="E217" s="63">
        <v>0</v>
      </c>
      <c r="F217" s="63"/>
      <c r="G217" s="63"/>
      <c r="H217" s="63">
        <v>0</v>
      </c>
      <c r="I217" s="63">
        <v>0</v>
      </c>
      <c r="J217" s="63">
        <f t="shared" ref="J217:J222" si="61">K217+L217</f>
        <v>2000</v>
      </c>
      <c r="K217" s="63">
        <f t="shared" ref="K217:L219" si="62">D217+H217</f>
        <v>2000</v>
      </c>
      <c r="L217" s="63">
        <f t="shared" si="62"/>
        <v>0</v>
      </c>
      <c r="M217" s="79"/>
      <c r="O217" s="68"/>
    </row>
    <row r="218" spans="1:41" ht="25.5" customHeight="1" x14ac:dyDescent="0.25">
      <c r="A218" s="67"/>
      <c r="B218" s="51" t="s">
        <v>372</v>
      </c>
      <c r="C218" s="63">
        <f>D218+E218</f>
        <v>12100</v>
      </c>
      <c r="D218" s="63">
        <v>12100</v>
      </c>
      <c r="E218" s="63">
        <v>0</v>
      </c>
      <c r="F218" s="57"/>
      <c r="G218" s="58"/>
      <c r="H218" s="63">
        <v>0</v>
      </c>
      <c r="I218" s="63">
        <v>0</v>
      </c>
      <c r="J218" s="63">
        <f t="shared" si="61"/>
        <v>12100</v>
      </c>
      <c r="K218" s="63">
        <f t="shared" si="62"/>
        <v>12100</v>
      </c>
      <c r="L218" s="63">
        <f t="shared" si="62"/>
        <v>0</v>
      </c>
      <c r="M218" s="79"/>
    </row>
    <row r="219" spans="1:41" ht="27" customHeight="1" x14ac:dyDescent="0.25">
      <c r="A219" s="67"/>
      <c r="B219" s="51" t="s">
        <v>373</v>
      </c>
      <c r="C219" s="63">
        <f>D219+E219</f>
        <v>13310</v>
      </c>
      <c r="D219" s="63">
        <v>13310</v>
      </c>
      <c r="E219" s="63">
        <v>0</v>
      </c>
      <c r="F219" s="57"/>
      <c r="G219" s="58"/>
      <c r="H219" s="63">
        <v>0</v>
      </c>
      <c r="I219" s="63">
        <v>0</v>
      </c>
      <c r="J219" s="63">
        <f t="shared" si="61"/>
        <v>13310</v>
      </c>
      <c r="K219" s="63">
        <f t="shared" si="62"/>
        <v>13310</v>
      </c>
      <c r="L219" s="63">
        <f t="shared" si="62"/>
        <v>0</v>
      </c>
      <c r="M219" s="79"/>
    </row>
    <row r="220" spans="1:41" x14ac:dyDescent="0.25">
      <c r="A220" s="60"/>
      <c r="B220" s="66" t="s">
        <v>228</v>
      </c>
      <c r="C220" s="59">
        <f>SUM(C222:C222)</f>
        <v>40000</v>
      </c>
      <c r="D220" s="59">
        <f>SUM(D222:D222)</f>
        <v>40000</v>
      </c>
      <c r="E220" s="59">
        <v>0</v>
      </c>
      <c r="F220" s="59">
        <v>0</v>
      </c>
      <c r="G220" s="59">
        <v>0</v>
      </c>
      <c r="H220" s="59">
        <f>SUM(H221:H222)</f>
        <v>20800</v>
      </c>
      <c r="I220" s="59">
        <v>0</v>
      </c>
      <c r="J220" s="59">
        <f t="shared" si="61"/>
        <v>60800</v>
      </c>
      <c r="K220" s="59">
        <f>D220+H220</f>
        <v>60800</v>
      </c>
      <c r="L220" s="59">
        <v>0</v>
      </c>
      <c r="M220" s="78"/>
    </row>
    <row r="221" spans="1:41" ht="24" x14ac:dyDescent="0.25">
      <c r="A221" s="67"/>
      <c r="B221" s="51" t="s">
        <v>457</v>
      </c>
      <c r="C221" s="62">
        <f>D221+E221</f>
        <v>0</v>
      </c>
      <c r="D221" s="62">
        <v>0</v>
      </c>
      <c r="E221" s="62">
        <v>0</v>
      </c>
      <c r="F221" s="62"/>
      <c r="G221" s="62"/>
      <c r="H221" s="62">
        <v>20800</v>
      </c>
      <c r="I221" s="62">
        <v>0</v>
      </c>
      <c r="J221" s="62">
        <f t="shared" si="61"/>
        <v>20800</v>
      </c>
      <c r="K221" s="62">
        <f>D221+H221</f>
        <v>20800</v>
      </c>
      <c r="L221" s="62">
        <f>E221+I221</f>
        <v>0</v>
      </c>
      <c r="M221" s="84"/>
      <c r="AO221" s="52" t="s">
        <v>451</v>
      </c>
    </row>
    <row r="222" spans="1:41" x14ac:dyDescent="0.25">
      <c r="A222" s="60"/>
      <c r="B222" s="51" t="s">
        <v>396</v>
      </c>
      <c r="C222" s="62">
        <f>D222+E222</f>
        <v>40000</v>
      </c>
      <c r="D222" s="62">
        <v>40000</v>
      </c>
      <c r="E222" s="62">
        <v>0</v>
      </c>
      <c r="F222" s="62"/>
      <c r="G222" s="62"/>
      <c r="H222" s="62">
        <v>0</v>
      </c>
      <c r="I222" s="62">
        <v>0</v>
      </c>
      <c r="J222" s="62">
        <f t="shared" si="61"/>
        <v>40000</v>
      </c>
      <c r="K222" s="62">
        <f>D222+H222</f>
        <v>40000</v>
      </c>
      <c r="L222" s="62">
        <f>E222+I222</f>
        <v>0</v>
      </c>
      <c r="M222" s="79"/>
    </row>
    <row r="223" spans="1:41" x14ac:dyDescent="0.25">
      <c r="A223" s="60" t="s">
        <v>18</v>
      </c>
      <c r="B223" s="66" t="s">
        <v>19</v>
      </c>
      <c r="C223" s="57">
        <f t="shared" ref="C223:L223" si="63">C224+C227+C238</f>
        <v>24011670</v>
      </c>
      <c r="D223" s="57">
        <f t="shared" si="63"/>
        <v>14235070</v>
      </c>
      <c r="E223" s="57">
        <f t="shared" si="63"/>
        <v>9776600</v>
      </c>
      <c r="F223" s="57">
        <f t="shared" si="63"/>
        <v>0</v>
      </c>
      <c r="G223" s="57">
        <f t="shared" si="63"/>
        <v>0</v>
      </c>
      <c r="H223" s="57">
        <f t="shared" si="63"/>
        <v>17600</v>
      </c>
      <c r="I223" s="57">
        <f t="shared" si="63"/>
        <v>0</v>
      </c>
      <c r="J223" s="57">
        <f t="shared" si="63"/>
        <v>24029270</v>
      </c>
      <c r="K223" s="57">
        <f t="shared" si="63"/>
        <v>14252670</v>
      </c>
      <c r="L223" s="57">
        <f t="shared" si="63"/>
        <v>9776600</v>
      </c>
      <c r="M223" s="54"/>
      <c r="O223" s="68"/>
    </row>
    <row r="224" spans="1:41" x14ac:dyDescent="0.25">
      <c r="A224" s="60" t="s">
        <v>11</v>
      </c>
      <c r="B224" s="66" t="s">
        <v>230</v>
      </c>
      <c r="C224" s="57">
        <f t="shared" ref="C224:L224" si="64">SUM(C225:C226)</f>
        <v>18876600</v>
      </c>
      <c r="D224" s="57">
        <f t="shared" si="64"/>
        <v>9100000</v>
      </c>
      <c r="E224" s="57">
        <f t="shared" si="64"/>
        <v>9776600</v>
      </c>
      <c r="F224" s="57">
        <f t="shared" si="64"/>
        <v>0</v>
      </c>
      <c r="G224" s="57">
        <f t="shared" si="64"/>
        <v>0</v>
      </c>
      <c r="H224" s="57">
        <f t="shared" si="64"/>
        <v>0</v>
      </c>
      <c r="I224" s="57">
        <f t="shared" si="64"/>
        <v>0</v>
      </c>
      <c r="J224" s="57">
        <f t="shared" si="64"/>
        <v>18876600</v>
      </c>
      <c r="K224" s="57">
        <f t="shared" si="64"/>
        <v>9100000</v>
      </c>
      <c r="L224" s="57">
        <f t="shared" si="64"/>
        <v>9776600</v>
      </c>
      <c r="M224" s="54"/>
      <c r="O224" s="68"/>
    </row>
    <row r="225" spans="1:15" ht="12" customHeight="1" x14ac:dyDescent="0.25">
      <c r="A225" s="67"/>
      <c r="B225" s="51" t="s">
        <v>241</v>
      </c>
      <c r="C225" s="63">
        <f>D225+E225</f>
        <v>17776600</v>
      </c>
      <c r="D225" s="63">
        <v>8000000</v>
      </c>
      <c r="E225" s="63">
        <v>9776600</v>
      </c>
      <c r="F225" s="63"/>
      <c r="G225" s="58"/>
      <c r="H225" s="63">
        <v>0</v>
      </c>
      <c r="I225" s="63">
        <v>0</v>
      </c>
      <c r="J225" s="63">
        <f>K225+L225</f>
        <v>17776600</v>
      </c>
      <c r="K225" s="63">
        <f t="shared" ref="K225:L227" si="65">D225+H225</f>
        <v>8000000</v>
      </c>
      <c r="L225" s="63">
        <f t="shared" si="65"/>
        <v>9776600</v>
      </c>
      <c r="M225" s="79"/>
      <c r="O225" s="68"/>
    </row>
    <row r="226" spans="1:15" ht="26.25" customHeight="1" x14ac:dyDescent="0.25">
      <c r="A226" s="67"/>
      <c r="B226" s="51" t="s">
        <v>369</v>
      </c>
      <c r="C226" s="63">
        <f>D226+E226</f>
        <v>1100000</v>
      </c>
      <c r="D226" s="63">
        <v>1100000</v>
      </c>
      <c r="E226" s="63">
        <v>0</v>
      </c>
      <c r="F226" s="63"/>
      <c r="G226" s="58"/>
      <c r="H226" s="63">
        <v>0</v>
      </c>
      <c r="I226" s="63">
        <v>0</v>
      </c>
      <c r="J226" s="63">
        <f>K226+L226</f>
        <v>1100000</v>
      </c>
      <c r="K226" s="63">
        <f t="shared" si="65"/>
        <v>1100000</v>
      </c>
      <c r="L226" s="63">
        <f t="shared" si="65"/>
        <v>0</v>
      </c>
      <c r="M226" s="79"/>
    </row>
    <row r="227" spans="1:15" ht="13.5" customHeight="1" x14ac:dyDescent="0.25">
      <c r="A227" s="60" t="s">
        <v>3</v>
      </c>
      <c r="B227" s="66" t="s">
        <v>232</v>
      </c>
      <c r="C227" s="59">
        <f>D227+E227</f>
        <v>3915000</v>
      </c>
      <c r="D227" s="59">
        <f t="shared" ref="D227:I227" si="66">SUM(D228:D237)</f>
        <v>3915000</v>
      </c>
      <c r="E227" s="59">
        <f t="shared" si="66"/>
        <v>0</v>
      </c>
      <c r="F227" s="59">
        <f t="shared" si="66"/>
        <v>0</v>
      </c>
      <c r="G227" s="59">
        <f t="shared" si="66"/>
        <v>0</v>
      </c>
      <c r="H227" s="59">
        <f t="shared" si="66"/>
        <v>0</v>
      </c>
      <c r="I227" s="59">
        <f t="shared" si="66"/>
        <v>0</v>
      </c>
      <c r="J227" s="59">
        <f>K227+L227</f>
        <v>3915000</v>
      </c>
      <c r="K227" s="59">
        <f t="shared" si="65"/>
        <v>3915000</v>
      </c>
      <c r="L227" s="59">
        <f t="shared" si="65"/>
        <v>0</v>
      </c>
      <c r="M227" s="78"/>
      <c r="N227" s="68"/>
    </row>
    <row r="228" spans="1:15" hidden="1" x14ac:dyDescent="0.25">
      <c r="A228" s="67"/>
      <c r="B228" s="51" t="s">
        <v>267</v>
      </c>
      <c r="C228" s="63"/>
      <c r="D228" s="63"/>
      <c r="E228" s="63"/>
      <c r="F228" s="63"/>
      <c r="G228" s="58"/>
      <c r="H228" s="63"/>
      <c r="I228" s="63"/>
      <c r="J228" s="63"/>
      <c r="K228" s="63"/>
      <c r="L228" s="63"/>
      <c r="M228" s="79"/>
    </row>
    <row r="229" spans="1:15" hidden="1" x14ac:dyDescent="0.25">
      <c r="A229" s="60"/>
      <c r="B229" s="51" t="s">
        <v>268</v>
      </c>
      <c r="C229" s="63"/>
      <c r="D229" s="63"/>
      <c r="E229" s="63"/>
      <c r="F229" s="57"/>
      <c r="G229" s="58"/>
      <c r="H229" s="63"/>
      <c r="I229" s="63"/>
      <c r="J229" s="63"/>
      <c r="K229" s="63"/>
      <c r="L229" s="63"/>
      <c r="M229" s="79"/>
    </row>
    <row r="230" spans="1:15" hidden="1" x14ac:dyDescent="0.25">
      <c r="A230" s="60"/>
      <c r="B230" s="51" t="s">
        <v>298</v>
      </c>
      <c r="C230" s="63"/>
      <c r="D230" s="63"/>
      <c r="E230" s="63"/>
      <c r="F230" s="57"/>
      <c r="G230" s="58"/>
      <c r="H230" s="63"/>
      <c r="I230" s="63"/>
      <c r="J230" s="63"/>
      <c r="K230" s="63"/>
      <c r="L230" s="63"/>
      <c r="M230" s="79"/>
    </row>
    <row r="231" spans="1:15" hidden="1" x14ac:dyDescent="0.25">
      <c r="A231" s="60"/>
      <c r="B231" s="51" t="s">
        <v>295</v>
      </c>
      <c r="C231" s="63"/>
      <c r="D231" s="63"/>
      <c r="E231" s="63"/>
      <c r="F231" s="57"/>
      <c r="G231" s="58"/>
      <c r="H231" s="63"/>
      <c r="I231" s="63"/>
      <c r="J231" s="63"/>
      <c r="K231" s="63"/>
      <c r="L231" s="63"/>
      <c r="M231" s="79"/>
    </row>
    <row r="232" spans="1:15" hidden="1" x14ac:dyDescent="0.25">
      <c r="A232" s="60"/>
      <c r="B232" s="51" t="s">
        <v>381</v>
      </c>
      <c r="C232" s="63"/>
      <c r="D232" s="63"/>
      <c r="E232" s="63"/>
      <c r="F232" s="57"/>
      <c r="G232" s="58"/>
      <c r="H232" s="63"/>
      <c r="I232" s="63"/>
      <c r="J232" s="63"/>
      <c r="K232" s="63"/>
      <c r="L232" s="63"/>
      <c r="M232" s="79"/>
    </row>
    <row r="233" spans="1:15" x14ac:dyDescent="0.25">
      <c r="A233" s="60"/>
      <c r="B233" s="51" t="s">
        <v>339</v>
      </c>
      <c r="C233" s="63">
        <f>D233+E233</f>
        <v>1715000</v>
      </c>
      <c r="D233" s="63">
        <v>1715000</v>
      </c>
      <c r="E233" s="63">
        <v>0</v>
      </c>
      <c r="F233" s="57"/>
      <c r="G233" s="58"/>
      <c r="H233" s="63">
        <v>0</v>
      </c>
      <c r="I233" s="63">
        <v>0</v>
      </c>
      <c r="J233" s="63">
        <f>K233+L233</f>
        <v>1715000</v>
      </c>
      <c r="K233" s="63">
        <f t="shared" ref="K233:L235" si="67">D233+H233</f>
        <v>1715000</v>
      </c>
      <c r="L233" s="63">
        <f t="shared" si="67"/>
        <v>0</v>
      </c>
      <c r="M233" s="79"/>
    </row>
    <row r="234" spans="1:15" x14ac:dyDescent="0.25">
      <c r="A234" s="60"/>
      <c r="B234" s="51" t="s">
        <v>299</v>
      </c>
      <c r="C234" s="63">
        <f>D234+E234</f>
        <v>2200000</v>
      </c>
      <c r="D234" s="63">
        <v>2200000</v>
      </c>
      <c r="E234" s="63">
        <v>0</v>
      </c>
      <c r="F234" s="57"/>
      <c r="G234" s="58"/>
      <c r="H234" s="63">
        <v>0</v>
      </c>
      <c r="I234" s="63">
        <v>0</v>
      </c>
      <c r="J234" s="63">
        <f>K234+L234</f>
        <v>2200000</v>
      </c>
      <c r="K234" s="63">
        <f t="shared" si="67"/>
        <v>2200000</v>
      </c>
      <c r="L234" s="63">
        <f t="shared" si="67"/>
        <v>0</v>
      </c>
      <c r="M234" s="79"/>
    </row>
    <row r="235" spans="1:15" x14ac:dyDescent="0.25">
      <c r="A235" s="60"/>
      <c r="B235" s="51" t="s">
        <v>300</v>
      </c>
      <c r="C235" s="63">
        <f>D235+E235</f>
        <v>0</v>
      </c>
      <c r="D235" s="63">
        <v>0</v>
      </c>
      <c r="E235" s="63">
        <v>0</v>
      </c>
      <c r="F235" s="57"/>
      <c r="G235" s="58"/>
      <c r="H235" s="63">
        <v>0</v>
      </c>
      <c r="I235" s="63">
        <v>0</v>
      </c>
      <c r="J235" s="63">
        <f>K235+L235</f>
        <v>0</v>
      </c>
      <c r="K235" s="63">
        <f t="shared" si="67"/>
        <v>0</v>
      </c>
      <c r="L235" s="63">
        <f t="shared" si="67"/>
        <v>0</v>
      </c>
      <c r="M235" s="79"/>
      <c r="N235" s="52" t="s">
        <v>424</v>
      </c>
    </row>
    <row r="236" spans="1:15" hidden="1" x14ac:dyDescent="0.25">
      <c r="A236" s="60"/>
      <c r="B236" s="51"/>
      <c r="C236" s="63"/>
      <c r="D236" s="63"/>
      <c r="E236" s="63"/>
      <c r="F236" s="57"/>
      <c r="G236" s="58"/>
      <c r="H236" s="63"/>
      <c r="I236" s="63"/>
      <c r="J236" s="63"/>
      <c r="K236" s="63"/>
      <c r="L236" s="63"/>
      <c r="M236" s="79"/>
    </row>
    <row r="237" spans="1:15" hidden="1" x14ac:dyDescent="0.25">
      <c r="A237" s="60"/>
      <c r="B237" s="51" t="s">
        <v>296</v>
      </c>
      <c r="C237" s="63"/>
      <c r="D237" s="63"/>
      <c r="E237" s="63"/>
      <c r="F237" s="57"/>
      <c r="G237" s="58"/>
      <c r="H237" s="63"/>
      <c r="I237" s="63"/>
      <c r="J237" s="63"/>
      <c r="K237" s="63"/>
      <c r="L237" s="63"/>
      <c r="M237" s="79"/>
    </row>
    <row r="238" spans="1:15" x14ac:dyDescent="0.25">
      <c r="A238" s="60" t="s">
        <v>6</v>
      </c>
      <c r="B238" s="66" t="s">
        <v>226</v>
      </c>
      <c r="C238" s="57">
        <f t="shared" ref="C238:L238" si="68">C239+C250+C269</f>
        <v>1220070</v>
      </c>
      <c r="D238" s="57">
        <f t="shared" si="68"/>
        <v>1220070</v>
      </c>
      <c r="E238" s="57">
        <f t="shared" si="68"/>
        <v>0</v>
      </c>
      <c r="F238" s="57">
        <f t="shared" si="68"/>
        <v>0</v>
      </c>
      <c r="G238" s="57">
        <f t="shared" si="68"/>
        <v>0</v>
      </c>
      <c r="H238" s="57">
        <f t="shared" si="68"/>
        <v>17600</v>
      </c>
      <c r="I238" s="57">
        <f t="shared" si="68"/>
        <v>0</v>
      </c>
      <c r="J238" s="57">
        <f t="shared" si="68"/>
        <v>1237670</v>
      </c>
      <c r="K238" s="57">
        <f t="shared" si="68"/>
        <v>1237670</v>
      </c>
      <c r="L238" s="57">
        <f t="shared" si="68"/>
        <v>0</v>
      </c>
      <c r="M238" s="54"/>
      <c r="N238" s="68"/>
    </row>
    <row r="239" spans="1:15" x14ac:dyDescent="0.25">
      <c r="A239" s="60"/>
      <c r="B239" s="66" t="s">
        <v>9</v>
      </c>
      <c r="C239" s="57">
        <f>SUM(C240:C249)</f>
        <v>618650</v>
      </c>
      <c r="D239" s="57">
        <f>SUM(D240:D249)</f>
        <v>618650</v>
      </c>
      <c r="E239" s="57">
        <f t="shared" ref="E239:L239" si="69">SUM(E240:E249)</f>
        <v>0</v>
      </c>
      <c r="F239" s="57">
        <f t="shared" si="69"/>
        <v>0</v>
      </c>
      <c r="G239" s="57">
        <f t="shared" si="69"/>
        <v>0</v>
      </c>
      <c r="H239" s="57">
        <f t="shared" si="69"/>
        <v>0</v>
      </c>
      <c r="I239" s="57">
        <f t="shared" si="69"/>
        <v>0</v>
      </c>
      <c r="J239" s="57">
        <f t="shared" si="69"/>
        <v>618650</v>
      </c>
      <c r="K239" s="57">
        <f t="shared" si="69"/>
        <v>618650</v>
      </c>
      <c r="L239" s="57">
        <f t="shared" si="69"/>
        <v>0</v>
      </c>
      <c r="M239" s="54"/>
    </row>
    <row r="240" spans="1:15" hidden="1" x14ac:dyDescent="0.25">
      <c r="A240" s="67"/>
      <c r="B240" s="51" t="s">
        <v>257</v>
      </c>
      <c r="C240" s="63"/>
      <c r="D240" s="63"/>
      <c r="E240" s="63"/>
      <c r="F240" s="57"/>
      <c r="G240" s="58"/>
      <c r="H240" s="63"/>
      <c r="I240" s="63"/>
      <c r="J240" s="63"/>
      <c r="K240" s="63"/>
      <c r="L240" s="63"/>
      <c r="M240" s="79"/>
    </row>
    <row r="241" spans="1:14" ht="24" x14ac:dyDescent="0.25">
      <c r="A241" s="67"/>
      <c r="B241" s="51" t="s">
        <v>379</v>
      </c>
      <c r="C241" s="63">
        <f>D241+E241</f>
        <v>121000</v>
      </c>
      <c r="D241" s="63">
        <v>121000</v>
      </c>
      <c r="E241" s="63">
        <v>0</v>
      </c>
      <c r="F241" s="57"/>
      <c r="G241" s="58"/>
      <c r="H241" s="63">
        <v>0</v>
      </c>
      <c r="I241" s="63">
        <v>0</v>
      </c>
      <c r="J241" s="63">
        <f>K241+L241</f>
        <v>121000</v>
      </c>
      <c r="K241" s="63">
        <f t="shared" ref="K241:L243" si="70">D241+H241</f>
        <v>121000</v>
      </c>
      <c r="L241" s="63">
        <f t="shared" si="70"/>
        <v>0</v>
      </c>
      <c r="M241" s="79"/>
    </row>
    <row r="242" spans="1:14" ht="24.75" customHeight="1" x14ac:dyDescent="0.25">
      <c r="A242" s="67"/>
      <c r="B242" s="51" t="s">
        <v>259</v>
      </c>
      <c r="C242" s="63">
        <f>D242+E242</f>
        <v>26000</v>
      </c>
      <c r="D242" s="63">
        <v>26000</v>
      </c>
      <c r="E242" s="63">
        <v>0</v>
      </c>
      <c r="F242" s="57"/>
      <c r="G242" s="58"/>
      <c r="H242" s="63">
        <v>0</v>
      </c>
      <c r="I242" s="63">
        <v>0</v>
      </c>
      <c r="J242" s="63">
        <f>K242+L242</f>
        <v>26000</v>
      </c>
      <c r="K242" s="63">
        <f t="shared" si="70"/>
        <v>26000</v>
      </c>
      <c r="L242" s="63">
        <f t="shared" si="70"/>
        <v>0</v>
      </c>
      <c r="M242" s="79"/>
    </row>
    <row r="243" spans="1:14" ht="24" x14ac:dyDescent="0.25">
      <c r="A243" s="67"/>
      <c r="B243" s="51" t="s">
        <v>328</v>
      </c>
      <c r="C243" s="63">
        <f>D243+E243</f>
        <v>1000</v>
      </c>
      <c r="D243" s="63">
        <v>1000</v>
      </c>
      <c r="E243" s="63">
        <v>0</v>
      </c>
      <c r="F243" s="57"/>
      <c r="G243" s="58"/>
      <c r="H243" s="63">
        <v>0</v>
      </c>
      <c r="I243" s="63">
        <v>0</v>
      </c>
      <c r="J243" s="63">
        <f>K243+L243</f>
        <v>1000</v>
      </c>
      <c r="K243" s="63">
        <f t="shared" si="70"/>
        <v>1000</v>
      </c>
      <c r="L243" s="63">
        <f t="shared" si="70"/>
        <v>0</v>
      </c>
      <c r="M243" s="79"/>
      <c r="N243" s="68"/>
    </row>
    <row r="244" spans="1:14" ht="24" hidden="1" x14ac:dyDescent="0.25">
      <c r="A244" s="67"/>
      <c r="B244" s="51" t="s">
        <v>357</v>
      </c>
      <c r="C244" s="63"/>
      <c r="D244" s="63"/>
      <c r="E244" s="63"/>
      <c r="F244" s="57"/>
      <c r="G244" s="58"/>
      <c r="H244" s="63"/>
      <c r="I244" s="63"/>
      <c r="J244" s="63"/>
      <c r="K244" s="63"/>
      <c r="L244" s="63"/>
      <c r="M244" s="79"/>
      <c r="N244" s="68"/>
    </row>
    <row r="245" spans="1:14" hidden="1" x14ac:dyDescent="0.25">
      <c r="A245" s="67"/>
      <c r="B245" s="51" t="s">
        <v>276</v>
      </c>
      <c r="C245" s="63"/>
      <c r="D245" s="63"/>
      <c r="E245" s="63"/>
      <c r="F245" s="57"/>
      <c r="G245" s="58"/>
      <c r="H245" s="63"/>
      <c r="I245" s="63"/>
      <c r="J245" s="63"/>
      <c r="K245" s="63"/>
      <c r="L245" s="63"/>
      <c r="M245" s="79"/>
    </row>
    <row r="246" spans="1:14" x14ac:dyDescent="0.25">
      <c r="A246" s="67"/>
      <c r="B246" s="51" t="s">
        <v>377</v>
      </c>
      <c r="C246" s="63">
        <f>D246+E246</f>
        <v>0</v>
      </c>
      <c r="D246" s="63">
        <v>0</v>
      </c>
      <c r="E246" s="63">
        <v>0</v>
      </c>
      <c r="F246" s="57"/>
      <c r="G246" s="58"/>
      <c r="H246" s="63">
        <v>0</v>
      </c>
      <c r="I246" s="63">
        <v>0</v>
      </c>
      <c r="J246" s="63">
        <f>K246+L246</f>
        <v>0</v>
      </c>
      <c r="K246" s="63">
        <f t="shared" ref="K246:L252" si="71">D246+H246</f>
        <v>0</v>
      </c>
      <c r="L246" s="63">
        <f t="shared" si="71"/>
        <v>0</v>
      </c>
      <c r="M246" s="79"/>
      <c r="N246" s="52" t="s">
        <v>426</v>
      </c>
    </row>
    <row r="247" spans="1:14" x14ac:dyDescent="0.25">
      <c r="A247" s="67"/>
      <c r="B247" s="51" t="s">
        <v>376</v>
      </c>
      <c r="C247" s="63">
        <f>D247+E247</f>
        <v>290400</v>
      </c>
      <c r="D247" s="63">
        <v>290400</v>
      </c>
      <c r="E247" s="63">
        <v>0</v>
      </c>
      <c r="F247" s="57"/>
      <c r="G247" s="58"/>
      <c r="H247" s="63">
        <v>0</v>
      </c>
      <c r="I247" s="63">
        <v>0</v>
      </c>
      <c r="J247" s="63">
        <f>K247+L247</f>
        <v>290400</v>
      </c>
      <c r="K247" s="63">
        <f t="shared" si="71"/>
        <v>290400</v>
      </c>
      <c r="L247" s="63">
        <f t="shared" si="71"/>
        <v>0</v>
      </c>
      <c r="M247" s="79"/>
    </row>
    <row r="248" spans="1:14" x14ac:dyDescent="0.25">
      <c r="A248" s="67"/>
      <c r="B248" s="51" t="s">
        <v>378</v>
      </c>
      <c r="C248" s="63">
        <f>D248+E248</f>
        <v>150000</v>
      </c>
      <c r="D248" s="63">
        <v>150000</v>
      </c>
      <c r="E248" s="63">
        <v>0</v>
      </c>
      <c r="F248" s="57"/>
      <c r="G248" s="58"/>
      <c r="H248" s="63">
        <v>0</v>
      </c>
      <c r="I248" s="63">
        <v>0</v>
      </c>
      <c r="J248" s="63">
        <f>K248+L248</f>
        <v>150000</v>
      </c>
      <c r="K248" s="63">
        <f t="shared" si="71"/>
        <v>150000</v>
      </c>
      <c r="L248" s="63">
        <f t="shared" si="71"/>
        <v>0</v>
      </c>
      <c r="M248" s="79"/>
    </row>
    <row r="249" spans="1:14" ht="60.75" customHeight="1" x14ac:dyDescent="0.25">
      <c r="A249" s="67"/>
      <c r="B249" s="51" t="s">
        <v>361</v>
      </c>
      <c r="C249" s="63">
        <f>D249+E249</f>
        <v>30250</v>
      </c>
      <c r="D249" s="63">
        <v>30250</v>
      </c>
      <c r="E249" s="63">
        <v>0</v>
      </c>
      <c r="F249" s="57"/>
      <c r="G249" s="58"/>
      <c r="H249" s="63">
        <v>0</v>
      </c>
      <c r="I249" s="63">
        <v>0</v>
      </c>
      <c r="J249" s="63">
        <f>K249+L249</f>
        <v>30250</v>
      </c>
      <c r="K249" s="63">
        <f t="shared" si="71"/>
        <v>30250</v>
      </c>
      <c r="L249" s="63">
        <f t="shared" si="71"/>
        <v>0</v>
      </c>
      <c r="M249" s="79"/>
    </row>
    <row r="250" spans="1:14" x14ac:dyDescent="0.25">
      <c r="A250" s="60"/>
      <c r="B250" s="66" t="s">
        <v>7</v>
      </c>
      <c r="C250" s="59">
        <f>D250+E250</f>
        <v>466420</v>
      </c>
      <c r="D250" s="59">
        <f t="shared" ref="D250:I250" si="72">SUM(D251:D268)</f>
        <v>466420</v>
      </c>
      <c r="E250" s="59">
        <f t="shared" si="72"/>
        <v>0</v>
      </c>
      <c r="F250" s="59">
        <f t="shared" si="72"/>
        <v>0</v>
      </c>
      <c r="G250" s="59">
        <f t="shared" si="72"/>
        <v>0</v>
      </c>
      <c r="H250" s="59">
        <f t="shared" si="72"/>
        <v>0</v>
      </c>
      <c r="I250" s="59">
        <f t="shared" si="72"/>
        <v>0</v>
      </c>
      <c r="J250" s="59">
        <f>K250+L250</f>
        <v>466420</v>
      </c>
      <c r="K250" s="59">
        <f>SUM(K251:K268)</f>
        <v>466420</v>
      </c>
      <c r="L250" s="59">
        <f t="shared" si="71"/>
        <v>0</v>
      </c>
      <c r="M250" s="78"/>
    </row>
    <row r="251" spans="1:14" ht="24" hidden="1" x14ac:dyDescent="0.25">
      <c r="A251" s="67"/>
      <c r="B251" s="51" t="s">
        <v>261</v>
      </c>
      <c r="C251" s="63"/>
      <c r="D251" s="63"/>
      <c r="E251" s="63"/>
      <c r="F251" s="57"/>
      <c r="G251" s="58"/>
      <c r="H251" s="63"/>
      <c r="I251" s="63"/>
      <c r="J251" s="63"/>
      <c r="K251" s="63"/>
      <c r="L251" s="63"/>
      <c r="M251" s="79"/>
    </row>
    <row r="252" spans="1:14" ht="24.75" customHeight="1" x14ac:dyDescent="0.25">
      <c r="A252" s="67"/>
      <c r="B252" s="51" t="s">
        <v>386</v>
      </c>
      <c r="C252" s="63">
        <f>D252+E252</f>
        <v>23600</v>
      </c>
      <c r="D252" s="63">
        <v>23600</v>
      </c>
      <c r="E252" s="63">
        <v>0</v>
      </c>
      <c r="F252" s="57"/>
      <c r="G252" s="58"/>
      <c r="H252" s="63">
        <v>0</v>
      </c>
      <c r="I252" s="63">
        <v>0</v>
      </c>
      <c r="J252" s="63">
        <f t="shared" ref="J252:J272" si="73">K252+L252</f>
        <v>23600</v>
      </c>
      <c r="K252" s="63">
        <f>D252+H252</f>
        <v>23600</v>
      </c>
      <c r="L252" s="63">
        <f t="shared" si="71"/>
        <v>0</v>
      </c>
      <c r="M252" s="79"/>
    </row>
    <row r="253" spans="1:14" hidden="1" x14ac:dyDescent="0.25">
      <c r="A253" s="67"/>
      <c r="B253" s="51" t="s">
        <v>301</v>
      </c>
      <c r="C253" s="63"/>
      <c r="D253" s="63"/>
      <c r="E253" s="63"/>
      <c r="F253" s="57"/>
      <c r="G253" s="58"/>
      <c r="H253" s="63"/>
      <c r="I253" s="63"/>
      <c r="J253" s="63"/>
      <c r="K253" s="63"/>
      <c r="L253" s="63"/>
      <c r="M253" s="79"/>
    </row>
    <row r="254" spans="1:14" hidden="1" x14ac:dyDescent="0.25">
      <c r="A254" s="67"/>
      <c r="B254" s="51" t="s">
        <v>302</v>
      </c>
      <c r="C254" s="63"/>
      <c r="D254" s="63"/>
      <c r="E254" s="63"/>
      <c r="F254" s="57"/>
      <c r="G254" s="58"/>
      <c r="H254" s="63"/>
      <c r="I254" s="63"/>
      <c r="J254" s="63"/>
      <c r="K254" s="63"/>
      <c r="L254" s="63"/>
      <c r="M254" s="79"/>
    </row>
    <row r="255" spans="1:14" ht="24" customHeight="1" x14ac:dyDescent="0.25">
      <c r="A255" s="67"/>
      <c r="B255" s="51" t="s">
        <v>380</v>
      </c>
      <c r="C255" s="63">
        <f>D255+E255</f>
        <v>5000</v>
      </c>
      <c r="D255" s="63">
        <v>5000</v>
      </c>
      <c r="E255" s="63">
        <v>0</v>
      </c>
      <c r="F255" s="57"/>
      <c r="G255" s="58"/>
      <c r="H255" s="63">
        <v>0</v>
      </c>
      <c r="I255" s="63">
        <v>0</v>
      </c>
      <c r="J255" s="63">
        <f>K255+L255</f>
        <v>5000</v>
      </c>
      <c r="K255" s="63">
        <f t="shared" ref="K255:L270" si="74">D255+H255</f>
        <v>5000</v>
      </c>
      <c r="L255" s="63">
        <f t="shared" si="74"/>
        <v>0</v>
      </c>
      <c r="M255" s="79"/>
    </row>
    <row r="256" spans="1:14" hidden="1" x14ac:dyDescent="0.25">
      <c r="A256" s="67"/>
      <c r="B256" s="51"/>
      <c r="C256" s="63">
        <f>D256+E256</f>
        <v>0</v>
      </c>
      <c r="D256" s="63"/>
      <c r="E256" s="63"/>
      <c r="F256" s="57"/>
      <c r="G256" s="58"/>
      <c r="H256" s="63"/>
      <c r="I256" s="63"/>
      <c r="J256" s="63">
        <f>K256+L256</f>
        <v>0</v>
      </c>
      <c r="K256" s="63">
        <f t="shared" si="74"/>
        <v>0</v>
      </c>
      <c r="L256" s="63">
        <f t="shared" si="74"/>
        <v>0</v>
      </c>
      <c r="M256" s="79"/>
    </row>
    <row r="257" spans="1:41" ht="36" x14ac:dyDescent="0.25">
      <c r="A257" s="67"/>
      <c r="B257" s="51" t="s">
        <v>358</v>
      </c>
      <c r="C257" s="63">
        <f>D257+E257</f>
        <v>38120</v>
      </c>
      <c r="D257" s="63">
        <v>38120</v>
      </c>
      <c r="E257" s="63">
        <v>0</v>
      </c>
      <c r="F257" s="57"/>
      <c r="G257" s="58"/>
      <c r="H257" s="63">
        <v>0</v>
      </c>
      <c r="I257" s="63">
        <v>0</v>
      </c>
      <c r="J257" s="63">
        <f>K257+L257</f>
        <v>38120</v>
      </c>
      <c r="K257" s="63">
        <f t="shared" si="74"/>
        <v>38120</v>
      </c>
      <c r="L257" s="63">
        <f t="shared" si="74"/>
        <v>0</v>
      </c>
      <c r="M257" s="79"/>
      <c r="N257" s="68"/>
    </row>
    <row r="258" spans="1:41" hidden="1" x14ac:dyDescent="0.25">
      <c r="A258" s="67"/>
      <c r="B258" s="51" t="s">
        <v>279</v>
      </c>
      <c r="C258" s="63"/>
      <c r="D258" s="63"/>
      <c r="E258" s="63"/>
      <c r="F258" s="57"/>
      <c r="G258" s="58"/>
      <c r="H258" s="63"/>
      <c r="I258" s="63"/>
      <c r="J258" s="63"/>
      <c r="K258" s="63"/>
      <c r="L258" s="63"/>
      <c r="M258" s="79"/>
    </row>
    <row r="259" spans="1:41" ht="36" hidden="1" x14ac:dyDescent="0.25">
      <c r="A259" s="67"/>
      <c r="B259" s="51" t="s">
        <v>280</v>
      </c>
      <c r="C259" s="63"/>
      <c r="D259" s="63"/>
      <c r="E259" s="63"/>
      <c r="F259" s="57"/>
      <c r="G259" s="58"/>
      <c r="H259" s="63"/>
      <c r="I259" s="63"/>
      <c r="J259" s="63"/>
      <c r="K259" s="63"/>
      <c r="L259" s="63"/>
      <c r="M259" s="79"/>
    </row>
    <row r="260" spans="1:41" ht="28.5" hidden="1" customHeight="1" x14ac:dyDescent="0.25">
      <c r="A260" s="67"/>
      <c r="B260" s="51" t="s">
        <v>348</v>
      </c>
      <c r="C260" s="63">
        <f t="shared" ref="C260:C268" si="75">D260+E260</f>
        <v>0</v>
      </c>
      <c r="D260" s="63"/>
      <c r="E260" s="63">
        <v>0</v>
      </c>
      <c r="F260" s="57"/>
      <c r="G260" s="58"/>
      <c r="H260" s="63">
        <v>0</v>
      </c>
      <c r="I260" s="63">
        <v>0</v>
      </c>
      <c r="J260" s="63">
        <f>K260+L260</f>
        <v>0</v>
      </c>
      <c r="K260" s="63">
        <f t="shared" si="74"/>
        <v>0</v>
      </c>
      <c r="L260" s="63">
        <f t="shared" si="74"/>
        <v>0</v>
      </c>
      <c r="M260" s="79"/>
    </row>
    <row r="261" spans="1:41" ht="24" hidden="1" x14ac:dyDescent="0.25">
      <c r="A261" s="67"/>
      <c r="B261" s="51" t="s">
        <v>269</v>
      </c>
      <c r="C261" s="63">
        <f t="shared" si="75"/>
        <v>0</v>
      </c>
      <c r="D261" s="63"/>
      <c r="E261" s="63">
        <v>0</v>
      </c>
      <c r="F261" s="57"/>
      <c r="G261" s="58"/>
      <c r="H261" s="63">
        <v>0</v>
      </c>
      <c r="I261" s="63">
        <v>0</v>
      </c>
      <c r="J261" s="63">
        <f>K261+L261</f>
        <v>0</v>
      </c>
      <c r="K261" s="63">
        <f t="shared" si="74"/>
        <v>0</v>
      </c>
      <c r="L261" s="63">
        <f t="shared" si="74"/>
        <v>0</v>
      </c>
      <c r="M261" s="79"/>
    </row>
    <row r="262" spans="1:41" s="71" customFormat="1" ht="24" hidden="1" x14ac:dyDescent="0.25">
      <c r="A262" s="89"/>
      <c r="B262" s="90" t="s">
        <v>283</v>
      </c>
      <c r="C262" s="91">
        <f t="shared" si="75"/>
        <v>0</v>
      </c>
      <c r="D262" s="91"/>
      <c r="E262" s="91">
        <v>0</v>
      </c>
      <c r="F262" s="92"/>
      <c r="G262" s="93"/>
      <c r="H262" s="91">
        <v>0</v>
      </c>
      <c r="I262" s="91">
        <v>0</v>
      </c>
      <c r="J262" s="91">
        <f t="shared" si="73"/>
        <v>0</v>
      </c>
      <c r="K262" s="91">
        <f t="shared" si="74"/>
        <v>0</v>
      </c>
      <c r="L262" s="91">
        <f t="shared" si="74"/>
        <v>0</v>
      </c>
      <c r="M262" s="94"/>
    </row>
    <row r="263" spans="1:41" s="71" customFormat="1" ht="24" hidden="1" x14ac:dyDescent="0.25">
      <c r="A263" s="89"/>
      <c r="B263" s="90" t="s">
        <v>284</v>
      </c>
      <c r="C263" s="91">
        <f t="shared" si="75"/>
        <v>0</v>
      </c>
      <c r="D263" s="91"/>
      <c r="E263" s="91">
        <v>0</v>
      </c>
      <c r="F263" s="92"/>
      <c r="G263" s="93"/>
      <c r="H263" s="91">
        <v>0</v>
      </c>
      <c r="I263" s="91">
        <v>0</v>
      </c>
      <c r="J263" s="91">
        <f t="shared" si="73"/>
        <v>0</v>
      </c>
      <c r="K263" s="91">
        <f t="shared" si="74"/>
        <v>0</v>
      </c>
      <c r="L263" s="91">
        <f t="shared" si="74"/>
        <v>0</v>
      </c>
      <c r="M263" s="94"/>
    </row>
    <row r="264" spans="1:41" x14ac:dyDescent="0.25">
      <c r="A264" s="67"/>
      <c r="B264" s="51" t="s">
        <v>260</v>
      </c>
      <c r="C264" s="63">
        <f t="shared" si="75"/>
        <v>352000</v>
      </c>
      <c r="D264" s="63">
        <v>352000</v>
      </c>
      <c r="E264" s="63">
        <v>0</v>
      </c>
      <c r="F264" s="57"/>
      <c r="G264" s="58"/>
      <c r="H264" s="63">
        <v>0</v>
      </c>
      <c r="I264" s="63">
        <v>0</v>
      </c>
      <c r="J264" s="63">
        <f t="shared" si="73"/>
        <v>352000</v>
      </c>
      <c r="K264" s="63">
        <f t="shared" si="74"/>
        <v>352000</v>
      </c>
      <c r="L264" s="63">
        <f t="shared" si="74"/>
        <v>0</v>
      </c>
      <c r="M264" s="79"/>
      <c r="AO264" s="52" t="s">
        <v>448</v>
      </c>
    </row>
    <row r="265" spans="1:41" ht="25.5" customHeight="1" x14ac:dyDescent="0.25">
      <c r="A265" s="67"/>
      <c r="B265" s="51" t="s">
        <v>265</v>
      </c>
      <c r="C265" s="63">
        <f t="shared" si="75"/>
        <v>9000</v>
      </c>
      <c r="D265" s="63">
        <v>9000</v>
      </c>
      <c r="E265" s="63">
        <v>0</v>
      </c>
      <c r="F265" s="57"/>
      <c r="G265" s="58"/>
      <c r="H265" s="63">
        <v>0</v>
      </c>
      <c r="I265" s="63">
        <v>0</v>
      </c>
      <c r="J265" s="63">
        <f t="shared" si="73"/>
        <v>9000</v>
      </c>
      <c r="K265" s="63">
        <f t="shared" si="74"/>
        <v>9000</v>
      </c>
      <c r="L265" s="63">
        <f t="shared" si="74"/>
        <v>0</v>
      </c>
      <c r="M265" s="79"/>
      <c r="O265" s="68"/>
    </row>
    <row r="266" spans="1:41" x14ac:dyDescent="0.25">
      <c r="A266" s="67"/>
      <c r="B266" s="51" t="s">
        <v>266</v>
      </c>
      <c r="C266" s="63">
        <f t="shared" si="75"/>
        <v>9000</v>
      </c>
      <c r="D266" s="63">
        <v>9000</v>
      </c>
      <c r="E266" s="63">
        <v>0</v>
      </c>
      <c r="F266" s="57"/>
      <c r="G266" s="58"/>
      <c r="H266" s="63">
        <v>0</v>
      </c>
      <c r="I266" s="63">
        <v>0</v>
      </c>
      <c r="J266" s="63">
        <f t="shared" si="73"/>
        <v>9000</v>
      </c>
      <c r="K266" s="63">
        <f t="shared" si="74"/>
        <v>9000</v>
      </c>
      <c r="L266" s="63">
        <f t="shared" si="74"/>
        <v>0</v>
      </c>
      <c r="M266" s="79"/>
    </row>
    <row r="267" spans="1:41" x14ac:dyDescent="0.25">
      <c r="A267" s="67"/>
      <c r="B267" s="51" t="s">
        <v>285</v>
      </c>
      <c r="C267" s="63">
        <f t="shared" si="75"/>
        <v>7700</v>
      </c>
      <c r="D267" s="63">
        <v>7700</v>
      </c>
      <c r="E267" s="63">
        <v>0</v>
      </c>
      <c r="F267" s="57"/>
      <c r="G267" s="58"/>
      <c r="H267" s="63">
        <v>0</v>
      </c>
      <c r="I267" s="63">
        <v>0</v>
      </c>
      <c r="J267" s="63">
        <f t="shared" si="73"/>
        <v>7700</v>
      </c>
      <c r="K267" s="63">
        <f t="shared" si="74"/>
        <v>7700</v>
      </c>
      <c r="L267" s="63">
        <f t="shared" si="74"/>
        <v>0</v>
      </c>
      <c r="M267" s="79"/>
    </row>
    <row r="268" spans="1:41" x14ac:dyDescent="0.25">
      <c r="A268" s="67"/>
      <c r="B268" s="51" t="s">
        <v>225</v>
      </c>
      <c r="C268" s="63">
        <f t="shared" si="75"/>
        <v>22000</v>
      </c>
      <c r="D268" s="63">
        <v>22000</v>
      </c>
      <c r="E268" s="63">
        <v>0</v>
      </c>
      <c r="F268" s="57"/>
      <c r="G268" s="58"/>
      <c r="H268" s="63">
        <v>0</v>
      </c>
      <c r="I268" s="63">
        <v>0</v>
      </c>
      <c r="J268" s="63">
        <f t="shared" si="73"/>
        <v>22000</v>
      </c>
      <c r="K268" s="63">
        <f t="shared" si="74"/>
        <v>22000</v>
      </c>
      <c r="L268" s="63">
        <f t="shared" si="74"/>
        <v>0</v>
      </c>
      <c r="M268" s="79"/>
      <c r="O268" s="68"/>
    </row>
    <row r="269" spans="1:41" ht="11.25" customHeight="1" x14ac:dyDescent="0.25">
      <c r="A269" s="67"/>
      <c r="B269" s="66" t="s">
        <v>228</v>
      </c>
      <c r="C269" s="57">
        <f t="shared" ref="C269:I269" si="76">SUM(C270:C272)</f>
        <v>135000</v>
      </c>
      <c r="D269" s="57">
        <f t="shared" si="76"/>
        <v>135000</v>
      </c>
      <c r="E269" s="57">
        <f t="shared" si="76"/>
        <v>0</v>
      </c>
      <c r="F269" s="57">
        <f t="shared" si="76"/>
        <v>0</v>
      </c>
      <c r="G269" s="57">
        <f t="shared" si="76"/>
        <v>0</v>
      </c>
      <c r="H269" s="57">
        <f t="shared" si="76"/>
        <v>17600</v>
      </c>
      <c r="I269" s="57">
        <f t="shared" si="76"/>
        <v>0</v>
      </c>
      <c r="J269" s="57">
        <f t="shared" si="73"/>
        <v>152600</v>
      </c>
      <c r="K269" s="57">
        <f t="shared" si="74"/>
        <v>152600</v>
      </c>
      <c r="L269" s="57">
        <f t="shared" si="74"/>
        <v>0</v>
      </c>
      <c r="M269" s="54"/>
    </row>
    <row r="270" spans="1:41" ht="24" x14ac:dyDescent="0.25">
      <c r="A270" s="67"/>
      <c r="B270" s="51" t="s">
        <v>456</v>
      </c>
      <c r="C270" s="63">
        <f>D270+E270</f>
        <v>0</v>
      </c>
      <c r="D270" s="63">
        <v>0</v>
      </c>
      <c r="E270" s="63">
        <v>0</v>
      </c>
      <c r="F270" s="57"/>
      <c r="G270" s="58"/>
      <c r="H270" s="63">
        <v>17600</v>
      </c>
      <c r="I270" s="63">
        <v>0</v>
      </c>
      <c r="J270" s="63">
        <f t="shared" si="73"/>
        <v>17600</v>
      </c>
      <c r="K270" s="63">
        <f t="shared" si="74"/>
        <v>17600</v>
      </c>
      <c r="L270" s="63">
        <f>E270+I270</f>
        <v>0</v>
      </c>
      <c r="M270" s="79"/>
      <c r="AO270" s="52" t="s">
        <v>451</v>
      </c>
    </row>
    <row r="271" spans="1:41" x14ac:dyDescent="0.25">
      <c r="A271" s="67"/>
      <c r="B271" s="51" t="s">
        <v>363</v>
      </c>
      <c r="C271" s="63">
        <f>D271+E271</f>
        <v>95000</v>
      </c>
      <c r="D271" s="63">
        <v>95000</v>
      </c>
      <c r="E271" s="63">
        <v>0</v>
      </c>
      <c r="F271" s="57"/>
      <c r="G271" s="58"/>
      <c r="H271" s="63">
        <v>0</v>
      </c>
      <c r="I271" s="63">
        <v>0</v>
      </c>
      <c r="J271" s="63">
        <f t="shared" si="73"/>
        <v>95000</v>
      </c>
      <c r="K271" s="63">
        <f>D271+H271</f>
        <v>95000</v>
      </c>
      <c r="L271" s="63">
        <f>E271+I271</f>
        <v>0</v>
      </c>
      <c r="M271" s="79"/>
    </row>
    <row r="272" spans="1:41" ht="12" customHeight="1" x14ac:dyDescent="0.25">
      <c r="A272" s="67"/>
      <c r="B272" s="51" t="s">
        <v>397</v>
      </c>
      <c r="C272" s="63">
        <f>D272+E272</f>
        <v>40000</v>
      </c>
      <c r="D272" s="63">
        <v>40000</v>
      </c>
      <c r="E272" s="63">
        <v>0</v>
      </c>
      <c r="F272" s="57"/>
      <c r="G272" s="58"/>
      <c r="H272" s="63">
        <v>0</v>
      </c>
      <c r="I272" s="63">
        <v>0</v>
      </c>
      <c r="J272" s="63">
        <f t="shared" si="73"/>
        <v>40000</v>
      </c>
      <c r="K272" s="63">
        <f>D272+H272</f>
        <v>40000</v>
      </c>
      <c r="L272" s="63">
        <f>E272+I272</f>
        <v>0</v>
      </c>
      <c r="M272" s="79"/>
    </row>
    <row r="273" spans="1:41" x14ac:dyDescent="0.25">
      <c r="A273" s="102" t="s">
        <v>291</v>
      </c>
      <c r="B273" s="102"/>
      <c r="C273" s="57">
        <f>C223+C206+C139+C132+C99+C91+C54+C36+C27+C7</f>
        <v>47420930</v>
      </c>
      <c r="D273" s="57">
        <f>D7+D27+D36+D54+D91+D99+D132+D139+D206+D223</f>
        <v>37644330</v>
      </c>
      <c r="E273" s="57">
        <f t="shared" ref="E273:L273" si="77">E223+E206+E139+E132+E99+E91+E54+E36+E27+E7</f>
        <v>9776600</v>
      </c>
      <c r="F273" s="57" t="e">
        <f t="shared" si="77"/>
        <v>#REF!</v>
      </c>
      <c r="G273" s="57" t="e">
        <f t="shared" si="77"/>
        <v>#REF!</v>
      </c>
      <c r="H273" s="57">
        <f t="shared" si="77"/>
        <v>0</v>
      </c>
      <c r="I273" s="57">
        <f t="shared" si="77"/>
        <v>0</v>
      </c>
      <c r="J273" s="57">
        <f t="shared" si="77"/>
        <v>47420930</v>
      </c>
      <c r="K273" s="57">
        <f t="shared" si="77"/>
        <v>37644330</v>
      </c>
      <c r="L273" s="57">
        <f t="shared" si="77"/>
        <v>9776600</v>
      </c>
      <c r="M273" s="54"/>
      <c r="O273" s="68"/>
      <c r="AO273" s="68"/>
    </row>
    <row r="274" spans="1:41" x14ac:dyDescent="0.25">
      <c r="A274" s="70"/>
      <c r="B274" s="70"/>
      <c r="C274" s="54"/>
      <c r="D274" s="54"/>
      <c r="E274" s="54"/>
      <c r="G274" s="68"/>
      <c r="I274" s="68"/>
      <c r="N274" s="68"/>
      <c r="O274" s="68"/>
      <c r="Q274" s="68"/>
      <c r="R274" s="68"/>
    </row>
    <row r="275" spans="1:41" x14ac:dyDescent="0.25">
      <c r="A275" s="70"/>
      <c r="B275" s="70"/>
      <c r="C275" s="54"/>
      <c r="D275" s="54"/>
      <c r="E275" s="54"/>
      <c r="G275" s="68"/>
      <c r="I275" s="68"/>
      <c r="O275" s="68"/>
      <c r="Q275" s="68"/>
      <c r="R275" s="68"/>
    </row>
    <row r="276" spans="1:41" x14ac:dyDescent="0.25">
      <c r="A276" s="70"/>
      <c r="B276" s="70"/>
      <c r="C276" s="54"/>
      <c r="D276" s="54"/>
      <c r="E276" s="54"/>
      <c r="G276" s="68"/>
      <c r="I276" s="68"/>
      <c r="O276" s="68"/>
      <c r="Q276" s="68"/>
      <c r="R276" s="68"/>
    </row>
    <row r="277" spans="1:41" x14ac:dyDescent="0.25">
      <c r="A277" s="70"/>
      <c r="B277" s="99" t="s">
        <v>350</v>
      </c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54"/>
      <c r="Q277" s="68"/>
    </row>
    <row r="278" spans="1:41" x14ac:dyDescent="0.25">
      <c r="A278" s="52" t="s">
        <v>405</v>
      </c>
      <c r="B278" s="100" t="s">
        <v>406</v>
      </c>
      <c r="C278" s="100"/>
      <c r="D278" s="100"/>
      <c r="E278" s="100"/>
      <c r="F278" s="100"/>
      <c r="G278" s="100"/>
      <c r="H278" s="100"/>
      <c r="I278" s="100"/>
      <c r="J278" s="100"/>
      <c r="K278" s="100"/>
      <c r="L278" s="100"/>
      <c r="M278" s="73"/>
      <c r="N278" s="68"/>
    </row>
    <row r="279" spans="1:41" x14ac:dyDescent="0.25">
      <c r="A279" s="52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68"/>
    </row>
    <row r="280" spans="1:41" x14ac:dyDescent="0.25">
      <c r="A280" s="70" t="s">
        <v>407</v>
      </c>
      <c r="B280" s="70" t="s">
        <v>408</v>
      </c>
      <c r="C280" s="70" t="s">
        <v>399</v>
      </c>
      <c r="D280" s="70"/>
      <c r="E280" s="99" t="s">
        <v>400</v>
      </c>
      <c r="F280" s="99"/>
      <c r="G280" s="99"/>
      <c r="H280" s="99"/>
      <c r="I280" s="99"/>
      <c r="J280" s="99"/>
      <c r="K280" s="99"/>
      <c r="L280" s="99"/>
      <c r="M280" s="53"/>
      <c r="N280" s="68"/>
    </row>
    <row r="281" spans="1:41" s="54" customFormat="1" x14ac:dyDescent="0.25">
      <c r="A281" s="52" t="s">
        <v>351</v>
      </c>
      <c r="B281" s="74" t="s">
        <v>402</v>
      </c>
      <c r="C281" s="52"/>
      <c r="D281" s="52" t="s">
        <v>401</v>
      </c>
      <c r="E281" s="100" t="s">
        <v>352</v>
      </c>
      <c r="F281" s="100"/>
      <c r="G281" s="100"/>
      <c r="H281" s="100"/>
      <c r="I281" s="100"/>
      <c r="J281" s="100"/>
      <c r="K281" s="100"/>
      <c r="L281" s="100"/>
      <c r="M281" s="73"/>
    </row>
    <row r="282" spans="1:41" s="54" customFormat="1" x14ac:dyDescent="0.25">
      <c r="A282" s="73" t="s">
        <v>353</v>
      </c>
      <c r="B282" s="74" t="s">
        <v>403</v>
      </c>
      <c r="C282" s="52"/>
      <c r="D282" s="52"/>
      <c r="E282" s="100" t="s">
        <v>354</v>
      </c>
      <c r="F282" s="100"/>
      <c r="G282" s="100"/>
      <c r="H282" s="100"/>
      <c r="I282" s="100"/>
      <c r="J282" s="100"/>
      <c r="K282" s="100"/>
      <c r="L282" s="100"/>
      <c r="M282" s="73"/>
    </row>
    <row r="283" spans="1:41" s="54" customFormat="1" x14ac:dyDescent="0.25">
      <c r="A283" s="73"/>
      <c r="B283" s="73"/>
      <c r="C283" s="73"/>
      <c r="D283" s="73"/>
      <c r="E283" s="52"/>
      <c r="G283" s="52"/>
      <c r="H283" s="73"/>
      <c r="I283" s="73"/>
      <c r="J283" s="73"/>
      <c r="K283" s="73"/>
      <c r="L283" s="73"/>
      <c r="M283" s="73"/>
    </row>
  </sheetData>
  <mergeCells count="9">
    <mergeCell ref="E280:L280"/>
    <mergeCell ref="E281:L281"/>
    <mergeCell ref="E282:L282"/>
    <mergeCell ref="A2:L2"/>
    <mergeCell ref="N56:R56"/>
    <mergeCell ref="O182:O183"/>
    <mergeCell ref="A273:B273"/>
    <mergeCell ref="B277:L277"/>
    <mergeCell ref="B278:L278"/>
  </mergeCells>
  <pageMargins left="0.7" right="0.7" top="0.55000000000000004" bottom="0.4" header="0.3" footer="0.19"/>
  <pageSetup paperSize="9" orientation="landscape" r:id="rId1"/>
  <ignoredErrors>
    <ignoredError sqref="D273 J250 K162 C149 J39:L39 C39 C120 J120:K120 C203 J214:K214 C216 C213 J216:L216 J76:L76 J58:L58 C58 C220 C269" formula="1"/>
    <ignoredError sqref="E216 I216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mai 2019 esal pe trimestre</vt:lpstr>
      <vt:lpstr>Lista 2026_rectif. Sept.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</dc:creator>
  <cp:lastModifiedBy>Windows User</cp:lastModifiedBy>
  <cp:lastPrinted>2026-09-23T05:27:03Z</cp:lastPrinted>
  <dcterms:created xsi:type="dcterms:W3CDTF">2009-05-20T10:38:03Z</dcterms:created>
  <dcterms:modified xsi:type="dcterms:W3CDTF">2026-09-23T09:30:21Z</dcterms:modified>
</cp:coreProperties>
</file>