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20" yWindow="-120" windowWidth="21816" windowHeight="13176" activeTab="4"/>
  </bookViews>
  <sheets>
    <sheet name="venituri 2022" sheetId="1" r:id="rId1"/>
    <sheet name="venituri 2022 SF" sheetId="9" r:id="rId2"/>
    <sheet name="venituri 2022 SD" sheetId="8" r:id="rId3"/>
    <sheet name="cheltuieli 2022 sf" sheetId="7" r:id="rId4"/>
    <sheet name="cheltuieli 2022 sd" sheetId="10" r:id="rId5"/>
    <sheet name="Sheet1" sheetId="12" r:id="rId6"/>
    <sheet name="foaie 1" sheetId="11" state="hidden" r:id="rId7"/>
  </sheets>
  <definedNames>
    <definedName name="_xlnm.Print_Titles" localSheetId="4">'cheltuieli 2022 sd'!$6:$6</definedName>
    <definedName name="_xlnm.Print_Titles" localSheetId="3">'cheltuieli 2022 sf'!$5:$5</definedName>
    <definedName name="_xlnm.Print_Titles" localSheetId="6">'foaie 1'!$6:$6</definedName>
    <definedName name="_xlnm.Print_Titles" localSheetId="0">'venituri 2022'!$4:$4</definedName>
    <definedName name="_xlnm.Print_Titles" localSheetId="2">'venituri 2022 SD'!$10:$10</definedName>
    <definedName name="_xlnm.Print_Titles" localSheetId="1">'venituri 2022 SF'!$6:$6</definedName>
  </definedNames>
  <calcPr calcId="125725"/>
</workbook>
</file>

<file path=xl/calcChain.xml><?xml version="1.0" encoding="utf-8"?>
<calcChain xmlns="http://schemas.openxmlformats.org/spreadsheetml/2006/main">
  <c r="E61" i="10"/>
  <c r="E60"/>
  <c r="E216"/>
  <c r="E138"/>
  <c r="D39"/>
  <c r="C39"/>
  <c r="E40"/>
  <c r="E243"/>
  <c r="D241"/>
  <c r="E215"/>
  <c r="E214"/>
  <c r="E282"/>
  <c r="E316" l="1"/>
  <c r="E211"/>
  <c r="E210"/>
  <c r="E209"/>
  <c r="E208"/>
  <c r="E181"/>
  <c r="E198"/>
  <c r="E194"/>
  <c r="E136"/>
  <c r="E135"/>
  <c r="E76"/>
  <c r="E68"/>
  <c r="E21"/>
  <c r="D80" i="9" l="1"/>
  <c r="D16" i="7"/>
  <c r="E90" i="10"/>
  <c r="C313" i="7"/>
  <c r="D314"/>
  <c r="C314"/>
  <c r="E279" i="10" l="1"/>
  <c r="D57"/>
  <c r="C57"/>
  <c r="E91"/>
  <c r="E314" i="7"/>
  <c r="E320"/>
  <c r="E79" i="10"/>
  <c r="E78"/>
  <c r="E77"/>
  <c r="E75"/>
  <c r="E63"/>
  <c r="E307"/>
  <c r="E306"/>
  <c r="E305"/>
  <c r="E304"/>
  <c r="E293"/>
  <c r="E292"/>
  <c r="E285"/>
  <c r="E171"/>
  <c r="E170"/>
  <c r="E169"/>
  <c r="E168"/>
  <c r="E71"/>
  <c r="E70"/>
  <c r="E69"/>
  <c r="E66"/>
  <c r="E59"/>
  <c r="E20"/>
  <c r="D9" i="7"/>
  <c r="D37"/>
  <c r="D182"/>
  <c r="C182"/>
  <c r="C37"/>
  <c r="E189"/>
  <c r="E188"/>
  <c r="E187"/>
  <c r="D187"/>
  <c r="C187"/>
  <c r="E183"/>
  <c r="D184"/>
  <c r="C184"/>
  <c r="E185"/>
  <c r="E184" s="1"/>
  <c r="E186"/>
  <c r="D51" i="10"/>
  <c r="C51"/>
  <c r="D50"/>
  <c r="C50"/>
  <c r="D49"/>
  <c r="C49"/>
  <c r="E101"/>
  <c r="E100"/>
  <c r="E99"/>
  <c r="E37" i="7" l="1"/>
  <c r="D180"/>
  <c r="C180"/>
  <c r="E181"/>
  <c r="D98" i="10"/>
  <c r="C98"/>
  <c r="C97" s="1"/>
  <c r="C12"/>
  <c r="C10" s="1"/>
  <c r="D12"/>
  <c r="D10" s="1"/>
  <c r="E13"/>
  <c r="E14"/>
  <c r="E15"/>
  <c r="C16"/>
  <c r="C9" s="1"/>
  <c r="D16"/>
  <c r="E17"/>
  <c r="E18"/>
  <c r="E19"/>
  <c r="E22"/>
  <c r="C24"/>
  <c r="D24"/>
  <c r="C26"/>
  <c r="D26"/>
  <c r="C27"/>
  <c r="D27"/>
  <c r="E28"/>
  <c r="C31"/>
  <c r="D31"/>
  <c r="E32"/>
  <c r="E33"/>
  <c r="E34"/>
  <c r="C35"/>
  <c r="D35"/>
  <c r="E36"/>
  <c r="E37"/>
  <c r="E38"/>
  <c r="E39"/>
  <c r="C45"/>
  <c r="D45"/>
  <c r="C46"/>
  <c r="D46"/>
  <c r="C47"/>
  <c r="D47"/>
  <c r="C48"/>
  <c r="D48"/>
  <c r="E49"/>
  <c r="E50"/>
  <c r="E51"/>
  <c r="C53"/>
  <c r="C44" s="1"/>
  <c r="D53"/>
  <c r="E54"/>
  <c r="E55"/>
  <c r="E56"/>
  <c r="C42"/>
  <c r="E58"/>
  <c r="E62"/>
  <c r="E64"/>
  <c r="E65"/>
  <c r="E67"/>
  <c r="E72"/>
  <c r="E73"/>
  <c r="E74"/>
  <c r="E80"/>
  <c r="E81"/>
  <c r="E82"/>
  <c r="E83"/>
  <c r="E84"/>
  <c r="E85"/>
  <c r="E86"/>
  <c r="E87"/>
  <c r="E88"/>
  <c r="E89"/>
  <c r="C93"/>
  <c r="C92" s="1"/>
  <c r="D93"/>
  <c r="D92" s="1"/>
  <c r="E94"/>
  <c r="E95"/>
  <c r="E96"/>
  <c r="C105"/>
  <c r="C103" s="1"/>
  <c r="D105"/>
  <c r="D103" s="1"/>
  <c r="E106"/>
  <c r="C112"/>
  <c r="C108" s="1"/>
  <c r="D112"/>
  <c r="D108" s="1"/>
  <c r="C114"/>
  <c r="D114"/>
  <c r="E115"/>
  <c r="C117"/>
  <c r="C116" s="1"/>
  <c r="D117"/>
  <c r="D116" s="1"/>
  <c r="E118"/>
  <c r="C120"/>
  <c r="C119" s="1"/>
  <c r="D120"/>
  <c r="E121"/>
  <c r="E122"/>
  <c r="C126"/>
  <c r="D126"/>
  <c r="D109" s="1"/>
  <c r="E127"/>
  <c r="E128"/>
  <c r="E129"/>
  <c r="C130"/>
  <c r="D130"/>
  <c r="D124" s="1"/>
  <c r="E131"/>
  <c r="E132"/>
  <c r="E133"/>
  <c r="E134"/>
  <c r="E137"/>
  <c r="E139"/>
  <c r="C144"/>
  <c r="C143" s="1"/>
  <c r="D144"/>
  <c r="D143" s="1"/>
  <c r="E145"/>
  <c r="C147"/>
  <c r="D147"/>
  <c r="E151"/>
  <c r="C153"/>
  <c r="C141" s="1"/>
  <c r="D153"/>
  <c r="D141" s="1"/>
  <c r="E154"/>
  <c r="E155"/>
  <c r="E156"/>
  <c r="C159"/>
  <c r="D159"/>
  <c r="C160"/>
  <c r="D160"/>
  <c r="C161"/>
  <c r="D161"/>
  <c r="C166"/>
  <c r="D166"/>
  <c r="E167"/>
  <c r="E172"/>
  <c r="C175"/>
  <c r="C174" s="1"/>
  <c r="C173" s="1"/>
  <c r="D175"/>
  <c r="E176"/>
  <c r="E177"/>
  <c r="E178"/>
  <c r="E179"/>
  <c r="E180"/>
  <c r="E182"/>
  <c r="C184"/>
  <c r="C158" s="1"/>
  <c r="D184"/>
  <c r="E185"/>
  <c r="E186"/>
  <c r="E187"/>
  <c r="C190"/>
  <c r="C189" s="1"/>
  <c r="D190"/>
  <c r="E191"/>
  <c r="E192"/>
  <c r="E193"/>
  <c r="E195"/>
  <c r="E196"/>
  <c r="E197"/>
  <c r="E199"/>
  <c r="E200"/>
  <c r="E201"/>
  <c r="E202"/>
  <c r="E203"/>
  <c r="E204"/>
  <c r="E205"/>
  <c r="E206"/>
  <c r="E207"/>
  <c r="E212"/>
  <c r="E213"/>
  <c r="E217"/>
  <c r="E218"/>
  <c r="E219"/>
  <c r="E220"/>
  <c r="E221"/>
  <c r="E222"/>
  <c r="E223"/>
  <c r="E224"/>
  <c r="C225"/>
  <c r="C164" s="1"/>
  <c r="D225"/>
  <c r="D164" s="1"/>
  <c r="E226"/>
  <c r="C232"/>
  <c r="C231" s="1"/>
  <c r="D232"/>
  <c r="E233"/>
  <c r="E234"/>
  <c r="E235"/>
  <c r="C237"/>
  <c r="D237"/>
  <c r="E238"/>
  <c r="E239"/>
  <c r="E240"/>
  <c r="C241"/>
  <c r="E242"/>
  <c r="C245"/>
  <c r="D245"/>
  <c r="E246"/>
  <c r="E247"/>
  <c r="E248"/>
  <c r="C249"/>
  <c r="D249"/>
  <c r="E250"/>
  <c r="E251"/>
  <c r="C253"/>
  <c r="D253"/>
  <c r="D228" s="1"/>
  <c r="E254"/>
  <c r="E255"/>
  <c r="C258"/>
  <c r="D258"/>
  <c r="C259"/>
  <c r="D259"/>
  <c r="C260"/>
  <c r="D260"/>
  <c r="C263"/>
  <c r="C262" s="1"/>
  <c r="D263"/>
  <c r="E264"/>
  <c r="E265"/>
  <c r="C267"/>
  <c r="C266" s="1"/>
  <c r="D267"/>
  <c r="E268"/>
  <c r="E269"/>
  <c r="E270"/>
  <c r="C272"/>
  <c r="D272"/>
  <c r="E273"/>
  <c r="E274"/>
  <c r="E275"/>
  <c r="C276"/>
  <c r="D276"/>
  <c r="E277"/>
  <c r="E278"/>
  <c r="E280"/>
  <c r="E281"/>
  <c r="E283"/>
  <c r="E284"/>
  <c r="E286"/>
  <c r="E287"/>
  <c r="E288"/>
  <c r="E289"/>
  <c r="E290"/>
  <c r="E291"/>
  <c r="E294"/>
  <c r="E295"/>
  <c r="E296"/>
  <c r="E297"/>
  <c r="E298"/>
  <c r="E299"/>
  <c r="E300"/>
  <c r="E301"/>
  <c r="E302"/>
  <c r="E303"/>
  <c r="E308"/>
  <c r="E309"/>
  <c r="E310"/>
  <c r="E311"/>
  <c r="E312"/>
  <c r="E313"/>
  <c r="E314"/>
  <c r="E315"/>
  <c r="E317"/>
  <c r="C321"/>
  <c r="D321"/>
  <c r="E322"/>
  <c r="E323"/>
  <c r="E324"/>
  <c r="C326"/>
  <c r="C325" s="1"/>
  <c r="C320" s="1"/>
  <c r="D326"/>
  <c r="E327"/>
  <c r="E328"/>
  <c r="E329"/>
  <c r="C331"/>
  <c r="D331"/>
  <c r="E332"/>
  <c r="E333"/>
  <c r="E334"/>
  <c r="E249" l="1"/>
  <c r="E35"/>
  <c r="C104"/>
  <c r="C102" s="1"/>
  <c r="E103"/>
  <c r="C319"/>
  <c r="E10"/>
  <c r="E114"/>
  <c r="C236"/>
  <c r="C188"/>
  <c r="C183" s="1"/>
  <c r="D229"/>
  <c r="E120"/>
  <c r="E24"/>
  <c r="C252"/>
  <c r="C228"/>
  <c r="E228" s="1"/>
  <c r="E26"/>
  <c r="D125"/>
  <c r="D123" s="1"/>
  <c r="E123" s="1"/>
  <c r="C125"/>
  <c r="C123" s="1"/>
  <c r="E112"/>
  <c r="C257"/>
  <c r="C230"/>
  <c r="E237"/>
  <c r="C30"/>
  <c r="C29" s="1"/>
  <c r="C23" s="1"/>
  <c r="E241"/>
  <c r="D230"/>
  <c r="D104"/>
  <c r="D102" s="1"/>
  <c r="E102" s="1"/>
  <c r="E153"/>
  <c r="E98"/>
  <c r="D97"/>
  <c r="E97" s="1"/>
  <c r="E105"/>
  <c r="E117"/>
  <c r="E190"/>
  <c r="E321"/>
  <c r="C109"/>
  <c r="E109" s="1"/>
  <c r="D30"/>
  <c r="D25" s="1"/>
  <c r="E126"/>
  <c r="E331"/>
  <c r="C244"/>
  <c r="D142"/>
  <c r="E130"/>
  <c r="E31"/>
  <c r="E272"/>
  <c r="E232"/>
  <c r="E27"/>
  <c r="C271"/>
  <c r="C256" s="1"/>
  <c r="E164"/>
  <c r="D236"/>
  <c r="E225"/>
  <c r="D244"/>
  <c r="C152"/>
  <c r="D257"/>
  <c r="C229"/>
  <c r="C163"/>
  <c r="C162" s="1"/>
  <c r="E326"/>
  <c r="E184"/>
  <c r="E147"/>
  <c r="E166"/>
  <c r="E16"/>
  <c r="C43"/>
  <c r="E253"/>
  <c r="E53"/>
  <c r="E48"/>
  <c r="E93"/>
  <c r="E46"/>
  <c r="E258"/>
  <c r="E159"/>
  <c r="E263"/>
  <c r="E160"/>
  <c r="E161"/>
  <c r="D261"/>
  <c r="E45"/>
  <c r="E144"/>
  <c r="C142"/>
  <c r="E260"/>
  <c r="E259"/>
  <c r="E47"/>
  <c r="E141"/>
  <c r="E116"/>
  <c r="E143"/>
  <c r="E108"/>
  <c r="D110"/>
  <c r="E92"/>
  <c r="C111"/>
  <c r="D111"/>
  <c r="C261"/>
  <c r="D252"/>
  <c r="D231"/>
  <c r="C11"/>
  <c r="C8" s="1"/>
  <c r="C165"/>
  <c r="D44"/>
  <c r="D11"/>
  <c r="C330"/>
  <c r="C318" s="1"/>
  <c r="D189"/>
  <c r="D174"/>
  <c r="D330"/>
  <c r="E267"/>
  <c r="D262"/>
  <c r="E262" s="1"/>
  <c r="E245"/>
  <c r="D165"/>
  <c r="C113"/>
  <c r="D319"/>
  <c r="E175"/>
  <c r="D158"/>
  <c r="E158" s="1"/>
  <c r="C124"/>
  <c r="C110" s="1"/>
  <c r="D113"/>
  <c r="E12"/>
  <c r="D325"/>
  <c r="E276"/>
  <c r="D152"/>
  <c r="C146"/>
  <c r="C52"/>
  <c r="C41" s="1"/>
  <c r="D271"/>
  <c r="D146"/>
  <c r="D119"/>
  <c r="E119" s="1"/>
  <c r="D9"/>
  <c r="E9" s="1"/>
  <c r="D266"/>
  <c r="E266" s="1"/>
  <c r="E236" l="1"/>
  <c r="E257"/>
  <c r="E229"/>
  <c r="C25"/>
  <c r="E25" s="1"/>
  <c r="E319"/>
  <c r="E30"/>
  <c r="E244"/>
  <c r="E230"/>
  <c r="D29"/>
  <c r="E29" s="1"/>
  <c r="E125"/>
  <c r="E252"/>
  <c r="C227"/>
  <c r="C157"/>
  <c r="C107"/>
  <c r="E104"/>
  <c r="C140"/>
  <c r="E142"/>
  <c r="E261"/>
  <c r="D43"/>
  <c r="E43" s="1"/>
  <c r="E44"/>
  <c r="D256"/>
  <c r="E256" s="1"/>
  <c r="E271"/>
  <c r="D188"/>
  <c r="E189"/>
  <c r="D173"/>
  <c r="E173" s="1"/>
  <c r="E174"/>
  <c r="E325"/>
  <c r="D320"/>
  <c r="E231"/>
  <c r="D227"/>
  <c r="E146"/>
  <c r="E113"/>
  <c r="E110"/>
  <c r="E152"/>
  <c r="D140"/>
  <c r="D8"/>
  <c r="E11"/>
  <c r="D107"/>
  <c r="E111"/>
  <c r="E165"/>
  <c r="D163"/>
  <c r="E330"/>
  <c r="E124"/>
  <c r="D23" l="1"/>
  <c r="E23" s="1"/>
  <c r="E227"/>
  <c r="C7"/>
  <c r="C335" s="1"/>
  <c r="E107"/>
  <c r="E140"/>
  <c r="E163"/>
  <c r="D162"/>
  <c r="E162" s="1"/>
  <c r="E188"/>
  <c r="D183"/>
  <c r="D318"/>
  <c r="E318" s="1"/>
  <c r="E320"/>
  <c r="E8"/>
  <c r="E183" l="1"/>
  <c r="D157"/>
  <c r="E157" l="1"/>
  <c r="E95" i="9" l="1"/>
  <c r="E94"/>
  <c r="E92"/>
  <c r="E91"/>
  <c r="E90"/>
  <c r="E89"/>
  <c r="E88"/>
  <c r="E83"/>
  <c r="E82"/>
  <c r="E81"/>
  <c r="E79"/>
  <c r="E78"/>
  <c r="E77"/>
  <c r="E76"/>
  <c r="E74"/>
  <c r="E73"/>
  <c r="E72"/>
  <c r="E71"/>
  <c r="E69"/>
  <c r="E68"/>
  <c r="E66"/>
  <c r="E65"/>
  <c r="E64"/>
  <c r="E63"/>
  <c r="E62"/>
  <c r="E59"/>
  <c r="E58"/>
  <c r="E57"/>
  <c r="E56"/>
  <c r="E52"/>
  <c r="E49"/>
  <c r="E48"/>
  <c r="E47"/>
  <c r="E46"/>
  <c r="E43"/>
  <c r="E41"/>
  <c r="E39"/>
  <c r="E38"/>
  <c r="E37"/>
  <c r="E36"/>
  <c r="E35"/>
  <c r="E32"/>
  <c r="E31"/>
  <c r="E30"/>
  <c r="E29"/>
  <c r="E28"/>
  <c r="E26"/>
  <c r="E25"/>
  <c r="E21"/>
  <c r="E20"/>
  <c r="E19"/>
  <c r="E16"/>
  <c r="E14"/>
  <c r="E48" i="8"/>
  <c r="E47"/>
  <c r="E46"/>
  <c r="E44"/>
  <c r="E43"/>
  <c r="E42"/>
  <c r="E40"/>
  <c r="E39"/>
  <c r="E38"/>
  <c r="E35"/>
  <c r="E34"/>
  <c r="E33"/>
  <c r="E30"/>
  <c r="E28"/>
  <c r="E27"/>
  <c r="E26"/>
  <c r="E25"/>
  <c r="E24"/>
  <c r="E21"/>
  <c r="E20"/>
  <c r="E19"/>
  <c r="E18"/>
  <c r="E15"/>
  <c r="E14"/>
  <c r="D45"/>
  <c r="D41"/>
  <c r="D37"/>
  <c r="D32"/>
  <c r="D31" s="1"/>
  <c r="D29"/>
  <c r="D23"/>
  <c r="D22" s="1"/>
  <c r="D17"/>
  <c r="D16" s="1"/>
  <c r="D13"/>
  <c r="E124" i="1"/>
  <c r="E123"/>
  <c r="E122"/>
  <c r="E120"/>
  <c r="E119"/>
  <c r="E118"/>
  <c r="E116"/>
  <c r="E115"/>
  <c r="E114"/>
  <c r="E111"/>
  <c r="E110"/>
  <c r="E109"/>
  <c r="E106"/>
  <c r="E105"/>
  <c r="E103"/>
  <c r="E102"/>
  <c r="E101"/>
  <c r="E100"/>
  <c r="E99"/>
  <c r="E97"/>
  <c r="E96"/>
  <c r="E95"/>
  <c r="E94"/>
  <c r="E93"/>
  <c r="E88"/>
  <c r="E87"/>
  <c r="E86"/>
  <c r="E85"/>
  <c r="E82"/>
  <c r="E81"/>
  <c r="E80"/>
  <c r="E79"/>
  <c r="E77"/>
  <c r="E76"/>
  <c r="E75"/>
  <c r="E74"/>
  <c r="E72"/>
  <c r="E71"/>
  <c r="E70"/>
  <c r="E69"/>
  <c r="E67"/>
  <c r="E66"/>
  <c r="E64"/>
  <c r="E63"/>
  <c r="E62"/>
  <c r="E61"/>
  <c r="E60"/>
  <c r="E57"/>
  <c r="E56"/>
  <c r="E55"/>
  <c r="E54"/>
  <c r="E50"/>
  <c r="E47"/>
  <c r="E46"/>
  <c r="E45"/>
  <c r="E44"/>
  <c r="E41"/>
  <c r="E39"/>
  <c r="E37"/>
  <c r="E36"/>
  <c r="E35"/>
  <c r="E34"/>
  <c r="E33"/>
  <c r="E30"/>
  <c r="E29"/>
  <c r="E28"/>
  <c r="E27"/>
  <c r="E26"/>
  <c r="E24"/>
  <c r="E23"/>
  <c r="E19"/>
  <c r="E18"/>
  <c r="E17"/>
  <c r="E14"/>
  <c r="E12"/>
  <c r="D121"/>
  <c r="D117"/>
  <c r="D113"/>
  <c r="D108"/>
  <c r="D107" s="1"/>
  <c r="D104"/>
  <c r="D98"/>
  <c r="D92"/>
  <c r="D84"/>
  <c r="D83" s="1"/>
  <c r="D78"/>
  <c r="D73"/>
  <c r="D68"/>
  <c r="D65"/>
  <c r="D59"/>
  <c r="D53"/>
  <c r="D52" s="1"/>
  <c r="D49"/>
  <c r="D48" s="1"/>
  <c r="D43"/>
  <c r="D42" s="1"/>
  <c r="D40"/>
  <c r="D38"/>
  <c r="D32"/>
  <c r="D25"/>
  <c r="D22"/>
  <c r="D16"/>
  <c r="D15" s="1"/>
  <c r="D13"/>
  <c r="D11"/>
  <c r="D10" s="1"/>
  <c r="D58" l="1"/>
  <c r="D51" s="1"/>
  <c r="D36" i="8"/>
  <c r="D11" s="1"/>
  <c r="D21" i="1"/>
  <c r="D112"/>
  <c r="D91"/>
  <c r="D12" i="8"/>
  <c r="D9" i="1"/>
  <c r="D31"/>
  <c r="D93" i="9"/>
  <c r="D87"/>
  <c r="D75"/>
  <c r="D70"/>
  <c r="D67"/>
  <c r="D61"/>
  <c r="D55"/>
  <c r="D51"/>
  <c r="D45"/>
  <c r="D44"/>
  <c r="D42"/>
  <c r="D40"/>
  <c r="D34"/>
  <c r="D27"/>
  <c r="D24"/>
  <c r="D18"/>
  <c r="D15"/>
  <c r="D13"/>
  <c r="D60" l="1"/>
  <c r="D33"/>
  <c r="D86"/>
  <c r="D12"/>
  <c r="D17"/>
  <c r="D50"/>
  <c r="D54"/>
  <c r="D23"/>
  <c r="D20" i="1"/>
  <c r="D49" i="8"/>
  <c r="D90" i="1"/>
  <c r="D85" i="9" l="1"/>
  <c r="D11"/>
  <c r="D53"/>
  <c r="D22"/>
  <c r="D8" i="1"/>
  <c r="D336" i="10"/>
  <c r="D89" i="1"/>
  <c r="D84" i="9" l="1"/>
  <c r="D10"/>
  <c r="D7" i="1"/>
  <c r="D5" s="1"/>
  <c r="E330" i="7"/>
  <c r="E328"/>
  <c r="E322"/>
  <c r="E319"/>
  <c r="E310"/>
  <c r="E308"/>
  <c r="E306"/>
  <c r="E304"/>
  <c r="E303"/>
  <c r="E302"/>
  <c r="E296"/>
  <c r="E294"/>
  <c r="E293"/>
  <c r="E292"/>
  <c r="E290"/>
  <c r="E288"/>
  <c r="E286"/>
  <c r="E284"/>
  <c r="E276"/>
  <c r="E275"/>
  <c r="E274"/>
  <c r="E272"/>
  <c r="E271"/>
  <c r="E270"/>
  <c r="E266"/>
  <c r="E265"/>
  <c r="E264"/>
  <c r="E261"/>
  <c r="E259"/>
  <c r="E258"/>
  <c r="E256"/>
  <c r="E255"/>
  <c r="E253"/>
  <c r="E252"/>
  <c r="E250"/>
  <c r="E249"/>
  <c r="E248"/>
  <c r="E247"/>
  <c r="E237"/>
  <c r="E235"/>
  <c r="E233"/>
  <c r="E231"/>
  <c r="E229"/>
  <c r="E227"/>
  <c r="E223"/>
  <c r="E221"/>
  <c r="E220"/>
  <c r="E218"/>
  <c r="E217"/>
  <c r="E207"/>
  <c r="E206"/>
  <c r="E204"/>
  <c r="E203"/>
  <c r="E201"/>
  <c r="E200"/>
  <c r="E198"/>
  <c r="E197"/>
  <c r="E192"/>
  <c r="E182"/>
  <c r="E179"/>
  <c r="E177"/>
  <c r="E176"/>
  <c r="E175"/>
  <c r="E174"/>
  <c r="E172"/>
  <c r="E171"/>
  <c r="E170"/>
  <c r="E169"/>
  <c r="E167"/>
  <c r="E166"/>
  <c r="E165"/>
  <c r="E164"/>
  <c r="E162"/>
  <c r="E161"/>
  <c r="E160"/>
  <c r="E159"/>
  <c r="E157"/>
  <c r="E156"/>
  <c r="E155"/>
  <c r="E154"/>
  <c r="E152"/>
  <c r="E151"/>
  <c r="E150"/>
  <c r="E149"/>
  <c r="E147"/>
  <c r="E146"/>
  <c r="E145"/>
  <c r="E144"/>
  <c r="E142"/>
  <c r="E141"/>
  <c r="E140"/>
  <c r="E139"/>
  <c r="E137"/>
  <c r="E136"/>
  <c r="E135"/>
  <c r="E134"/>
  <c r="E132"/>
  <c r="E131"/>
  <c r="E130"/>
  <c r="E129"/>
  <c r="E127"/>
  <c r="E126"/>
  <c r="E125"/>
  <c r="E124"/>
  <c r="E122"/>
  <c r="E121"/>
  <c r="E120"/>
  <c r="E119"/>
  <c r="E117"/>
  <c r="E116"/>
  <c r="E115"/>
  <c r="E114"/>
  <c r="E112"/>
  <c r="E111"/>
  <c r="E110"/>
  <c r="E109"/>
  <c r="E107"/>
  <c r="E106"/>
  <c r="E105"/>
  <c r="E104"/>
  <c r="E102"/>
  <c r="E101"/>
  <c r="E100"/>
  <c r="E99"/>
  <c r="E97"/>
  <c r="E96"/>
  <c r="E95"/>
  <c r="E94"/>
  <c r="E92"/>
  <c r="E91"/>
  <c r="E90"/>
  <c r="E89"/>
  <c r="E87"/>
  <c r="E86"/>
  <c r="E85"/>
  <c r="E84"/>
  <c r="E82"/>
  <c r="E81"/>
  <c r="E80"/>
  <c r="E79"/>
  <c r="E77"/>
  <c r="E76"/>
  <c r="E75"/>
  <c r="E74"/>
  <c r="E72"/>
  <c r="E71"/>
  <c r="E70"/>
  <c r="E69"/>
  <c r="E67"/>
  <c r="E66"/>
  <c r="E65"/>
  <c r="E64"/>
  <c r="E62"/>
  <c r="E61"/>
  <c r="E60"/>
  <c r="E59"/>
  <c r="E57"/>
  <c r="E56"/>
  <c r="E55"/>
  <c r="E54"/>
  <c r="E52"/>
  <c r="E51"/>
  <c r="E50"/>
  <c r="E49"/>
  <c r="E47"/>
  <c r="E46"/>
  <c r="E45"/>
  <c r="E44"/>
  <c r="E34"/>
  <c r="E32"/>
  <c r="E27"/>
  <c r="E26"/>
  <c r="E24"/>
  <c r="E23"/>
  <c r="E21"/>
  <c r="E20"/>
  <c r="E18"/>
  <c r="E12"/>
  <c r="E11"/>
  <c r="D329"/>
  <c r="D325" s="1"/>
  <c r="D326"/>
  <c r="D324"/>
  <c r="D321"/>
  <c r="D315" s="1"/>
  <c r="D318"/>
  <c r="D317" s="1"/>
  <c r="D316"/>
  <c r="D313"/>
  <c r="D309"/>
  <c r="D307" s="1"/>
  <c r="D305"/>
  <c r="D301" s="1"/>
  <c r="D300"/>
  <c r="D298"/>
  <c r="D295"/>
  <c r="D291" s="1"/>
  <c r="D289"/>
  <c r="D287" s="1"/>
  <c r="D285"/>
  <c r="D282"/>
  <c r="D280"/>
  <c r="D279"/>
  <c r="D278"/>
  <c r="D273"/>
  <c r="D269"/>
  <c r="D268" s="1"/>
  <c r="D263"/>
  <c r="D262" s="1"/>
  <c r="D260"/>
  <c r="D257" s="1"/>
  <c r="D254"/>
  <c r="D251"/>
  <c r="D246"/>
  <c r="D244"/>
  <c r="D241"/>
  <c r="D240"/>
  <c r="D239"/>
  <c r="D236"/>
  <c r="D234"/>
  <c r="D232"/>
  <c r="D211" s="1"/>
  <c r="D228"/>
  <c r="D226"/>
  <c r="D225"/>
  <c r="D222"/>
  <c r="D219"/>
  <c r="D216"/>
  <c r="D215"/>
  <c r="D210" s="1"/>
  <c r="D214"/>
  <c r="D212"/>
  <c r="D205"/>
  <c r="D202"/>
  <c r="D199"/>
  <c r="D196"/>
  <c r="D195"/>
  <c r="D194"/>
  <c r="D191"/>
  <c r="D190" s="1"/>
  <c r="D178"/>
  <c r="D173"/>
  <c r="D168"/>
  <c r="D163"/>
  <c r="D158"/>
  <c r="D153"/>
  <c r="D148"/>
  <c r="D143"/>
  <c r="D138"/>
  <c r="D133"/>
  <c r="D128"/>
  <c r="D123"/>
  <c r="D118"/>
  <c r="D113"/>
  <c r="D108"/>
  <c r="D103"/>
  <c r="D98"/>
  <c r="D93"/>
  <c r="D88"/>
  <c r="D83"/>
  <c r="D78"/>
  <c r="D73"/>
  <c r="D68"/>
  <c r="D63"/>
  <c r="D58"/>
  <c r="D53"/>
  <c r="D48"/>
  <c r="D43"/>
  <c r="D41"/>
  <c r="D40"/>
  <c r="D39"/>
  <c r="D38"/>
  <c r="D36"/>
  <c r="D33"/>
  <c r="D31"/>
  <c r="D30"/>
  <c r="D29"/>
  <c r="D25"/>
  <c r="D22"/>
  <c r="D19"/>
  <c r="D17"/>
  <c r="D15"/>
  <c r="D14"/>
  <c r="D10"/>
  <c r="D7" s="1"/>
  <c r="D8"/>
  <c r="D9" i="9" l="1"/>
  <c r="D6" i="1"/>
  <c r="D267" i="7"/>
  <c r="D238" s="1"/>
  <c r="D281"/>
  <c r="D209"/>
  <c r="D311"/>
  <c r="D299"/>
  <c r="D13"/>
  <c r="D193"/>
  <c r="D245"/>
  <c r="D243" s="1"/>
  <c r="D28"/>
  <c r="D35"/>
  <c r="D213"/>
  <c r="D297"/>
  <c r="D125" i="1"/>
  <c r="D230" i="7"/>
  <c r="D224" s="1"/>
  <c r="D312"/>
  <c r="D327"/>
  <c r="D42"/>
  <c r="D283"/>
  <c r="C18" i="9"/>
  <c r="E18" s="1"/>
  <c r="C16" i="1"/>
  <c r="E16" s="1"/>
  <c r="D7" i="9" l="1"/>
  <c r="D8"/>
  <c r="D208" i="7"/>
  <c r="D242"/>
  <c r="D323"/>
  <c r="D277"/>
  <c r="C80" i="9"/>
  <c r="E80" s="1"/>
  <c r="D96" l="1"/>
  <c r="D6" i="7"/>
  <c r="C87" i="9"/>
  <c r="E87" s="1"/>
  <c r="C98" i="1"/>
  <c r="E98" s="1"/>
  <c r="C194" i="7"/>
  <c r="E194" s="1"/>
  <c r="D332" l="1"/>
  <c r="D331"/>
  <c r="C8"/>
  <c r="E8" s="1"/>
  <c r="D333" l="1"/>
  <c r="E313"/>
  <c r="C16"/>
  <c r="E16" s="1"/>
  <c r="C9" l="1"/>
  <c r="E9" s="1"/>
  <c r="C30" l="1"/>
  <c r="E30" s="1"/>
  <c r="C260"/>
  <c r="E260" s="1"/>
  <c r="C214" l="1"/>
  <c r="E214" s="1"/>
  <c r="C75" i="9" l="1"/>
  <c r="E75" s="1"/>
  <c r="C67"/>
  <c r="E67" s="1"/>
  <c r="C61"/>
  <c r="E61" s="1"/>
  <c r="C27"/>
  <c r="E27" s="1"/>
  <c r="C202" i="7" l="1"/>
  <c r="E202" s="1"/>
  <c r="C45" i="8" l="1"/>
  <c r="E45" s="1"/>
  <c r="C41"/>
  <c r="E41" s="1"/>
  <c r="C37"/>
  <c r="E37" s="1"/>
  <c r="C437" i="11"/>
  <c r="G432"/>
  <c r="G431" s="1"/>
  <c r="F432"/>
  <c r="F431" s="1"/>
  <c r="E432"/>
  <c r="E431" s="1"/>
  <c r="D432"/>
  <c r="D431" s="1"/>
  <c r="C432"/>
  <c r="C431" s="1"/>
  <c r="G427"/>
  <c r="G426" s="1"/>
  <c r="F427"/>
  <c r="F426" s="1"/>
  <c r="E427"/>
  <c r="E426" s="1"/>
  <c r="D427"/>
  <c r="D426" s="1"/>
  <c r="D421" s="1"/>
  <c r="C427"/>
  <c r="C426" s="1"/>
  <c r="G422"/>
  <c r="F422"/>
  <c r="F420" s="1"/>
  <c r="E422"/>
  <c r="D422"/>
  <c r="C422"/>
  <c r="G343"/>
  <c r="F343"/>
  <c r="E343"/>
  <c r="D343"/>
  <c r="C343"/>
  <c r="C327" s="1"/>
  <c r="G339"/>
  <c r="F339"/>
  <c r="E339"/>
  <c r="D339"/>
  <c r="C339"/>
  <c r="C323" s="1"/>
  <c r="E338"/>
  <c r="G334"/>
  <c r="F334"/>
  <c r="F333" s="1"/>
  <c r="E334"/>
  <c r="E333" s="1"/>
  <c r="D334"/>
  <c r="D333" s="1"/>
  <c r="C334"/>
  <c r="C333"/>
  <c r="G329"/>
  <c r="G328" s="1"/>
  <c r="F329"/>
  <c r="F328" s="1"/>
  <c r="E329"/>
  <c r="D329"/>
  <c r="D328" s="1"/>
  <c r="C329"/>
  <c r="C328" s="1"/>
  <c r="G326"/>
  <c r="F326"/>
  <c r="E326"/>
  <c r="D326"/>
  <c r="C326"/>
  <c r="G325"/>
  <c r="F325"/>
  <c r="E325"/>
  <c r="D325"/>
  <c r="C325"/>
  <c r="G324"/>
  <c r="F324"/>
  <c r="E324"/>
  <c r="D324"/>
  <c r="C324"/>
  <c r="G320"/>
  <c r="G319" s="1"/>
  <c r="F320"/>
  <c r="F319" s="1"/>
  <c r="E320"/>
  <c r="E319" s="1"/>
  <c r="D320"/>
  <c r="D319" s="1"/>
  <c r="C320"/>
  <c r="C319" s="1"/>
  <c r="G315"/>
  <c r="F315"/>
  <c r="E315"/>
  <c r="D315"/>
  <c r="C315"/>
  <c r="G311"/>
  <c r="F311"/>
  <c r="E311"/>
  <c r="D311"/>
  <c r="C311"/>
  <c r="G308"/>
  <c r="G303" s="1"/>
  <c r="F308"/>
  <c r="E308"/>
  <c r="D308"/>
  <c r="C308"/>
  <c r="G304"/>
  <c r="F304"/>
  <c r="E304"/>
  <c r="E296" s="1"/>
  <c r="D304"/>
  <c r="C304"/>
  <c r="G299"/>
  <c r="G298" s="1"/>
  <c r="F299"/>
  <c r="F298" s="1"/>
  <c r="E299"/>
  <c r="E298" s="1"/>
  <c r="D299"/>
  <c r="D298" s="1"/>
  <c r="C299"/>
  <c r="C298" s="1"/>
  <c r="G295"/>
  <c r="G292"/>
  <c r="G177" s="1"/>
  <c r="F292"/>
  <c r="E292"/>
  <c r="E177" s="1"/>
  <c r="D292"/>
  <c r="D177" s="1"/>
  <c r="C292"/>
  <c r="C177" s="1"/>
  <c r="G207"/>
  <c r="G206" s="1"/>
  <c r="F207"/>
  <c r="F206" s="1"/>
  <c r="E207"/>
  <c r="E206" s="1"/>
  <c r="D207"/>
  <c r="D206" s="1"/>
  <c r="C207"/>
  <c r="C206" s="1"/>
  <c r="G201"/>
  <c r="G171" s="1"/>
  <c r="F201"/>
  <c r="F171" s="1"/>
  <c r="E201"/>
  <c r="E171" s="1"/>
  <c r="D201"/>
  <c r="D171" s="1"/>
  <c r="C201"/>
  <c r="C171" s="1"/>
  <c r="G194"/>
  <c r="G193" s="1"/>
  <c r="G192" s="1"/>
  <c r="F194"/>
  <c r="E194"/>
  <c r="E193" s="1"/>
  <c r="E192" s="1"/>
  <c r="D194"/>
  <c r="D193" s="1"/>
  <c r="D192" s="1"/>
  <c r="C194"/>
  <c r="C193" s="1"/>
  <c r="C192" s="1"/>
  <c r="G179"/>
  <c r="G178" s="1"/>
  <c r="F179"/>
  <c r="F178" s="1"/>
  <c r="E179"/>
  <c r="E178" s="1"/>
  <c r="D179"/>
  <c r="D178" s="1"/>
  <c r="C179"/>
  <c r="C178" s="1"/>
  <c r="F177"/>
  <c r="G174"/>
  <c r="F174"/>
  <c r="E174"/>
  <c r="D174"/>
  <c r="C174"/>
  <c r="G173"/>
  <c r="F173"/>
  <c r="E173"/>
  <c r="D173"/>
  <c r="C173"/>
  <c r="G172"/>
  <c r="F172"/>
  <c r="E172"/>
  <c r="D172"/>
  <c r="C172"/>
  <c r="G166"/>
  <c r="G165" s="1"/>
  <c r="F166"/>
  <c r="F156" s="1"/>
  <c r="E166"/>
  <c r="E165" s="1"/>
  <c r="D166"/>
  <c r="D165" s="1"/>
  <c r="C166"/>
  <c r="C165" s="1"/>
  <c r="G162"/>
  <c r="G161" s="1"/>
  <c r="F162"/>
  <c r="F161" s="1"/>
  <c r="E162"/>
  <c r="E161" s="1"/>
  <c r="D162"/>
  <c r="D161" s="1"/>
  <c r="C162"/>
  <c r="C161" s="1"/>
  <c r="G159"/>
  <c r="G158" s="1"/>
  <c r="F159"/>
  <c r="F158" s="1"/>
  <c r="E159"/>
  <c r="D159"/>
  <c r="D158" s="1"/>
  <c r="C159"/>
  <c r="C158" s="1"/>
  <c r="G122"/>
  <c r="G117" s="1"/>
  <c r="G115" s="1"/>
  <c r="F122"/>
  <c r="F116" s="1"/>
  <c r="E122"/>
  <c r="E116" s="1"/>
  <c r="D122"/>
  <c r="D116" s="1"/>
  <c r="C122"/>
  <c r="G118"/>
  <c r="G103" s="1"/>
  <c r="F118"/>
  <c r="E118"/>
  <c r="E117" s="1"/>
  <c r="E115" s="1"/>
  <c r="D118"/>
  <c r="C118"/>
  <c r="C103" s="1"/>
  <c r="G112"/>
  <c r="G111" s="1"/>
  <c r="F112"/>
  <c r="F111" s="1"/>
  <c r="E112"/>
  <c r="E111" s="1"/>
  <c r="D112"/>
  <c r="D107" s="1"/>
  <c r="C112"/>
  <c r="C111" s="1"/>
  <c r="G109"/>
  <c r="G108" s="1"/>
  <c r="F109"/>
  <c r="F108" s="1"/>
  <c r="E109"/>
  <c r="E108" s="1"/>
  <c r="D109"/>
  <c r="D108" s="1"/>
  <c r="C109"/>
  <c r="C108" s="1"/>
  <c r="E107"/>
  <c r="F103"/>
  <c r="G99"/>
  <c r="G98" s="1"/>
  <c r="G96" s="1"/>
  <c r="F99"/>
  <c r="F98" s="1"/>
  <c r="F96" s="1"/>
  <c r="E99"/>
  <c r="E98" s="1"/>
  <c r="E96" s="1"/>
  <c r="D99"/>
  <c r="D97" s="1"/>
  <c r="C99"/>
  <c r="C97" s="1"/>
  <c r="G94"/>
  <c r="F94"/>
  <c r="E94"/>
  <c r="D94"/>
  <c r="C94"/>
  <c r="G92"/>
  <c r="F92"/>
  <c r="E92"/>
  <c r="D92"/>
  <c r="C92"/>
  <c r="G89"/>
  <c r="G88" s="1"/>
  <c r="F89"/>
  <c r="F88" s="1"/>
  <c r="E89"/>
  <c r="E88" s="1"/>
  <c r="D89"/>
  <c r="D88" s="1"/>
  <c r="C89"/>
  <c r="C88" s="1"/>
  <c r="G54"/>
  <c r="F54"/>
  <c r="F49" s="1"/>
  <c r="E54"/>
  <c r="D54"/>
  <c r="C54"/>
  <c r="G50"/>
  <c r="F50"/>
  <c r="E50"/>
  <c r="D50"/>
  <c r="D49" s="1"/>
  <c r="C50"/>
  <c r="C45" s="1"/>
  <c r="G48"/>
  <c r="F48"/>
  <c r="E48"/>
  <c r="D48"/>
  <c r="C48"/>
  <c r="G47"/>
  <c r="F47"/>
  <c r="E47"/>
  <c r="D47"/>
  <c r="C47"/>
  <c r="G46"/>
  <c r="F46"/>
  <c r="E46"/>
  <c r="D46"/>
  <c r="C46"/>
  <c r="F45"/>
  <c r="G39"/>
  <c r="G26" s="1"/>
  <c r="F39"/>
  <c r="F26" s="1"/>
  <c r="E39"/>
  <c r="E26" s="1"/>
  <c r="D39"/>
  <c r="D26" s="1"/>
  <c r="C39"/>
  <c r="C26" s="1"/>
  <c r="G35"/>
  <c r="F35"/>
  <c r="E35"/>
  <c r="D35"/>
  <c r="C35"/>
  <c r="G31"/>
  <c r="F31"/>
  <c r="E31"/>
  <c r="D31"/>
  <c r="C31"/>
  <c r="G27"/>
  <c r="F27"/>
  <c r="E27"/>
  <c r="D27"/>
  <c r="C27"/>
  <c r="G24"/>
  <c r="F24"/>
  <c r="E24"/>
  <c r="D24"/>
  <c r="C24"/>
  <c r="G21"/>
  <c r="G20" s="1"/>
  <c r="G18" s="1"/>
  <c r="F21"/>
  <c r="F19" s="1"/>
  <c r="E21"/>
  <c r="E19" s="1"/>
  <c r="D21"/>
  <c r="D19" s="1"/>
  <c r="C21"/>
  <c r="C19" s="1"/>
  <c r="G16"/>
  <c r="F16"/>
  <c r="E16"/>
  <c r="E9" s="1"/>
  <c r="D16"/>
  <c r="D11" s="1"/>
  <c r="D8" s="1"/>
  <c r="C16"/>
  <c r="C9" s="1"/>
  <c r="G12"/>
  <c r="F12"/>
  <c r="F10" s="1"/>
  <c r="E12"/>
  <c r="E10" s="1"/>
  <c r="D12"/>
  <c r="D10" s="1"/>
  <c r="C12"/>
  <c r="C10"/>
  <c r="G9"/>
  <c r="F9"/>
  <c r="C240" i="7"/>
  <c r="E240" s="1"/>
  <c r="C232"/>
  <c r="E232" s="1"/>
  <c r="C65" i="1"/>
  <c r="E65" s="1"/>
  <c r="D44" i="11" l="1"/>
  <c r="D43"/>
  <c r="G11"/>
  <c r="G8" s="1"/>
  <c r="C303"/>
  <c r="G44"/>
  <c r="G156"/>
  <c r="E327"/>
  <c r="G323"/>
  <c r="E310"/>
  <c r="E97"/>
  <c r="F327"/>
  <c r="G30"/>
  <c r="C20"/>
  <c r="C18" s="1"/>
  <c r="E205"/>
  <c r="E200" s="1"/>
  <c r="D295"/>
  <c r="C297"/>
  <c r="D20"/>
  <c r="D18" s="1"/>
  <c r="E295"/>
  <c r="D310"/>
  <c r="G10"/>
  <c r="C98"/>
  <c r="C96" s="1"/>
  <c r="C11"/>
  <c r="C8" s="1"/>
  <c r="F44"/>
  <c r="F43"/>
  <c r="D98"/>
  <c r="D96" s="1"/>
  <c r="C106"/>
  <c r="C102" s="1"/>
  <c r="D303"/>
  <c r="C30"/>
  <c r="C29" s="1"/>
  <c r="C23" s="1"/>
  <c r="G49"/>
  <c r="G43" s="1"/>
  <c r="C107"/>
  <c r="D117"/>
  <c r="D115" s="1"/>
  <c r="D157"/>
  <c r="E297"/>
  <c r="D45"/>
  <c r="F297"/>
  <c r="F323"/>
  <c r="G97"/>
  <c r="F107"/>
  <c r="F104" s="1"/>
  <c r="D104"/>
  <c r="F157"/>
  <c r="D296"/>
  <c r="D420"/>
  <c r="G421"/>
  <c r="G419" s="1"/>
  <c r="G19"/>
  <c r="C295"/>
  <c r="C338"/>
  <c r="E420"/>
  <c r="C25"/>
  <c r="C105"/>
  <c r="D155"/>
  <c r="D419"/>
  <c r="D9"/>
  <c r="G45"/>
  <c r="C44"/>
  <c r="E105"/>
  <c r="E101" s="1"/>
  <c r="D156"/>
  <c r="F176"/>
  <c r="F175" s="1"/>
  <c r="E176"/>
  <c r="E175" s="1"/>
  <c r="C421"/>
  <c r="C419" s="1"/>
  <c r="G107"/>
  <c r="F105"/>
  <c r="E156"/>
  <c r="F155"/>
  <c r="F296"/>
  <c r="C296"/>
  <c r="F11"/>
  <c r="F8" s="1"/>
  <c r="E20"/>
  <c r="E18" s="1"/>
  <c r="D205"/>
  <c r="D200" s="1"/>
  <c r="D170" s="1"/>
  <c r="G297"/>
  <c r="D327"/>
  <c r="F20"/>
  <c r="F18" s="1"/>
  <c r="D30"/>
  <c r="D25" s="1"/>
  <c r="D106"/>
  <c r="D102" s="1"/>
  <c r="C117"/>
  <c r="C115" s="1"/>
  <c r="F421"/>
  <c r="F419" s="1"/>
  <c r="E30"/>
  <c r="E25" s="1"/>
  <c r="E44"/>
  <c r="E106"/>
  <c r="E102" s="1"/>
  <c r="D111"/>
  <c r="D105" s="1"/>
  <c r="G116"/>
  <c r="F165"/>
  <c r="F193"/>
  <c r="F192" s="1"/>
  <c r="F205"/>
  <c r="F200" s="1"/>
  <c r="F170" s="1"/>
  <c r="F310"/>
  <c r="E328"/>
  <c r="E322" s="1"/>
  <c r="F338"/>
  <c r="F322" s="1"/>
  <c r="G420"/>
  <c r="F30"/>
  <c r="E49"/>
  <c r="E43" s="1"/>
  <c r="D103"/>
  <c r="G106"/>
  <c r="G102" s="1"/>
  <c r="E104"/>
  <c r="C157"/>
  <c r="E303"/>
  <c r="E294" s="1"/>
  <c r="G310"/>
  <c r="G294" s="1"/>
  <c r="G333"/>
  <c r="G327"/>
  <c r="E103"/>
  <c r="F117"/>
  <c r="F115" s="1"/>
  <c r="F101" s="1"/>
  <c r="C155"/>
  <c r="D176"/>
  <c r="D175" s="1"/>
  <c r="F295"/>
  <c r="C36" i="8"/>
  <c r="E36" s="1"/>
  <c r="G157" i="11"/>
  <c r="G155"/>
  <c r="G176"/>
  <c r="G175" s="1"/>
  <c r="G205"/>
  <c r="G200" s="1"/>
  <c r="G170" s="1"/>
  <c r="E170"/>
  <c r="G29"/>
  <c r="G23" s="1"/>
  <c r="G25"/>
  <c r="F25"/>
  <c r="F29"/>
  <c r="F23" s="1"/>
  <c r="C205"/>
  <c r="C200" s="1"/>
  <c r="C170" s="1"/>
  <c r="C176"/>
  <c r="C175" s="1"/>
  <c r="C322"/>
  <c r="G105"/>
  <c r="G101" s="1"/>
  <c r="E157"/>
  <c r="C156"/>
  <c r="E158"/>
  <c r="E155" s="1"/>
  <c r="F303"/>
  <c r="C310"/>
  <c r="C294" s="1"/>
  <c r="E11"/>
  <c r="E8" s="1"/>
  <c r="F97"/>
  <c r="C116"/>
  <c r="C104" s="1"/>
  <c r="C420"/>
  <c r="E45"/>
  <c r="E323"/>
  <c r="D297"/>
  <c r="D323"/>
  <c r="G338"/>
  <c r="G322" s="1"/>
  <c r="E421"/>
  <c r="E419" s="1"/>
  <c r="G296"/>
  <c r="C49"/>
  <c r="C43" s="1"/>
  <c r="D338"/>
  <c r="D322" s="1"/>
  <c r="F106"/>
  <c r="F102" s="1"/>
  <c r="C45" i="9"/>
  <c r="C42"/>
  <c r="E42" s="1"/>
  <c r="C15"/>
  <c r="E15" s="1"/>
  <c r="C121" i="1"/>
  <c r="E121" s="1"/>
  <c r="C216" i="7"/>
  <c r="E216" s="1"/>
  <c r="C44" i="9" l="1"/>
  <c r="E44" s="1"/>
  <c r="E45"/>
  <c r="D101" i="11"/>
  <c r="F294"/>
  <c r="D294"/>
  <c r="F7"/>
  <c r="F436" s="1"/>
  <c r="D29"/>
  <c r="D23" s="1"/>
  <c r="D7"/>
  <c r="D436" s="1"/>
  <c r="E29"/>
  <c r="E23" s="1"/>
  <c r="E7" s="1"/>
  <c r="E436" s="1"/>
  <c r="C101"/>
  <c r="C7" s="1"/>
  <c r="C436" s="1"/>
  <c r="C438" s="1"/>
  <c r="G104"/>
  <c r="E437"/>
  <c r="F437"/>
  <c r="G437"/>
  <c r="G7"/>
  <c r="G436" s="1"/>
  <c r="C195" i="7"/>
  <c r="E195" s="1"/>
  <c r="C205"/>
  <c r="E205" s="1"/>
  <c r="F438" i="11" l="1"/>
  <c r="E438"/>
  <c r="G438"/>
  <c r="C93" i="9" l="1"/>
  <c r="E93" s="1"/>
  <c r="C29" i="8"/>
  <c r="E29" s="1"/>
  <c r="C279" i="7"/>
  <c r="E279" s="1"/>
  <c r="C32" i="8" l="1"/>
  <c r="C108" i="1"/>
  <c r="C107" l="1"/>
  <c r="E107" s="1"/>
  <c r="E108"/>
  <c r="C31" i="8"/>
  <c r="E31" s="1"/>
  <c r="E32"/>
  <c r="C117" i="1"/>
  <c r="E117" s="1"/>
  <c r="C113"/>
  <c r="E113" s="1"/>
  <c r="C104"/>
  <c r="E104" s="1"/>
  <c r="C92"/>
  <c r="E92" s="1"/>
  <c r="C84"/>
  <c r="C78"/>
  <c r="E78" s="1"/>
  <c r="C73"/>
  <c r="E73" s="1"/>
  <c r="C68"/>
  <c r="E68" s="1"/>
  <c r="C59"/>
  <c r="E59" s="1"/>
  <c r="C53"/>
  <c r="C49"/>
  <c r="C43"/>
  <c r="C40"/>
  <c r="E40" s="1"/>
  <c r="C38"/>
  <c r="E38" s="1"/>
  <c r="C32"/>
  <c r="E32" s="1"/>
  <c r="C25"/>
  <c r="E25" s="1"/>
  <c r="C22"/>
  <c r="E22" s="1"/>
  <c r="C15"/>
  <c r="E15" s="1"/>
  <c r="C13"/>
  <c r="E13" s="1"/>
  <c r="C11"/>
  <c r="E11" s="1"/>
  <c r="C86" i="9"/>
  <c r="C70"/>
  <c r="C55"/>
  <c r="C51"/>
  <c r="C40"/>
  <c r="E40" s="1"/>
  <c r="C34"/>
  <c r="E34" s="1"/>
  <c r="C24"/>
  <c r="E24" s="1"/>
  <c r="C17"/>
  <c r="E17" s="1"/>
  <c r="C13"/>
  <c r="E13" s="1"/>
  <c r="C329" i="7"/>
  <c r="C326"/>
  <c r="E326" s="1"/>
  <c r="C324"/>
  <c r="E324" s="1"/>
  <c r="C321"/>
  <c r="C318"/>
  <c r="C316"/>
  <c r="E316" s="1"/>
  <c r="C309"/>
  <c r="C305"/>
  <c r="C300"/>
  <c r="E300" s="1"/>
  <c r="C298"/>
  <c r="E298" s="1"/>
  <c r="C295"/>
  <c r="C289"/>
  <c r="C285"/>
  <c r="C282"/>
  <c r="E282" s="1"/>
  <c r="C280"/>
  <c r="E280" s="1"/>
  <c r="C278"/>
  <c r="E278" s="1"/>
  <c r="C273"/>
  <c r="E273" s="1"/>
  <c r="C269"/>
  <c r="C263"/>
  <c r="C257"/>
  <c r="E257" s="1"/>
  <c r="C254"/>
  <c r="E254" s="1"/>
  <c r="C251"/>
  <c r="E251" s="1"/>
  <c r="C246"/>
  <c r="E246" s="1"/>
  <c r="C244"/>
  <c r="E244" s="1"/>
  <c r="C241"/>
  <c r="E241" s="1"/>
  <c r="C239"/>
  <c r="E239" s="1"/>
  <c r="C236"/>
  <c r="E236" s="1"/>
  <c r="C234"/>
  <c r="E234" s="1"/>
  <c r="C230"/>
  <c r="E230" s="1"/>
  <c r="C228"/>
  <c r="E228" s="1"/>
  <c r="C226"/>
  <c r="E226" s="1"/>
  <c r="C225"/>
  <c r="E225" s="1"/>
  <c r="C222"/>
  <c r="E222" s="1"/>
  <c r="C219"/>
  <c r="E219" s="1"/>
  <c r="C215"/>
  <c r="C212"/>
  <c r="E212" s="1"/>
  <c r="C199"/>
  <c r="E199" s="1"/>
  <c r="C196"/>
  <c r="E196" s="1"/>
  <c r="C191"/>
  <c r="E180"/>
  <c r="C178"/>
  <c r="E178" s="1"/>
  <c r="C173"/>
  <c r="E173" s="1"/>
  <c r="C168"/>
  <c r="E168" s="1"/>
  <c r="C163"/>
  <c r="E163" s="1"/>
  <c r="C158"/>
  <c r="E158" s="1"/>
  <c r="C153"/>
  <c r="E153" s="1"/>
  <c r="C148"/>
  <c r="E148" s="1"/>
  <c r="C143"/>
  <c r="E143" s="1"/>
  <c r="C138"/>
  <c r="E138" s="1"/>
  <c r="C133"/>
  <c r="E133" s="1"/>
  <c r="C128"/>
  <c r="E128" s="1"/>
  <c r="C123"/>
  <c r="E123" s="1"/>
  <c r="C118"/>
  <c r="E118" s="1"/>
  <c r="C113"/>
  <c r="E113" s="1"/>
  <c r="C108"/>
  <c r="E108" s="1"/>
  <c r="C103"/>
  <c r="E103" s="1"/>
  <c r="C98"/>
  <c r="E98" s="1"/>
  <c r="C93"/>
  <c r="E93" s="1"/>
  <c r="C88"/>
  <c r="E88" s="1"/>
  <c r="C83"/>
  <c r="E83" s="1"/>
  <c r="C78"/>
  <c r="E78" s="1"/>
  <c r="C73"/>
  <c r="E73" s="1"/>
  <c r="C68"/>
  <c r="E68" s="1"/>
  <c r="C63"/>
  <c r="E63" s="1"/>
  <c r="C58"/>
  <c r="E58" s="1"/>
  <c r="C53"/>
  <c r="E53" s="1"/>
  <c r="C48"/>
  <c r="E48" s="1"/>
  <c r="C43"/>
  <c r="E43" s="1"/>
  <c r="C41"/>
  <c r="E41" s="1"/>
  <c r="C40"/>
  <c r="E40" s="1"/>
  <c r="C39"/>
  <c r="E39" s="1"/>
  <c r="C38"/>
  <c r="E38" s="1"/>
  <c r="C36"/>
  <c r="E36" s="1"/>
  <c r="C33"/>
  <c r="E33" s="1"/>
  <c r="C31"/>
  <c r="E31" s="1"/>
  <c r="C29"/>
  <c r="E29" s="1"/>
  <c r="C25"/>
  <c r="E25" s="1"/>
  <c r="C22"/>
  <c r="E22" s="1"/>
  <c r="C19"/>
  <c r="E19" s="1"/>
  <c r="C17"/>
  <c r="E17" s="1"/>
  <c r="C15"/>
  <c r="E15" s="1"/>
  <c r="C14"/>
  <c r="E14" s="1"/>
  <c r="C10"/>
  <c r="C23" i="8"/>
  <c r="C17"/>
  <c r="C13"/>
  <c r="E13" s="1"/>
  <c r="E318" i="7" l="1"/>
  <c r="C317"/>
  <c r="E317" s="1"/>
  <c r="C42" i="1"/>
  <c r="E42" s="1"/>
  <c r="E43"/>
  <c r="C52"/>
  <c r="E52" s="1"/>
  <c r="E53"/>
  <c r="C48"/>
  <c r="E48" s="1"/>
  <c r="E49"/>
  <c r="C50" i="9"/>
  <c r="E50" s="1"/>
  <c r="E51"/>
  <c r="C54"/>
  <c r="E54" s="1"/>
  <c r="E55"/>
  <c r="C60"/>
  <c r="E60" s="1"/>
  <c r="E70"/>
  <c r="C85"/>
  <c r="E86"/>
  <c r="C16" i="8"/>
  <c r="E16" s="1"/>
  <c r="E17"/>
  <c r="C83" i="1"/>
  <c r="E83" s="1"/>
  <c r="E84"/>
  <c r="C22" i="8"/>
  <c r="E22" s="1"/>
  <c r="E23"/>
  <c r="C301" i="7"/>
  <c r="E301" s="1"/>
  <c r="E305"/>
  <c r="C210"/>
  <c r="E210" s="1"/>
  <c r="E215"/>
  <c r="C7"/>
  <c r="E7" s="1"/>
  <c r="E10"/>
  <c r="C287"/>
  <c r="E287" s="1"/>
  <c r="E289"/>
  <c r="C325"/>
  <c r="E325" s="1"/>
  <c r="E329"/>
  <c r="C315"/>
  <c r="E315" s="1"/>
  <c r="E321"/>
  <c r="C245"/>
  <c r="E245" s="1"/>
  <c r="E269"/>
  <c r="C291"/>
  <c r="E291" s="1"/>
  <c r="E295"/>
  <c r="C283"/>
  <c r="E283" s="1"/>
  <c r="E285"/>
  <c r="C42"/>
  <c r="E42" s="1"/>
  <c r="E191"/>
  <c r="C262"/>
  <c r="E262" s="1"/>
  <c r="E263"/>
  <c r="C307"/>
  <c r="E307" s="1"/>
  <c r="E309"/>
  <c r="C193"/>
  <c r="E193" s="1"/>
  <c r="C23" i="9"/>
  <c r="C21" i="1"/>
  <c r="E21" s="1"/>
  <c r="C268" i="7"/>
  <c r="E268" s="1"/>
  <c r="C31" i="1"/>
  <c r="E31" s="1"/>
  <c r="C33" i="9"/>
  <c r="E33" s="1"/>
  <c r="C13" i="7"/>
  <c r="E13" s="1"/>
  <c r="C12" i="9"/>
  <c r="E12" s="1"/>
  <c r="C10" i="1"/>
  <c r="C58"/>
  <c r="E58" s="1"/>
  <c r="C112"/>
  <c r="E112" s="1"/>
  <c r="C91"/>
  <c r="E91" s="1"/>
  <c r="C28" i="7"/>
  <c r="E28" s="1"/>
  <c r="C213"/>
  <c r="E213" s="1"/>
  <c r="C224"/>
  <c r="E224" s="1"/>
  <c r="C281"/>
  <c r="E281" s="1"/>
  <c r="C209"/>
  <c r="E209" s="1"/>
  <c r="C312"/>
  <c r="E312" s="1"/>
  <c r="C190"/>
  <c r="C299"/>
  <c r="E299" s="1"/>
  <c r="C211"/>
  <c r="E211" s="1"/>
  <c r="C327"/>
  <c r="C84" i="9" l="1"/>
  <c r="E84" s="1"/>
  <c r="E85"/>
  <c r="C9" i="1"/>
  <c r="E9" s="1"/>
  <c r="E10"/>
  <c r="C22" i="9"/>
  <c r="E22" s="1"/>
  <c r="E23"/>
  <c r="C12" i="8"/>
  <c r="E12" s="1"/>
  <c r="C11"/>
  <c r="E11" s="1"/>
  <c r="C323" i="7"/>
  <c r="E323" s="1"/>
  <c r="E327"/>
  <c r="C297"/>
  <c r="E297" s="1"/>
  <c r="C35"/>
  <c r="E35" s="1"/>
  <c r="E190"/>
  <c r="C277"/>
  <c r="E277" s="1"/>
  <c r="C243"/>
  <c r="E243" s="1"/>
  <c r="C20" i="1"/>
  <c r="E20" s="1"/>
  <c r="C267" i="7"/>
  <c r="E267" s="1"/>
  <c r="C311"/>
  <c r="E311" s="1"/>
  <c r="C11" i="9"/>
  <c r="E11" s="1"/>
  <c r="C51" i="1"/>
  <c r="E51" s="1"/>
  <c r="C53" i="9"/>
  <c r="E53" s="1"/>
  <c r="C208" i="7"/>
  <c r="E208" s="1"/>
  <c r="C90" i="1"/>
  <c r="E90" s="1"/>
  <c r="C49" i="8" l="1"/>
  <c r="C242" i="7"/>
  <c r="E242" s="1"/>
  <c r="C8" i="1"/>
  <c r="E8" s="1"/>
  <c r="C238" i="7"/>
  <c r="E238" s="1"/>
  <c r="C10" i="9"/>
  <c r="E10" s="1"/>
  <c r="C89" i="1"/>
  <c r="E89" s="1"/>
  <c r="D437" i="11" l="1"/>
  <c r="D438" s="1"/>
  <c r="C336" i="10"/>
  <c r="E49" i="8"/>
  <c r="C7" i="1"/>
  <c r="C6" i="7"/>
  <c r="E6" s="1"/>
  <c r="C9" i="9"/>
  <c r="C7" l="1"/>
  <c r="E7" s="1"/>
  <c r="E9"/>
  <c r="C6" i="1"/>
  <c r="E6" s="1"/>
  <c r="E7"/>
  <c r="C337" i="10"/>
  <c r="E336"/>
  <c r="C5" i="1"/>
  <c r="C331" i="7"/>
  <c r="E331" s="1"/>
  <c r="C8" i="9"/>
  <c r="E8" s="1"/>
  <c r="C96" l="1"/>
  <c r="E96" s="1"/>
  <c r="C125" i="1"/>
  <c r="E125" s="1"/>
  <c r="E5"/>
  <c r="C332" i="7" l="1"/>
  <c r="E332" s="1"/>
  <c r="C333" l="1"/>
  <c r="E333" s="1"/>
  <c r="E57" i="10"/>
  <c r="D42"/>
  <c r="E42" s="1"/>
  <c r="D52"/>
  <c r="E52" s="1"/>
  <c r="D41" l="1"/>
  <c r="D7" l="1"/>
  <c r="E41"/>
  <c r="D335" l="1"/>
  <c r="E7"/>
  <c r="E335" l="1"/>
  <c r="D337"/>
  <c r="E337" s="1"/>
</calcChain>
</file>

<file path=xl/sharedStrings.xml><?xml version="1.0" encoding="utf-8"?>
<sst xmlns="http://schemas.openxmlformats.org/spreadsheetml/2006/main" count="1963" uniqueCount="932">
  <si>
    <t>D E N U M I R E A     I N D I C A T O R I L O R</t>
  </si>
  <si>
    <t>Cod indicator</t>
  </si>
  <si>
    <t xml:space="preserve">TOTAL VENITURI </t>
  </si>
  <si>
    <t>00.01</t>
  </si>
  <si>
    <t xml:space="preserve">VENITURI PROPRII </t>
  </si>
  <si>
    <t>48.02</t>
  </si>
  <si>
    <t xml:space="preserve">I.  VENITURI CURENTE </t>
  </si>
  <si>
    <t>00.02</t>
  </si>
  <si>
    <t>A.  VENITURI FISCALE</t>
  </si>
  <si>
    <t>00.03</t>
  </si>
  <si>
    <t>A1.  IMPOZIT  PE VENIT, PROFIT SI CASTIGURI DIN CAPITAL</t>
  </si>
  <si>
    <t>00.04</t>
  </si>
  <si>
    <t>A1.1.  IMPOZIT  PE VENIT, PROFIT SI CASTIGURI DIN CAPITAL DE LA PERSOANE JURIDICE</t>
  </si>
  <si>
    <t>00.05</t>
  </si>
  <si>
    <t xml:space="preserve">Impozit pe profit </t>
  </si>
  <si>
    <t>01.02</t>
  </si>
  <si>
    <t>Impozit pe profit  de la agenti economici</t>
  </si>
  <si>
    <t>01.02.01</t>
  </si>
  <si>
    <t>Impozit pe venit</t>
  </si>
  <si>
    <t>03.02</t>
  </si>
  <si>
    <t>Impozitul pe veniturile din transferul proprietatilor imobiliare din patrimoniul personal</t>
  </si>
  <si>
    <t>03.02.18</t>
  </si>
  <si>
    <t>A1.2.  IMPOZIT PE VENIT, PROFIT,  SI CASTIGURI DIN CAPITAL DE LA PERSOANE FIZICE</t>
  </si>
  <si>
    <t>00.06</t>
  </si>
  <si>
    <t xml:space="preserve">Cote si sume defalcate din impozitul pe venit </t>
  </si>
  <si>
    <t>04.02</t>
  </si>
  <si>
    <t xml:space="preserve">Cote defalcate din impozitul pe venit </t>
  </si>
  <si>
    <t>04.02.01</t>
  </si>
  <si>
    <t>Sume alocate de consiliul judetean pentru echilibrarea bugetelor locale</t>
  </si>
  <si>
    <t>04.02.04</t>
  </si>
  <si>
    <t xml:space="preserve">A3.  IMPOZITE SI TAXE PE PROPRIETATE </t>
  </si>
  <si>
    <t>00.09</t>
  </si>
  <si>
    <t>Impozite si  taxe pe proprietate</t>
  </si>
  <si>
    <t>07.02</t>
  </si>
  <si>
    <t>Impozit pe cladiri</t>
  </si>
  <si>
    <t>07.02.01</t>
  </si>
  <si>
    <t>Impozit pe cladiri de la persoane fizice *)</t>
  </si>
  <si>
    <t>07.02.01.01</t>
  </si>
  <si>
    <t>Impozitul si taxa pe cladiri de la persoane juridice *)</t>
  </si>
  <si>
    <t>07.02.01.02</t>
  </si>
  <si>
    <t>Impozit pe terenuri</t>
  </si>
  <si>
    <t>07.02.02</t>
  </si>
  <si>
    <t>Impozit pe terenuri de la persoane fizice *)</t>
  </si>
  <si>
    <t>07.02.02.01</t>
  </si>
  <si>
    <t>Impozitul si taxa pe teren de la persoane juridice *)</t>
  </si>
  <si>
    <t>07.02.02.02</t>
  </si>
  <si>
    <t xml:space="preserve">Impozitul pe terenul din extravilan   *) </t>
  </si>
  <si>
    <t>07.02.02.03</t>
  </si>
  <si>
    <t>Taxe judiciare de timbru, taxe de timbru pentru activitatea notariala si alte taxe de timbru</t>
  </si>
  <si>
    <t>07.02.03</t>
  </si>
  <si>
    <t>Alte impozite si taxe pe proprietate</t>
  </si>
  <si>
    <t>07.02.50</t>
  </si>
  <si>
    <t>A4.  IMPOZITE SI TAXE PE BUNURI SI SERVICII</t>
  </si>
  <si>
    <t>00.10</t>
  </si>
  <si>
    <t xml:space="preserve">Sume defalcate din TVA </t>
  </si>
  <si>
    <t>11.02</t>
  </si>
  <si>
    <t>Sume defalcate din TVA pentru finantarea cheltuielilor descentralizate la nivelul comunelor, oraselor, municipiilor si sectoarelor municipiului Bucuresti</t>
  </si>
  <si>
    <t>11.02.02</t>
  </si>
  <si>
    <t>Sume defalcate din TVA  pentru subventionarea energiei termice livrate populatiei</t>
  </si>
  <si>
    <t>11.02.03</t>
  </si>
  <si>
    <t>Sume defalcate din TVA pentru retehnologizarea, modernizarea si dezvoltarea sistemelor centralizate de producere si distributie a energiei termice</t>
  </si>
  <si>
    <t>11.02.04</t>
  </si>
  <si>
    <t>Sume defalcate din TVA  pentru echilibrarea bugetelor locale</t>
  </si>
  <si>
    <t>11.02.06</t>
  </si>
  <si>
    <t xml:space="preserve">Alte impozite si taxe generale pe bunuri si servicii </t>
  </si>
  <si>
    <t>12.02</t>
  </si>
  <si>
    <t>Taxe hoteliere</t>
  </si>
  <si>
    <t>12.02.07</t>
  </si>
  <si>
    <t>Taxe pe servicii specifice</t>
  </si>
  <si>
    <t>15.02</t>
  </si>
  <si>
    <t>Impozit pe spectacole</t>
  </si>
  <si>
    <t>15.02.01</t>
  </si>
  <si>
    <t xml:space="preserve">Taxe pe utilizarea bunurilor, autorizarea utilizarii bunurilor sau pe desfasurarea de activitati </t>
  </si>
  <si>
    <t>16.02</t>
  </si>
  <si>
    <t>Taxa asupra mijloacelor de transport</t>
  </si>
  <si>
    <t>16.02.02</t>
  </si>
  <si>
    <t>Impozitul pe mijloacele de transport detinute de persoane fizice *)</t>
  </si>
  <si>
    <t>16.02.02.01</t>
  </si>
  <si>
    <t>Impozitul pe mijloacele de transport detinute de persoane juridice *)</t>
  </si>
  <si>
    <t>16.02.02.02</t>
  </si>
  <si>
    <t>Taxe si tarife pentru eliberarea de licente si autorizatii de functionare</t>
  </si>
  <si>
    <t>16.02.03</t>
  </si>
  <si>
    <t>Alte taxe pe utilizarea bunurilor, autorizarea utilizarii bunurilor sau pe desfasurarea de activitati</t>
  </si>
  <si>
    <t>16.02.50</t>
  </si>
  <si>
    <t xml:space="preserve">A6.  ALTE IMPOZITE SI  TAXE  FISCALE </t>
  </si>
  <si>
    <t>00.11</t>
  </si>
  <si>
    <t xml:space="preserve">Alte impozite si taxe fiscale </t>
  </si>
  <si>
    <t>18.02</t>
  </si>
  <si>
    <t>Alte impozite si taxe</t>
  </si>
  <si>
    <t>18.02.50</t>
  </si>
  <si>
    <t xml:space="preserve">C.   VENITURI NEFISCALE </t>
  </si>
  <si>
    <t>00.12</t>
  </si>
  <si>
    <t xml:space="preserve">C1.  VENITURI DIN PROPRIETATE </t>
  </si>
  <si>
    <t>00.13</t>
  </si>
  <si>
    <t xml:space="preserve">Venituri din proprietate </t>
  </si>
  <si>
    <t>30.02</t>
  </si>
  <si>
    <t>Restituiri de fonduri din finantarea bugetara a anilor precedenti</t>
  </si>
  <si>
    <t>30.02.03</t>
  </si>
  <si>
    <t>Venituri din concesiuni si inchirieri</t>
  </si>
  <si>
    <t>30.02.05</t>
  </si>
  <si>
    <t>Venituri din dividende</t>
  </si>
  <si>
    <t>30.02.08</t>
  </si>
  <si>
    <t>Alte venituri din proprietate</t>
  </si>
  <si>
    <t>30.02.50</t>
  </si>
  <si>
    <t xml:space="preserve">C2.  VANZARI DE BUNURI SI SERVICII </t>
  </si>
  <si>
    <t>00.14</t>
  </si>
  <si>
    <t xml:space="preserve">Venituri din prestari de servicii si alte activitati </t>
  </si>
  <si>
    <t>33.02</t>
  </si>
  <si>
    <t>Venituri din prestari servicii</t>
  </si>
  <si>
    <t>33.02.08</t>
  </si>
  <si>
    <t>Contributia persoanelor beneficiare ale cantinelor de ajutor social</t>
  </si>
  <si>
    <t>33.02.12</t>
  </si>
  <si>
    <t>Venituri din recuperarea cheltuielilor de judecata, imputatii si despagubiri</t>
  </si>
  <si>
    <t>33.02.28</t>
  </si>
  <si>
    <t xml:space="preserve">Venituri din taxe administrative, eliberari permise </t>
  </si>
  <si>
    <t>34.02</t>
  </si>
  <si>
    <t>Taxe extrajudiciare de timbru</t>
  </si>
  <si>
    <t>34.02.02</t>
  </si>
  <si>
    <t xml:space="preserve">Alte venituri din taxe administrative, eliberari permise </t>
  </si>
  <si>
    <t>34.02.50</t>
  </si>
  <si>
    <t xml:space="preserve">Amenzi, penalitati si confiscari </t>
  </si>
  <si>
    <t>35.02</t>
  </si>
  <si>
    <t>Venituri din amenzi si alte sanctiuni aplicate potrivit dispozitiilor legale</t>
  </si>
  <si>
    <t>35.02.01</t>
  </si>
  <si>
    <t>Penalitati pentru nedepunere sau depunere in termen</t>
  </si>
  <si>
    <t>35.02.02</t>
  </si>
  <si>
    <t>Incasari din valorificarea bunurilor confiscate, abandonate si alte sume constatate odata cu  confiscarea potrivit legii</t>
  </si>
  <si>
    <t>35.02.03</t>
  </si>
  <si>
    <t>Alte amenzi, penalitati si confiscari</t>
  </si>
  <si>
    <t>35.05.50</t>
  </si>
  <si>
    <t xml:space="preserve">Diverse venituri </t>
  </si>
  <si>
    <t>36.02</t>
  </si>
  <si>
    <t>Venituri din  si/sau disponibilitatile instituriilor publice</t>
  </si>
  <si>
    <t>36.02.05</t>
  </si>
  <si>
    <t>Alte venituri</t>
  </si>
  <si>
    <t>36.02.50</t>
  </si>
  <si>
    <t>Transferuri voluntare,  altele decat subventiile</t>
  </si>
  <si>
    <t>37.02</t>
  </si>
  <si>
    <t>Donatii si sponsorizari</t>
  </si>
  <si>
    <t>37.02.01</t>
  </si>
  <si>
    <t xml:space="preserve">II. VENITURI DIN CAPITAL                   </t>
  </si>
  <si>
    <t>00.15</t>
  </si>
  <si>
    <t>Venituri din valorificarea unor bunuri</t>
  </si>
  <si>
    <t>39.02</t>
  </si>
  <si>
    <t>Venituri din valorificarea unor bunuri ale institutiilor publice</t>
  </si>
  <si>
    <t>39.02.01</t>
  </si>
  <si>
    <t>Venituri din vanzarea locuintelor construite din fondurilor statului</t>
  </si>
  <si>
    <t>39.02.03</t>
  </si>
  <si>
    <t>Venituri din privatizare</t>
  </si>
  <si>
    <t>39.02.04</t>
  </si>
  <si>
    <t>Venituri din vanzarea unor bunuri apartinand domeniului privat</t>
  </si>
  <si>
    <t>39.02.07</t>
  </si>
  <si>
    <t xml:space="preserve">IV.  SUBVENTII </t>
  </si>
  <si>
    <t>00.17</t>
  </si>
  <si>
    <t>SUBVENTII DE LA ALTE NIVELE ALE ADMINISTRATIEI PUBLICE</t>
  </si>
  <si>
    <t>00.18</t>
  </si>
  <si>
    <t xml:space="preserve">Subventii de la bugetul de stat </t>
  </si>
  <si>
    <t>42.02</t>
  </si>
  <si>
    <t xml:space="preserve">B.  Curente </t>
  </si>
  <si>
    <t>00.20</t>
  </si>
  <si>
    <t>Subvenţii pentru compensarea creşterilor neprevizionate ale preţurilor la combustibili</t>
  </si>
  <si>
    <t>42.02.32</t>
  </si>
  <si>
    <t>Subventii acordate pentru incalzirea cu lemne</t>
  </si>
  <si>
    <t>42.02.34</t>
  </si>
  <si>
    <t>VENITURILE BUGETULUI LOCAL</t>
  </si>
  <si>
    <t>PRIMAR,</t>
  </si>
  <si>
    <t>DIRECTOR ECONOMIC,</t>
  </si>
  <si>
    <t>.</t>
  </si>
  <si>
    <t xml:space="preserve">Autoritati publice si actiuni externe </t>
  </si>
  <si>
    <t>51.02</t>
  </si>
  <si>
    <t xml:space="preserve"> CHELTUIELI DE PERSONAL</t>
  </si>
  <si>
    <t>BUNURI SI SERVICII</t>
  </si>
  <si>
    <t>ALTE TRANSFERURI</t>
  </si>
  <si>
    <t>PROIECTE CU FINANTARE DIN FONDURI EXTERNE POSTADERARE (FEN)</t>
  </si>
  <si>
    <t xml:space="preserve">CHELTUIELI DE CAPITAL </t>
  </si>
  <si>
    <t xml:space="preserve">1.Autoritati executive </t>
  </si>
  <si>
    <t>51.02.01.03</t>
  </si>
  <si>
    <t>CHELTUIELI DE PERSONAL</t>
  </si>
  <si>
    <t>Finantarea nationala</t>
  </si>
  <si>
    <t>Finantarea de la Uniunea Europeana</t>
  </si>
  <si>
    <t xml:space="preserve">Cheltuieli neeligibile </t>
  </si>
  <si>
    <t xml:space="preserve">Alte servicii publice generale </t>
  </si>
  <si>
    <t>54.02</t>
  </si>
  <si>
    <t xml:space="preserve"> FONDURI DE REZERVA </t>
  </si>
  <si>
    <t xml:space="preserve"> ALTE TRANSFERURI (contributie copii centre de zi)</t>
  </si>
  <si>
    <t>ALTE CHELTUIELI</t>
  </si>
  <si>
    <t>1.Fond de rezerva bugetara la dispozitia autoritatilor locale</t>
  </si>
  <si>
    <t>54.02.05</t>
  </si>
  <si>
    <t>50.04</t>
  </si>
  <si>
    <t>2.Servicii publice comunitare de evidenţă a persoanelor</t>
  </si>
  <si>
    <t>54.02.10</t>
  </si>
  <si>
    <t>Tranzactii privind datoria publica si imprumuturi</t>
  </si>
  <si>
    <t>DOBANZI</t>
  </si>
  <si>
    <t xml:space="preserve"> TRANSFERURI INTRE UNITATI ALE ADMINISTRATIEI PUBLICE </t>
  </si>
  <si>
    <t xml:space="preserve">Ordine publica si siguranta nationala </t>
  </si>
  <si>
    <t>61.02</t>
  </si>
  <si>
    <t>CHELTUIELI DE CAPITAL</t>
  </si>
  <si>
    <t>61.02.03.04</t>
  </si>
  <si>
    <t xml:space="preserve">2.Protectia civila si protectia contra incendiiilor </t>
  </si>
  <si>
    <t>61.02.05</t>
  </si>
  <si>
    <t>Invatamant</t>
  </si>
  <si>
    <t>65.02</t>
  </si>
  <si>
    <t xml:space="preserve"> BUNURI SI SERVICII</t>
  </si>
  <si>
    <t>Sanatate</t>
  </si>
  <si>
    <t>1.Sanatate publica</t>
  </si>
  <si>
    <t>66.02.08</t>
  </si>
  <si>
    <t xml:space="preserve">Cultura, recreere si religie </t>
  </si>
  <si>
    <t>67.02</t>
  </si>
  <si>
    <t>51</t>
  </si>
  <si>
    <t>I.Servicii culturale</t>
  </si>
  <si>
    <t>67.02.03</t>
  </si>
  <si>
    <t>2.Case de cultura</t>
  </si>
  <si>
    <t>67.02.03.06</t>
  </si>
  <si>
    <t>3.Alte servicii culturale</t>
  </si>
  <si>
    <t>67.02.03.30</t>
  </si>
  <si>
    <t>4.Consolidarea si restaurarea monumentelor istorice</t>
  </si>
  <si>
    <t>67.02.03.12</t>
  </si>
  <si>
    <t>II.Servicii recreative si sportive</t>
  </si>
  <si>
    <t>67.02.05</t>
  </si>
  <si>
    <t>1.Sport</t>
  </si>
  <si>
    <t>67.02.05.01</t>
  </si>
  <si>
    <t>2.Tineret</t>
  </si>
  <si>
    <t>67.02.05.02</t>
  </si>
  <si>
    <t>3.Intretinere gradini publice, parcuri, zone verzi, baze sportive si de agrement</t>
  </si>
  <si>
    <t>67.02.05.03</t>
  </si>
  <si>
    <t>III.Servicii religioase</t>
  </si>
  <si>
    <t>67.02.06</t>
  </si>
  <si>
    <t>IV.Alte servicii în domeniile culturii, recreerii si religiei</t>
  </si>
  <si>
    <t>67.02.50</t>
  </si>
  <si>
    <t xml:space="preserve">Asigurari si asistenta sociala </t>
  </si>
  <si>
    <t>68.02</t>
  </si>
  <si>
    <t xml:space="preserve"> ASISTENTA SOCIALA</t>
  </si>
  <si>
    <t>Ajutoare sociale</t>
  </si>
  <si>
    <t>57.02</t>
  </si>
  <si>
    <t>Ajutoare sociale in numerar</t>
  </si>
  <si>
    <t>57.02.01</t>
  </si>
  <si>
    <t>Ajutoare sociale in natura</t>
  </si>
  <si>
    <t>57.02.02</t>
  </si>
  <si>
    <t>1.Asistenta acordata persoanelor in varsta</t>
  </si>
  <si>
    <t>68.02.04</t>
  </si>
  <si>
    <t>3. Crese</t>
  </si>
  <si>
    <t>68.02.11</t>
  </si>
  <si>
    <t>4.Cantina de ajutor social</t>
  </si>
  <si>
    <t>68.02.15.02</t>
  </si>
  <si>
    <t>6.Drepturile asistentilor personali ai persoanelor cu handicap grav</t>
  </si>
  <si>
    <t>7. Ajutoare sociale si ajutoare incalzire</t>
  </si>
  <si>
    <t>8. Alte cheltuieli in domeniul asistentei sociale</t>
  </si>
  <si>
    <t>alte ajutoare, alocatii,indemnizatii</t>
  </si>
  <si>
    <t>alocatii si indemnizatii pt persoanele cu handicap</t>
  </si>
  <si>
    <t>Locuinte, servicii si dezvoltare publica</t>
  </si>
  <si>
    <t>70.02</t>
  </si>
  <si>
    <t xml:space="preserve">1.Locuinte </t>
  </si>
  <si>
    <t>Ridicari topografice in municipiul Drobeta Turnu Severin</t>
  </si>
  <si>
    <t>Cadastru si carte funciara in zone din municipiul Drobeta Turnu Severin</t>
  </si>
  <si>
    <t>Protectia mediului</t>
  </si>
  <si>
    <t>74.02</t>
  </si>
  <si>
    <t xml:space="preserve">1.Salubritate si gestiunea deseurilor </t>
  </si>
  <si>
    <t>74.02.05</t>
  </si>
  <si>
    <t>2.Canalizarea si tratarea apelor reziduale</t>
  </si>
  <si>
    <t>74.02.06</t>
  </si>
  <si>
    <t>Combustibili si energie</t>
  </si>
  <si>
    <t>81.02</t>
  </si>
  <si>
    <t xml:space="preserve">SUBVENTII </t>
  </si>
  <si>
    <t>40</t>
  </si>
  <si>
    <t>Subvenţii pentru acoperirea diferenţelor de preţ şi tarif</t>
  </si>
  <si>
    <t>40.03</t>
  </si>
  <si>
    <t>1.Energie termica</t>
  </si>
  <si>
    <t>81.02.06</t>
  </si>
  <si>
    <t xml:space="preserve">Transporturi </t>
  </si>
  <si>
    <t>84.02</t>
  </si>
  <si>
    <t xml:space="preserve">2.Strazi </t>
  </si>
  <si>
    <t>84.02.03.03</t>
  </si>
  <si>
    <t>Alte actiuni economice</t>
  </si>
  <si>
    <t>87.02</t>
  </si>
  <si>
    <t>87.02.05</t>
  </si>
  <si>
    <t>Rambursari de credite aferente datoriei publice interne locale</t>
  </si>
  <si>
    <t>RAMBURSARI DE CREDITE</t>
  </si>
  <si>
    <t>81.02.05</t>
  </si>
  <si>
    <t xml:space="preserve">3.Alte servicii în domeniile locuintelor, serviciilor si dezvoltarii comunale </t>
  </si>
  <si>
    <t>CHELTUIELILE BUGETULUI LOCAL SECTIUNEA DE FUNCTIONARE</t>
  </si>
  <si>
    <t>CHELTUIELILE BUGETULUI LOCAL SECTIUNEA DE DEZVOLTARE</t>
  </si>
  <si>
    <t>CHELTUIELI TOTALE SECTIUNEA DE DEZVOLTARE</t>
  </si>
  <si>
    <t>CHELTUIELI TOTALE SECTIUNEA DE FUNCTIONARE</t>
  </si>
  <si>
    <t>VENITURILE BUGETULUI LOCAL- SECTIUNEA DE FUNCTIONARE</t>
  </si>
  <si>
    <t>TOTAL VENITURI -SECTIUNEA DE DEZVOLTARE</t>
  </si>
  <si>
    <t>VENITURILE BUGETULUI LOCAL- SECTIUNEA DE DEZVOLTARE</t>
  </si>
  <si>
    <t>TOTAL VENITURI - SECTIUNEA DE FUNCTIONARE</t>
  </si>
  <si>
    <t>Vărsăminte din secţiunea de funcţionare pentru finanţarea secţiunii de dezvoltare a bugetului local (cu semnul minus)</t>
  </si>
  <si>
    <t>37.02.03</t>
  </si>
  <si>
    <t>37.02.04</t>
  </si>
  <si>
    <t>Varsaminte din sectiunea de functionare</t>
  </si>
  <si>
    <t>Sume primite în contul plăţilor efectuate în anul curent</t>
  </si>
  <si>
    <t>Sume primite în contul plăţilor efectuate în anii anteriori</t>
  </si>
  <si>
    <t>Prefinanţare</t>
  </si>
  <si>
    <t>Subventii de la bugetul de stat catre bugetele locale necesare sustinerii derularii proiectelor finantate din FEN postaderare</t>
  </si>
  <si>
    <t>42.02.20</t>
  </si>
  <si>
    <t>Subventii de la bugetul de stat    (cod 00.19)</t>
  </si>
  <si>
    <t>A.De capital</t>
  </si>
  <si>
    <t>Programe ISPA</t>
  </si>
  <si>
    <t>55.01.09</t>
  </si>
  <si>
    <t>CHELTUIELILE BUGETULUI LOCAL SECTIUNEA DE DEZVOLTARE - An curent</t>
  </si>
  <si>
    <t>42.02.12</t>
  </si>
  <si>
    <t>Subventii pentru reabilitarea termica a cladirilor de locuit</t>
  </si>
  <si>
    <t>ACTIVE FINANCIARE</t>
  </si>
  <si>
    <t>ACTIVE NEFINANCIARE</t>
  </si>
  <si>
    <t>1.Politia locala</t>
  </si>
  <si>
    <t>Reabilitarea, modernizarea si extinderea sistemului de iluminat public</t>
  </si>
  <si>
    <t>Ajutoare sociale de urgenta  buget local</t>
  </si>
  <si>
    <t>1.C.N.Titeica</t>
  </si>
  <si>
    <t xml:space="preserve">2.C.N.Traian </t>
  </si>
  <si>
    <t>4.C.N. Economic</t>
  </si>
  <si>
    <t>5.C.Tehnic Decebal</t>
  </si>
  <si>
    <t>6.C.Tehnic D-l Tudor</t>
  </si>
  <si>
    <t>7.C.Tehnic Lorin Salagean</t>
  </si>
  <si>
    <t>8.C.N.Odobleja</t>
  </si>
  <si>
    <t>65.0/1</t>
  </si>
  <si>
    <t>65.0/2</t>
  </si>
  <si>
    <t>65.0/3</t>
  </si>
  <si>
    <t>65.0/4</t>
  </si>
  <si>
    <t>65.0/5</t>
  </si>
  <si>
    <t>65.0/6</t>
  </si>
  <si>
    <t>65.0/7</t>
  </si>
  <si>
    <t>65.0/8</t>
  </si>
  <si>
    <t>65.0/10</t>
  </si>
  <si>
    <t>65.0/13</t>
  </si>
  <si>
    <t>65.0/14</t>
  </si>
  <si>
    <t>65.0/15</t>
  </si>
  <si>
    <t>65.0/17</t>
  </si>
  <si>
    <t>65.0/18</t>
  </si>
  <si>
    <t>65.0/19</t>
  </si>
  <si>
    <t>65.0/20</t>
  </si>
  <si>
    <t>65.0/21</t>
  </si>
  <si>
    <t>65.0/22</t>
  </si>
  <si>
    <t>65.0/23</t>
  </si>
  <si>
    <t>65.0/24</t>
  </si>
  <si>
    <t>65.0/25</t>
  </si>
  <si>
    <t>65.0/26</t>
  </si>
  <si>
    <t>65.0/27</t>
  </si>
  <si>
    <t>65.0/28</t>
  </si>
  <si>
    <t>65.0/29</t>
  </si>
  <si>
    <t>Ajutoare sociale in natura buget local</t>
  </si>
  <si>
    <t>BUNURI SI SERVICII d.c.</t>
  </si>
  <si>
    <t>Contributii ale administratiilor publice locale la realizarea unor lucrari si servicii de interes public local in baza unor contracte sau conventii de asociere</t>
  </si>
  <si>
    <t>DEFICIT (Sume din excedentul bugetar- sectiunea de dezvoltare)</t>
  </si>
  <si>
    <t>1.Intretinere gradini publice, parcuri, zone verzi, baze sportive si de agrement</t>
  </si>
  <si>
    <t>70.02.03.01</t>
  </si>
  <si>
    <t>2. Iluminat public</t>
  </si>
  <si>
    <t>70.02.06</t>
  </si>
  <si>
    <t>70.02.50</t>
  </si>
  <si>
    <t xml:space="preserve">   </t>
  </si>
  <si>
    <t>8.1 Primaria</t>
  </si>
  <si>
    <t>CHELTUIELILE BUGETULUI LOCAL SECTIUNEA DE FUNCTIONARE - An curent</t>
  </si>
  <si>
    <t>33.02.50</t>
  </si>
  <si>
    <t>Alte venituri din prestari servicii si alte activitati</t>
  </si>
  <si>
    <t>8.2.D.A.S.</t>
  </si>
  <si>
    <t>Sume alocate de bugetul de stat corectii financiare</t>
  </si>
  <si>
    <t>42.02.62</t>
  </si>
  <si>
    <t>Alte venituri din prestari servicii si alte activitati *</t>
  </si>
  <si>
    <t>Alte venituri *</t>
  </si>
  <si>
    <t xml:space="preserve"> Reabilitare B-dul Tudor Vladimirescu</t>
  </si>
  <si>
    <t>68.02.50</t>
  </si>
  <si>
    <t xml:space="preserve">     </t>
  </si>
  <si>
    <t>33.02.10</t>
  </si>
  <si>
    <t>Contributia parintilor pentru intretinerea copiilor in crese</t>
  </si>
  <si>
    <t xml:space="preserve">Expertiza tehnica Reabilitare termica blocuri de locuinte - etapa III </t>
  </si>
  <si>
    <t xml:space="preserve">Expertiza tehnica Reabilitare termica blocuri de locuinte etapa I si  II </t>
  </si>
  <si>
    <t>TRANSFERURI CATRE INSTITUTII PUBLICE</t>
  </si>
  <si>
    <t>3.Iluminat public si electrificari rurale</t>
  </si>
  <si>
    <t xml:space="preserve">4.Alte servicii în domeniile locuintelor, serviciilor si dezvoltarii comunale </t>
  </si>
  <si>
    <t>1. Drumuri si poduri</t>
  </si>
  <si>
    <t>Expertize tehnice si elaborare instrunctiuni de urmarire in timp a podurilor</t>
  </si>
  <si>
    <t>84.02.03.01</t>
  </si>
  <si>
    <t>PROIECTE CU FINANTARE DIN FONDURI EXTERNE NERAMBURSABILR AFERENTE CADRULUI FINANCIAR 2014-2020</t>
  </si>
  <si>
    <t>58.16.01</t>
  </si>
  <si>
    <t>58.16.02</t>
  </si>
  <si>
    <t>58.16.03</t>
  </si>
  <si>
    <t>Alte facilitati si instrumente postaderare</t>
  </si>
  <si>
    <t>58.16</t>
  </si>
  <si>
    <t>transport  veterani, pensionari si elevi</t>
  </si>
  <si>
    <t>transport asistenti personali si insotitori</t>
  </si>
  <si>
    <t>ASISTENTA SOCIALA</t>
  </si>
  <si>
    <t>Subventii primite de la alte administratii</t>
  </si>
  <si>
    <t>Sume primite  din bugetul consiliului judetean pentru copii cu deficiente</t>
  </si>
  <si>
    <t>11.02.09</t>
  </si>
  <si>
    <t>Sume defalcate din TVA  pentru finantarea invatamantului particular sau confesional acreditat</t>
  </si>
  <si>
    <t>Sume provenite din finantarea anilor precedenti</t>
  </si>
  <si>
    <t>TRANSFERURI INTERNE</t>
  </si>
  <si>
    <t xml:space="preserve">3.Alte cheltuieli cu serviciile  publice </t>
  </si>
  <si>
    <t>Studiu elaborare instructiuni de urmarire curenta a comportarii in timp a constructiilor institutiilor de invatamant preuniversitar</t>
  </si>
  <si>
    <t>1.Primaria</t>
  </si>
  <si>
    <t xml:space="preserve">Ciocan rotopercutor </t>
  </si>
  <si>
    <t>Ciocan demolator</t>
  </si>
  <si>
    <t xml:space="preserve">Masina pentru rindeluire </t>
  </si>
  <si>
    <t>Fierastrau circular cu masa mobila</t>
  </si>
  <si>
    <t>Asistenta Sociala</t>
  </si>
  <si>
    <t>Crese</t>
  </si>
  <si>
    <t>Sistematizare pe verticala zona locuinte ANL, etapa 2 (incl. PT)</t>
  </si>
  <si>
    <t>Expertiza tehnica imobil Strada Traian nr. 210</t>
  </si>
  <si>
    <t>Expertiza tehnica + DALI Reabilitare instalatii interioare de incalzire si sanitare Bloc social Domnul Tudor</t>
  </si>
  <si>
    <t xml:space="preserve">Servicii de dirigentie de santier  - Sistematizare pe verticala zona locuinte ANL, etapa 2 </t>
  </si>
  <si>
    <t>Reabilitare B-dul Tudor Vladimirescu - asternere mixtura asfaltica, strat inferior de legatura</t>
  </si>
  <si>
    <t>Construire Aleea Violetelor (incl. PT)</t>
  </si>
  <si>
    <t>Construire Aleea Busuiocului (incl. PT)</t>
  </si>
  <si>
    <t>Construire str. Romanitei (incl. PT)</t>
  </si>
  <si>
    <t>DALI, Expertiza tehnica - Reabilitare Strada Pades</t>
  </si>
  <si>
    <t>Expertiza tehnica, studii de teren, studiu de trafic, DALI pentru reabilitare cai de rulare transport public, inclusiv piste biciclisti</t>
  </si>
  <si>
    <t>SF Sistem inteligent de trafic management si monitorizare bazat pe solutii inovative de eficientizare, inclusiv centru de comanda</t>
  </si>
  <si>
    <t>SF Spatiu tematic, multifunctional de recreere, sport si educatie activa</t>
  </si>
  <si>
    <t>SF Sistem alternativ de mobilitate urbana utilizand statii automate de inchiriere a bicicletelor - Drobeta VELOCITY</t>
  </si>
  <si>
    <t>Asistenta tehnica din partea proiectantului -  Reabilitare B-dul Tudor Vladimirescu</t>
  </si>
  <si>
    <t>Servicii de dirigentie de santier -  Reabilitare B-dul Tudor Vladimirescu</t>
  </si>
  <si>
    <t xml:space="preserve">Servicii de dirigentie de santier - Construire Aleea Violetelor </t>
  </si>
  <si>
    <t>SCRECIU MARIUS VASILE</t>
  </si>
  <si>
    <t>BIZOI ANA MARIA</t>
  </si>
  <si>
    <t>9. Gradinita nr.3</t>
  </si>
  <si>
    <t>10.Gradinita nr.7</t>
  </si>
  <si>
    <t>11.Gradinita nr.19</t>
  </si>
  <si>
    <t>58.01.01</t>
  </si>
  <si>
    <t>58.01.02</t>
  </si>
  <si>
    <t>58.01.03</t>
  </si>
  <si>
    <t>Alte cheltuieli in domeniul asistentei sociale</t>
  </si>
  <si>
    <t>61,02,05</t>
  </si>
  <si>
    <t>Sume primite de la UE/ alti donatori  in contul platilor efectuate si prefinantari  aferente cadrului financiar 2014-2020</t>
  </si>
  <si>
    <t>48.02.01</t>
  </si>
  <si>
    <t>48.02.01.01</t>
  </si>
  <si>
    <t>48.02.01.02</t>
  </si>
  <si>
    <t>48.02.01.03</t>
  </si>
  <si>
    <t>Subventii de la bugetul de stat catre bugetele locale pentru finantarea sanatatii</t>
  </si>
  <si>
    <t>42.02.41</t>
  </si>
  <si>
    <t>TRANSFERURI DE CAPITAL</t>
  </si>
  <si>
    <t>58.02.03</t>
  </si>
  <si>
    <t>58.02.02</t>
  </si>
  <si>
    <t>58.02.01</t>
  </si>
  <si>
    <t>48.02.02</t>
  </si>
  <si>
    <t>48.02.02.01</t>
  </si>
  <si>
    <t>48.02.02.02</t>
  </si>
  <si>
    <t>48.02.02.03</t>
  </si>
  <si>
    <t>1..Alte servicii culturale</t>
  </si>
  <si>
    <t>ALTE TRANSFERURI DE CAPITAL CATRE INSTITUTIILE PUBLICE</t>
  </si>
  <si>
    <t xml:space="preserve">Sume primite de la UE/ alti donatori  in contul platilor efectuate si prefinantari  aferente cadrului financiar 2014-2020 FSE </t>
  </si>
  <si>
    <t>Expertiza tehnica, audit energetic, DALI pentru Cresterea eficientei energetice internat si cantina Colegiul National "Traian"</t>
  </si>
  <si>
    <t>Expertiza tehnica, audit energetic, DALI pentru Cresterea eficientei energetice  a internatului Colegiului Tehnic "Domnul Tudor"</t>
  </si>
  <si>
    <t>Expertiza tehnica, audit energetic, DALI pentru Cresterea eficientei energetice a Colegiului National Pedagogic "Stefan Odobleja"</t>
  </si>
  <si>
    <t>Expertiza tehnica, audit energetic, DALI pentru Cresterea eficientei energetice a Gradinitei cu program prelungit nr. 7</t>
  </si>
  <si>
    <t>Expertiza tehnica, audit energetic, DALI pentru Cresterea eficientei energetice a Liceului de Arta I.St. Paulian</t>
  </si>
  <si>
    <t>Expertiza tehnica, audit energetic, DALI pentru Cresterea eficientei energetice a cladirii cantinei si internatului Colegiului Tehnic "Lorin Salagean"</t>
  </si>
  <si>
    <t>DALI Sistematizare curte Scoala generala nr. 1 Dimitrie Grecescu</t>
  </si>
  <si>
    <t>DALI Amenajare cabinet stomatologic in incinta Scoala generala nr. 1 Dimitrie Grecescu</t>
  </si>
  <si>
    <t>Taxe, avize, acorduri ,,Reabilitare Colegiul National Traian, municipiul Drobeta Turnu Severin, judetul Mehedinti"</t>
  </si>
  <si>
    <t>Taxe, avize, acorduri ,,Reabilitare Colegiul National Gheorghe Titeica, municipiul Drobeta Turnu Severin, judetul Mehedinti"</t>
  </si>
  <si>
    <t>Taxe, avize, acorduri ,,Reabilitare baza sportiva Colegiul Tehnic Decebal, municipiul Drobeta Turnu Severin, judetul Mehedinti"</t>
  </si>
  <si>
    <t>Construire teren de sport zona ANL (incl. PT)</t>
  </si>
  <si>
    <t>SF Construire locuri de joaca in municipiul Drobeta Turnu Severin</t>
  </si>
  <si>
    <t>Servicii de dirigentie de santier - Construire teren de sport zona ANL</t>
  </si>
  <si>
    <t>Servicii de dirigentie de santier - Reabilitare parcari si alei zona bl. TV1-TV3 Splai Mihai Viteazu</t>
  </si>
  <si>
    <t>Asistenta tehnica din partea proiectantului - Reabilitare parcari si alei zona bl. TV1-TV3 Splai Mihai Viteazu</t>
  </si>
  <si>
    <t xml:space="preserve">Servicii de dirigentie de santier - Reabilitare parcari si alei zonabl. H1-H2-H3 Sc. gen. Nr. 14 </t>
  </si>
  <si>
    <t xml:space="preserve">Asistenta tehnica din partea proiectantului - Reabilitare parcari si alei zona bl. H1-H2-H3 Sc. gen. Nr. 14 </t>
  </si>
  <si>
    <t>Arhivare documente Serviciu de urbanism si amenajarea teritoriului</t>
  </si>
  <si>
    <t xml:space="preserve">Reabilitare parcari si alei zona bl. TV1-TV3 Splai Mihai Viteazu </t>
  </si>
  <si>
    <t xml:space="preserve">Reabilitare parcari si alei zona bl. H1-H2-H3 Sc. gen. Nr. 14 </t>
  </si>
  <si>
    <t>Servicii de arpentaj cadastral pentru intocmirea de planuri parcelare si trasarea parcelelor de teren rezultate, in vederea aplicarii legilor fondului funciar si a Legii nr. 10/2001 in municipiul Dr. Tr. Severin</t>
  </si>
  <si>
    <t>Redactarea si editarea hartilor si a planurilor de situatie pentru reteaua de apa si canal ce se va realiza la nivelul municipiului Dr. Tr. Severin</t>
  </si>
  <si>
    <t>Inventarierea tehnica a patrimoniului municipiului Drobeta Turnu Severin</t>
  </si>
  <si>
    <t>Cresterea eficientei energetice a Atelierului Mecanic a UAT Municipiul Drobeta Turnu Severin</t>
  </si>
  <si>
    <t>PT Viabilizare teren zona parc industrial</t>
  </si>
  <si>
    <t>SF Construire parcari in municipiu Drobeta Turnu Severin</t>
  </si>
  <si>
    <t>Expertiza tehnica si DALI Reabilitare blocuri sociale Gura Vaii - Jidostitei, nr. 11, nr. 41, nr. 65A, nr. 65B, nr. 65C</t>
  </si>
  <si>
    <t>Reabilitare Calea Severinului - tronson I (incl. PT)</t>
  </si>
  <si>
    <t>Modernizare trecere la nivel cu linia ferata colectoare Banovita de la Km CF 5 +104 la CF 5 +154   B-dul Tudor Vladimirescu</t>
  </si>
  <si>
    <t>SF si studiu de trafic pentru Cresterea mobilitatii urbane prin modernizarea si eficientizarea Transportului Public</t>
  </si>
  <si>
    <t xml:space="preserve"> SF si studiu de trafic pentru ,,Crearea pistelor pentru biciclisti"</t>
  </si>
  <si>
    <t>Servicii de dirigentie de santier -   Modernizare trecere la nivel cu linia ferata colectoare Banovita de la Km CF 5 +104 la CF 5 +154   B-dul Tudor Vladimirescu</t>
  </si>
  <si>
    <t>Taxe, avize, acorduri ,,Reabilitare drumuri Gura Vaii, municipiul Drobeta Turnu Severin, judetul Mehedinti"</t>
  </si>
  <si>
    <t>Taxe, avize, acorduri ,,Reabilitare drumuri Schela Cladovei si Dudasul Schelei, municipiul Drobeta Turnu Severin, judetul Mehedinti"</t>
  </si>
  <si>
    <t>Servicii de dirigentie ,,Reabilitare Calea Severinului - tronson I"</t>
  </si>
  <si>
    <t>Servicii de dirigentie de santier  ,,Reabilitare drumuri Schela Cladovei si Dudasul Schelei, municipiul Drobeta Turnu Severin, judetul Mehedinti"</t>
  </si>
  <si>
    <t>Asistenta tehnica din partea proiectantului  ,,Reabilitare drumuri Schela Cladovei si Dudasul Schelei, municipiul Drobeta Turnu Severin, judetul Mehedinti"</t>
  </si>
  <si>
    <t>Servicii de consultanta  ,,Reabilitare drumuri Schela Cladovei si Dudasul Schelei, municipiul Drobeta Turnu Severin, judetul Mehedinti"</t>
  </si>
  <si>
    <t>Servicii de dirigentie  ,,Reabilitare drumuri Gura Vaii, municipiul Drobeta Turnu Severin, judetul Mehedinti"</t>
  </si>
  <si>
    <t>Asistenta tehnica din partea proiectantului ,,Reabilitare drumuri Gura Vaii, municipiul Drobeta Turnu Severin, judetul Mehedinti"</t>
  </si>
  <si>
    <t>Servicii de consultanta ,,Reabilitare drumuri Gura Vaii, municipiul Drobeta Turnu Severin, judetul Mehedinti"</t>
  </si>
  <si>
    <t>42.02.65</t>
  </si>
  <si>
    <t xml:space="preserve">Finantarea Programului National de Dezvoltare Locala” </t>
  </si>
  <si>
    <t>2,Primaria PNDL-etapa 2</t>
  </si>
  <si>
    <t xml:space="preserve">Dotare Liceul de Arta I.St. Paulian  , municipiul Drobeta Turnu Severin , judetul Mehedinti </t>
  </si>
  <si>
    <t>Dotare Gradinita cu Program Prelungit nr.21 municipiul Drobeta Turnu Severin , judetul Mehedinti</t>
  </si>
  <si>
    <t>58.11.01</t>
  </si>
  <si>
    <t>58.11.02</t>
  </si>
  <si>
    <t>58.11.03</t>
  </si>
  <si>
    <t>PROIECTE CU FINANTARE DIN FONDURI EXTERNE POSTADERARE (FEDR)</t>
  </si>
  <si>
    <t>PROIECTE CU FINANTARE DIN FONDURI EXTERNE POSTADERARE (IPA)</t>
  </si>
  <si>
    <t>PROIECTE CU FINANTARE DIN FONDURI EXTERNE POSTADERARE (FSE)</t>
  </si>
  <si>
    <t>74.02.05,02</t>
  </si>
  <si>
    <t>1.Turism</t>
  </si>
  <si>
    <t>87.02.04</t>
  </si>
  <si>
    <t>2,Proiecte de dezvoltare multifunctionala</t>
  </si>
  <si>
    <t>Sume primite de la UE/ alti donatori  in contul platilor efectuate si prefinantari  aferente cadrului financiar 2014-2020 IPA</t>
  </si>
  <si>
    <t>Sume primite de la UE/ alti donatori  in contul platilor efectuate si prefinantari  aferente cadrului financiar 2014-2020 FSE</t>
  </si>
  <si>
    <t>Sume primite de la UE/ alti donatori  in contul platilor efectuate si prefinantari  aferente cadrului financiar 2014-2020 FEDR</t>
  </si>
  <si>
    <t>42.02.69</t>
  </si>
  <si>
    <t>Reabilitare baza sportiva Colegiul Tehnic Decebal - sala sport si teren sport, municipiul Drobeta Turnu Severin, judetul Mehedinti (incl. PT)</t>
  </si>
  <si>
    <t>SF Teren de sport Gura Vaii (in curtea scolii)</t>
  </si>
  <si>
    <t>Expertiza tehnica, audit energetic, DALI pentru Cresterea eficientei energetice Scoala gimnaziala nr. 5 – cladire gradinita din strada Calea Timisoarei, nr. 164</t>
  </si>
  <si>
    <t>DALI Reabilitare Scoala cu clasele I-VIII, nr. 13 Gura Vaii structura Dimitrie Grecescu</t>
  </si>
  <si>
    <t>Reactualizare DALI-uri pentru Cresterea eficientei energetice unitati de invatamant si gradinite</t>
  </si>
  <si>
    <t>Servicii de consultanta ,,Reabilitare Colegiul National Traian, municipiul Drobeta Turnu Severin, judetul Mehedinti"</t>
  </si>
  <si>
    <t>Servicii de dirigentie de santier ,,Reabilitare Colegiul National Traian, municipiul Drobeta Turnu Severin, judetul Mehedinti"</t>
  </si>
  <si>
    <t>Asistenta tehnica din partea proiectantului ,,Reabilitare Colegiul National Traian, municipiul Drobeta Turnu Severin, judetul Mehedinti"</t>
  </si>
  <si>
    <t>Servicii de consultanta ,,Reabilitare Colegiul National Gheorghe Titeica, municipiul Drobeta Turnu Severin, judetul Mehedinti"</t>
  </si>
  <si>
    <t>Servicii de dirigentie de santier ,,Reabilitare Colegiul National Gheorghe Titeica, municipiul Drobeta Turnu Severin, judetul Mehedinti"</t>
  </si>
  <si>
    <t>Asistenta tehnica din partea proiectantului ,,Reabilitare Colegiul National Gheorghe Titeica, municipiul Drobeta Turnu Severin, judetul Mehedinti"</t>
  </si>
  <si>
    <t>Servicii de dirigentie de santier ,,Reabilitare baza sportiva Colegiul Tehnic Decebal, municipiul Drobeta Turnu Severin, judetul Mehedinti"</t>
  </si>
  <si>
    <t>Asistenta tehnica din partea proiectantului ,,Reabilitare baza sportiva Colegiul Tehnic Decebal, municipiul Drobeta Turnu Severin, judetul Mehedinti"</t>
  </si>
  <si>
    <t>Taxe, avize, acorduri proiecte axa prioritara 4 Sprijinirea dezvoltarii urbane durabile</t>
  </si>
  <si>
    <t>Construire teren sport Schela (incl. PT)</t>
  </si>
  <si>
    <t>SF Construire loc de joaca Schela</t>
  </si>
  <si>
    <t>SF Construire teren sport Schela</t>
  </si>
  <si>
    <t>SF Construire monument eroi anticomunism</t>
  </si>
  <si>
    <t>DALI Reabilitare locuri de joaca in municipiul Dr Tr Severin</t>
  </si>
  <si>
    <t>SF Realizare zona evenimente zona Cora</t>
  </si>
  <si>
    <t>SF amenajare de sarbatori a zonei de promenada Crisan</t>
  </si>
  <si>
    <t>SF Realizare instalatii automatizate pentru udat parcuri</t>
  </si>
  <si>
    <t>DALI Reabilitare parcul pensionarilor - etapa II</t>
  </si>
  <si>
    <t>Taxe, avize, acorduri Construire locuri de joaca in municipiul Drobeta Turnu Severin</t>
  </si>
  <si>
    <t>Taxe, avize, acorduri Reabilitare locuri de joaca in municipiul Drobeta Turnu Severin</t>
  </si>
  <si>
    <t>Consultanta arhitectura peisagistica si asistenta tehnica in domeniu</t>
  </si>
  <si>
    <t>Instalatie ventilatie cu recuperare de caldura bazin inot Scoala gimnaziala Theodor Costescu  (incl.PT)</t>
  </si>
  <si>
    <t>Amenajare cabinet stomatologic in incinta Scoala gimnaziala Dimitrie Grecescu (Incl. PT)</t>
  </si>
  <si>
    <t>Construire loc de joaca in municipiul Drobeta Turnu Severin (incl. PT)</t>
  </si>
  <si>
    <t>SF Construire complex sportiv zona ANL</t>
  </si>
  <si>
    <t>Tomberoane contaneirizate colectare deseuri</t>
  </si>
  <si>
    <t>DALI Reabilitare strada Apolodor</t>
  </si>
  <si>
    <t>DALI Reabilitare strada Bicaz</t>
  </si>
  <si>
    <t>DALI Realizare strada Iazului</t>
  </si>
  <si>
    <t>SF Construire Prelungire Bd. Alunis</t>
  </si>
  <si>
    <t>DALI trotuar Bd Alunis, in zona proprietatii Lascu Ion</t>
  </si>
  <si>
    <t>SF Construire Aleea Gruii</t>
  </si>
  <si>
    <t>SF Construire strada Antenei</t>
  </si>
  <si>
    <t>PT Consolidare pod patru benzi Calea Craiovei</t>
  </si>
  <si>
    <t>SF Construire strazi domeniul public al municipiului Drobeta Turnu Severin</t>
  </si>
  <si>
    <t>Construire Aleea Gruii (incl. PT)</t>
  </si>
  <si>
    <t>Construire strada Antenei (incl. PT)</t>
  </si>
  <si>
    <t>SF Construire strazi Cartier Veteranii de razboi</t>
  </si>
  <si>
    <t>SF Construire alei si strazi in zona Sat Vacanta Bahna</t>
  </si>
  <si>
    <t>SF Construire strazi Cartier Banovitei</t>
  </si>
  <si>
    <t>SF Construire strazi Cartier Apolodor</t>
  </si>
  <si>
    <t>DALI Reabilitare strazi domeniul public al municipiului Drobeta Turnu Severin</t>
  </si>
  <si>
    <t>DALI Reabilitare Aleea Alunis</t>
  </si>
  <si>
    <t>SF Construire strada Vodita- tronson 2, Cartier Schela Noua</t>
  </si>
  <si>
    <t>SF Construire adapost caini</t>
  </si>
  <si>
    <t>Amenajare curti interioare blocuri VD8, VD9 zona ANL</t>
  </si>
  <si>
    <t>Realizare iluminat public zona ANL/Sala Polivalenta</t>
  </si>
  <si>
    <t>Extindere retele de joasa tensiune strazile Mesteacanului, Stejarului si Cibinului, municipiul Drobeta Turnu Severin</t>
  </si>
  <si>
    <t>Reabilitare zona D-tru Gheata (incl. PT)</t>
  </si>
  <si>
    <t>Lucrari de proiectare si executie coloane exterioare si instalatii interioare de gaze naturale in cadrul blocurilor sociale D01, D02, D03 si D04 in municipiul Drobeta Turnu Severin</t>
  </si>
  <si>
    <t>Construire parcari in municipiu Drobeta Turnu Severin (incl. PT)</t>
  </si>
  <si>
    <t>Reabilitare parcari si alei in mun Dr Tr Severin (incl. PT)</t>
  </si>
  <si>
    <t>Reabilitare alee fantana cinetica (incl. PT)</t>
  </si>
  <si>
    <t>Reabilitare Alee Cimitir evreiesc (incl. PT)</t>
  </si>
  <si>
    <t>Studii de fundamentare privind decizia de concesionare lucrari in vederea realizarii unei surse de producere energie termica</t>
  </si>
  <si>
    <t>DALI Reabilitare parcari si alei in mun Dr Tr Severin</t>
  </si>
  <si>
    <t>Studiu de fezabilitate pt proiectul Spatiu multifunctional pt activitati sportive si recreationale ale mun DTS (tenis, baschet,minifotbal, fitness in aer liber)</t>
  </si>
  <si>
    <t>DALI Reabilitare alei si acces la blocuri</t>
  </si>
  <si>
    <t>DALI Reabilitare zona D-tru Gheata</t>
  </si>
  <si>
    <t>SF Extindere retea de gaze</t>
  </si>
  <si>
    <t>Cumparare terenuri proprietati private</t>
  </si>
  <si>
    <t>Taxe, avize, acorduri Construire parcari in municipiu Drobeta Turnu Severin</t>
  </si>
  <si>
    <t>Taxe, avize, acorduri Reabilitare parcari si alei in mun Dr Tr Severin</t>
  </si>
  <si>
    <t>Consultanta in vederea pregatirii documentatiei necesare derularii procedurii de atribuire (dialog competitiv) a contractului de delegare a activitatii de producere energie termica in cogenerare de inalta eficienta</t>
  </si>
  <si>
    <t>Motofierastrau</t>
  </si>
  <si>
    <t>Asistenta pentru derularea procedurii de  atribuire (dialog competitiv) a contractului de delegare a activitatii de producere energie termica in cogenerare de inalta eficienta</t>
  </si>
  <si>
    <t>Construire alei si accese la blocuri ( incl.PT)</t>
  </si>
  <si>
    <t>Taxe, avize, acorduri Spatiu tematic, multifunctional de recreere, sport si educatie activa</t>
  </si>
  <si>
    <t>DAS</t>
  </si>
  <si>
    <t>Autoutililara DAS</t>
  </si>
  <si>
    <t>Construire retea de gaze</t>
  </si>
  <si>
    <t>Masina de taiat beton si asfalt-2  buc</t>
  </si>
  <si>
    <t>Mai compactor-2 buc</t>
  </si>
  <si>
    <t>Remorca transport -1 buc</t>
  </si>
  <si>
    <t>Motocositori -5 buc</t>
  </si>
  <si>
    <t>Placa vibratoare-2 buc</t>
  </si>
  <si>
    <t>37.02.50</t>
  </si>
  <si>
    <t>Alte transferuri voluntare</t>
  </si>
  <si>
    <t>Proiectare, avizare si executie bransamente gaze naturale blocuri sociale  D01, D02, D03 si D04 in municipiul Drobeta Turnu Severin</t>
  </si>
  <si>
    <t>SF Sens giratoriu intersectia Splai Mihai Viteazu cu Cicero</t>
  </si>
  <si>
    <t>SF Sens giratoriu intersectia Splai Mihai Viteazu cu Crisan</t>
  </si>
  <si>
    <t>SF Sens giratoriu intersectia Splai Mihai Viteazu cu Sincai</t>
  </si>
  <si>
    <t>3.C.N.Traian</t>
  </si>
  <si>
    <t>Copiator color</t>
  </si>
  <si>
    <t>2.Spitalul judetean</t>
  </si>
  <si>
    <t>3.Spitalul  CFR</t>
  </si>
  <si>
    <t>SF Amenajare loc de joaca pentru caini</t>
  </si>
  <si>
    <t>Achizitionare si montare camere de supraveghere video in Schela</t>
  </si>
  <si>
    <t>1.Reducerea si controlul poluarii</t>
  </si>
  <si>
    <t>74.02.03</t>
  </si>
  <si>
    <t>Servicii de proiectare tehnica a platformei betonate pentru 5 (cinci) sinistrati- Centrul operativ pentru situatii de urgenta- str.Serpentina Rosiori, nr.1-3</t>
  </si>
  <si>
    <t>Servicii de dirigentie santier- Construire parcari in municipiul Drobeta Turnu Severin</t>
  </si>
  <si>
    <t>SF Statii de reicarcare pentru vehiculele electrice si electrice hibrid plug-in in municipiul Drobeta Turnu Severin</t>
  </si>
  <si>
    <t>Taxe, avize, acorduri  "Modernizare trecere la nivel cu linia ferata colectoare Banovita de la Km CF 5 +104 la CF 5 +154   B-dul Tudor Vladimirescu"</t>
  </si>
  <si>
    <t>Servicii  specialist comisie receptie la terminarea lucrarilor pentru obiectivele " Construire Aleea Violetelor" si "Construire Aleea Busuiocului"</t>
  </si>
  <si>
    <t>Participare la capitalul social al societatilor comerciale ( SC Termoficare Gaz Drobeta SRL)</t>
  </si>
  <si>
    <t xml:space="preserve">DALI Reabilitare alee Cimitir evreesc </t>
  </si>
  <si>
    <t>45.02.01</t>
  </si>
  <si>
    <t>45.02.01.01</t>
  </si>
  <si>
    <t>45.02.01.02</t>
  </si>
  <si>
    <t>45.02.01.03</t>
  </si>
  <si>
    <t>Sume primite de la UE/ alti donatori  in contul platilor efectuate si prefinantari  aferente cadrului financiar 2007-2013</t>
  </si>
  <si>
    <t>Platforme betonate pentru 5 (cinci) module de sinistrati- Centrul operativ pentru situatii de urgenta- str. Serpentina Rosiori, nr.1-3</t>
  </si>
  <si>
    <t>Verificare tehnica PT "Reabilitarea, modernizarea si echiparea infrastructurii esducationale la Scoala gimnaziala Petre Sergescu"</t>
  </si>
  <si>
    <t>Taxe, avize, acorduri proiecte axa prioritara 10 Imbunatatirea infrastructurii educationale</t>
  </si>
  <si>
    <t>Bransamente electrice alimentare echipamente retea WIFI4EU</t>
  </si>
  <si>
    <t>Arhivare documente Serviciu juridic si Directia Dezvoltare Locala</t>
  </si>
  <si>
    <t>Taxe, avize, acorduri "Statii de reicarcare pentru vehiculele electrice si electrice hibrid plug-in in municipiul Drobeta Turnu Severin"</t>
  </si>
  <si>
    <t xml:space="preserve">Servicii  specialist comisie receptie la terminarea lucrarilor pentru obiectivul "Sistematizare pe verticala zona locuinte ANL etapa 2" </t>
  </si>
  <si>
    <t xml:space="preserve">Servicii  specialist comisie receptie la terminarea lucrarilor pentru obiectivul "Reabilitare Calea Severinului- tronson I" </t>
  </si>
  <si>
    <t xml:space="preserve">Servicii  specialist comisie receptie la terminarea lucrarilor pentru obiectivul " Construire Aleea Violetelor" </t>
  </si>
  <si>
    <t xml:space="preserve">Servicii  specialist comisie receptie la terminarea lucrarilor pentru obiectivul " Construire str. Romanitei" </t>
  </si>
  <si>
    <t>Reabilitare Drumuri Gura Vaii, Municipiul Drobeta Turnu Severin, judetul Mehedinti ( incl PT)</t>
  </si>
  <si>
    <t>Apometru Kamstrup 602/603</t>
  </si>
  <si>
    <t>DALI Reabilitare alee fantana cinetica</t>
  </si>
  <si>
    <t>Reactualizare SF Construire centrala termica in cogenerare de inalta eficienta</t>
  </si>
  <si>
    <t xml:space="preserve">Servicii  specialist comisie receptie la terminarea lucrarilor pentru obiectivul "Construire parcari si alei in municipiul Drobeta Turnu Severin- zona blocuri D3-D4, Strada Orly" </t>
  </si>
  <si>
    <t xml:space="preserve">Servicii  specialist comisie receptie la terminarea lucrarilor pentru obiectivul "Construire parcari si alei in municipiul Drobeta Turnu Severin- zona blocuri R4-R5, B-dul Splai Mihai Viteazu" </t>
  </si>
  <si>
    <t xml:space="preserve">Servicii  specialist comisie receptie la terminarea lucrarilor pentru obiectivul "Construire parcari si alei in municipiul Drobeta Turnu Severin- zona blocuri E-I, B-dul Splai Mihai Viteazu" </t>
  </si>
  <si>
    <t xml:space="preserve">Servicii  specialist comisie receptie la terminarea lucrarilor pentru obiectivul " Sistematizare pe verticala zona locuinte ANL, etapa 2" </t>
  </si>
  <si>
    <t>Servicii specialist comisie de receptie la terminarea lucrarilor pentru obiectivul  - Reabilitare parcari si alei zona bl. TV1-TV3 Splai Mihai Viteazu</t>
  </si>
  <si>
    <t xml:space="preserve">Servicii specialist comisie de receptie la terminarea lucrarilor pentru obiectivul -  Reabilitare parcari si alei zona bl. H1-H2-H3 Sc. gen. Nr. 14 </t>
  </si>
  <si>
    <t>35.02.50</t>
  </si>
  <si>
    <t>Servicii de dirigentie de santier "Amenajare cabinet stomatologic in incinta Scoala Generala nr.1 Dimitrie Grecescu  (incl.PT)</t>
  </si>
  <si>
    <t>Studiu geotehnic "Construire baza sportiva Tip 1, Drobeta -Turnu Severin, zona Rosiori, Judetul Mehedinti</t>
  </si>
  <si>
    <t xml:space="preserve">Taxe, avize, acorduri "Construire baza sportiva Tip 1, Drobeta-Turnu Severin, zona Rosiori, Judetul Mehedinti </t>
  </si>
  <si>
    <t xml:space="preserve">Maturator R300 tip Husqwarna </t>
  </si>
  <si>
    <t>Dispozitiv de împrăștiere profesional pentru imprăstiat seminte, sare, nisip</t>
  </si>
  <si>
    <t>Proiect tehnic pentru bransament electric statii  de incarcare autobuze</t>
  </si>
  <si>
    <t>Lucrari ornamentale fatada garduri</t>
  </si>
  <si>
    <t>Reabilitare Drumuri Schela Cladovei si Dudasul Schelei, Municipiul Drobeta Turnu Severin, judetul Mehedinti ( incl PT)</t>
  </si>
  <si>
    <t>Subventii acordate in baza contractelor de parteneriat</t>
  </si>
  <si>
    <t>4.Gradinita cu program prelungit nr.20</t>
  </si>
  <si>
    <t>Refacere doua poduri peste paraul Crihala, Calea Craiovei, municipiul Drobeta Turnu Severin</t>
  </si>
  <si>
    <t>42.02.28</t>
  </si>
  <si>
    <t>Subvenţii primite din fondul de interventie</t>
  </si>
  <si>
    <t>2.Consolidarea si restaurarea monumentelor istorice</t>
  </si>
  <si>
    <t>Masina de spalat rufe</t>
  </si>
  <si>
    <t>Construire parcari in municipiu Drobeta Turnu Severin etapa II (incl. PT)</t>
  </si>
  <si>
    <t>Sistem supraveghere video Schela</t>
  </si>
  <si>
    <t>Taxe, avize, acorduri Reabilitare Alee Cimitirul Evreiesc</t>
  </si>
  <si>
    <t>Verificare tehnica de calitate documentatii tehnice faza PT Reabilitare Alee Cimitirul Evreiesc</t>
  </si>
  <si>
    <t>Servicii de dirigentie santier-Reabilitare Alee Cimitirul Evreiesc</t>
  </si>
  <si>
    <t>Servicii de dirigentie santier-Reabilitare zona D-tru Gheata ( Incl PT)</t>
  </si>
  <si>
    <t>Taxe, avize, acorduri Reabilitare zona D-tru Gheata ( incl PT)</t>
  </si>
  <si>
    <t>Construire strazi Cartier Banovita (incl. PT)</t>
  </si>
  <si>
    <t>Construire strazi Cartier Apolodor (incl. PT)</t>
  </si>
  <si>
    <t>Documentatii, avize, Proiect tehnic Amenajare acces carosabil DN6, km 343 +500</t>
  </si>
  <si>
    <t>Realizare Plan Urbanistic Zonal</t>
  </si>
  <si>
    <t>74.02.05,0</t>
  </si>
  <si>
    <t>2.Salubritate</t>
  </si>
  <si>
    <t>3.Colectarea, tratarea si distrugerea deseurilor</t>
  </si>
  <si>
    <t>4.Canalizarea si tratarea apelor reziduale</t>
  </si>
  <si>
    <t>Imprimanta multifunctionala</t>
  </si>
  <si>
    <t>1,Serviciul de evidenta a persoanelor</t>
  </si>
  <si>
    <t>Servicii de dirigentie a platformei betonate pentru 5 (cinci) sinistrati- Centrul operativ pentru situatii de urgenta- str.Serpentina Rosiori, nr.1-3</t>
  </si>
  <si>
    <t>Reabilitare locuri de joaca in municipiul Drobeta Turnu Severin (incl. PT)</t>
  </si>
  <si>
    <t xml:space="preserve">Servicii de dirigentie de santier -Construire locuri de joaca in municipiul Drobeta Turnu Severin </t>
  </si>
  <si>
    <t>Taxe, avize, acorduri Construire teren sport  Schela</t>
  </si>
  <si>
    <t>Servicii de dirigentie Construire teren sport  Schela</t>
  </si>
  <si>
    <t>Servicii specialist comisie de receptie la terminarea lucrarilor pentru obiectivul Construire teren sport  Schela</t>
  </si>
  <si>
    <t>Parcometre -8 buc</t>
  </si>
  <si>
    <t>Masina de marcaje rutiere</t>
  </si>
  <si>
    <t>Lucrari de avertizare si iluminare de siguranta treceri de pietoni</t>
  </si>
  <si>
    <t xml:space="preserve">3.Strazi </t>
  </si>
  <si>
    <t xml:space="preserve">2. Transport in comun </t>
  </si>
  <si>
    <t>84.02.03.02</t>
  </si>
  <si>
    <t>DALI Reabilitare Monumentul Eroilor si zona perimetrala</t>
  </si>
  <si>
    <t>Computere cu licente</t>
  </si>
  <si>
    <t>Capace mortuare</t>
  </si>
  <si>
    <t>Actualizare SF Centru Intermodal de Transport Public al Municipiului Drobeta Turnu Severin</t>
  </si>
  <si>
    <t>Studiu de fezabilitate Statii de incarcare autobuze electrice</t>
  </si>
  <si>
    <t>Sistem de incalzire cu centrala termica pe gaz Colegiu National Traian (incl. PT)</t>
  </si>
  <si>
    <t>Buget 2019</t>
  </si>
  <si>
    <t xml:space="preserve">             CHELTUIELILE BUGETULUI LOCAL PE ANUL 2020- SECTIUNEA DE DEZVOLTARE</t>
  </si>
  <si>
    <t>Buget propus 2020</t>
  </si>
  <si>
    <t>Estimari 2021</t>
  </si>
  <si>
    <t>Estimari 2022</t>
  </si>
  <si>
    <t>Estimari 2023</t>
  </si>
  <si>
    <t>Sistem de calcul inclusiv licente- Directia de Impozite si Taxe</t>
  </si>
  <si>
    <t>Verificare tehnica PT "Reabilitarea, modernizarea si echiparea infrastructurii esducationale la Scoala gimnaziala Regele Mihai"</t>
  </si>
  <si>
    <t>Taxe, avize, acorduri Sistematizare curte Scoala gimnaziala Dimitrie Grecescu</t>
  </si>
  <si>
    <t>Aparate sterilizare aparatura medicala</t>
  </si>
  <si>
    <t xml:space="preserve">Servicii specialist comisie de receptie </t>
  </si>
  <si>
    <t>Extindere retele de joasa tensiune in municipiul Drobeta Turnu Severin</t>
  </si>
  <si>
    <t>Extindere retea de gaze</t>
  </si>
  <si>
    <t>Alimentare energie electrica locuinte CFR</t>
  </si>
  <si>
    <t>Inlocuire semafoare intersectie strada Smardan- Maresal Averescu si strada Smardan- Traian</t>
  </si>
  <si>
    <t>Servicii de achizitie Intocmire documentatie PUZ si Regulamentul local de urbanism aferent PUZ pentru construirea de locuinte cu functiuni complementare in zona de dezvoltare</t>
  </si>
  <si>
    <t xml:space="preserve">Implementare mod de management a atributelor corespunzatoare elementelor Registrului de nomenclatura stradala ( strazi, numere administrative) si a cadastrului ( imobile, constructii) si emitere a certificatelor de nomenclatura stradala </t>
  </si>
  <si>
    <t>PUG multianual</t>
  </si>
  <si>
    <t>Plan eficienta energetica</t>
  </si>
  <si>
    <t>Servicii de dirigentie santier- Construire parcari in municipiul Drobeta Turnu Severin etapa a 2 a</t>
  </si>
  <si>
    <t>Servicii de dirigentie santier- Reabilitare parcari si alei in municipiul Drobeta Turnu Severin</t>
  </si>
  <si>
    <t>Taxe, avize, acorduri Construire parcari in municipiu Drobeta Turnu Severin etapa a 2 a</t>
  </si>
  <si>
    <t>Servicii de consultanta Reabilitare parcari si alei in municipiul Drobeta Turnu Severin</t>
  </si>
  <si>
    <t>Servicii specialist comisie de receptie</t>
  </si>
  <si>
    <t>Asistenta pentru derularea procedurii de  atribuire (dialog competitiv) a contractului de concesiune a activitatii de producere energie termica in cogenerare de inalta eficienta</t>
  </si>
  <si>
    <t>Servicii de dirigentie Reabilitare parcari si alei in municipiul Drobeta Turnu Severin</t>
  </si>
  <si>
    <t>Expertiza tehnica si elaborare instructiuni in timp a podurilor</t>
  </si>
  <si>
    <t>SF Construire strada Gentianei, Cartier  Serpentina Rosiori</t>
  </si>
  <si>
    <t>Studiu de solutie si Proiect Tehnic Alimentare cu energie electrica statii de incarcare lenta autobuze electrice</t>
  </si>
  <si>
    <t>Studiu de solutie si Proiect Tehnic Alimentare cu energie electrica statii de incarcare rapida autobuze electrice</t>
  </si>
  <si>
    <t>SF Construire Aleea zona Sumitomo- Nicolae Iorga</t>
  </si>
  <si>
    <t xml:space="preserve">Servicii de dirigentie de santier - Construire Aleea Gruii </t>
  </si>
  <si>
    <t>Taxe, avize, acorduri ,,Constreuire Aleea Gruii"</t>
  </si>
  <si>
    <t>Servicii de dirigentie de santier Construire strada Antenei</t>
  </si>
  <si>
    <t>Taxe, avize, acorduri ,,Construire strada Antenei"</t>
  </si>
  <si>
    <t>Servicii de dirigentie de santier  "Modernizare trecere la nivel cu linia ferata colectoare Banovita de la Km CF 5 +104 la CF 5 +154   B-dul Tudor Vladimirescu"</t>
  </si>
  <si>
    <t>Taxe, avize, acorduri la "Construire strazi cartier Banovita"</t>
  </si>
  <si>
    <t>Servicii de dirigentie "Construire strazi cartier Banovita"</t>
  </si>
  <si>
    <t>Servicii de dirigentie "Construire strazi cartier Apolodor"</t>
  </si>
  <si>
    <t>Taxe, avize, acorduri la "Construire strazi cartier Apolodor"</t>
  </si>
  <si>
    <t xml:space="preserve">Servicii  specialist comisie receptie </t>
  </si>
  <si>
    <t>Programe PHARE si alte programe cu finantare nerambursabila</t>
  </si>
  <si>
    <t>55.01.08</t>
  </si>
  <si>
    <t>Anexa nr.1</t>
  </si>
  <si>
    <t>Anexa nr.2.1</t>
  </si>
  <si>
    <t>mii lei</t>
  </si>
  <si>
    <t>3.Liceul de Transporturi AUTO</t>
  </si>
  <si>
    <t>Anexa nr.2.2</t>
  </si>
  <si>
    <t>3.Centrele de vaccinare</t>
  </si>
  <si>
    <t>2.Scoala Postliceala Sanitara</t>
  </si>
  <si>
    <t>PROIECTE CU FINANTARE DIN FONDURI EXTERNE POSTADERARE</t>
  </si>
  <si>
    <t>74.02.05.02</t>
  </si>
  <si>
    <t>58.01</t>
  </si>
  <si>
    <t>58.11</t>
  </si>
  <si>
    <t>66.02</t>
  </si>
  <si>
    <t>58.02</t>
  </si>
  <si>
    <t>54.02.50</t>
  </si>
  <si>
    <t>55.02</t>
  </si>
  <si>
    <t>36.02.32</t>
  </si>
  <si>
    <t>43.02</t>
  </si>
  <si>
    <t>43.02.30</t>
  </si>
  <si>
    <t>43.02.39</t>
  </si>
  <si>
    <t>45.02</t>
  </si>
  <si>
    <t>00.19</t>
  </si>
  <si>
    <t>66.02.06.01</t>
  </si>
  <si>
    <t>66.02.50.50</t>
  </si>
  <si>
    <t>Licențe antivirus rețea -1 buc -DITL</t>
  </si>
  <si>
    <t>Licențe SQL Server -1 buc -DITL</t>
  </si>
  <si>
    <t>Servicii de asistență privind accesarea de fonduri nerambursabile</t>
  </si>
  <si>
    <t>Reabilitare baza sportivă Colegiul Tehnic Decebal - sală sport și teren sport, municipiul Drobeta Turnu Severin, judetul Mehedinți (incl. PT)</t>
  </si>
  <si>
    <t>SF+DALI școli și curți (PNRR)</t>
  </si>
  <si>
    <t>Verificare tehnică PT "Reabilitarea, modernizarea și echiparea infrastructurii educaționale la Școala gimnazială Regele Mihai I"</t>
  </si>
  <si>
    <t>Verificare tehnică PT "Reabilitarea, modernizarea si echiparea infrastructurii educaționale la Școala gimnazială Petre Sergescu"</t>
  </si>
  <si>
    <t>SF Amenajare spațiu spectacole în zona magazin CORA</t>
  </si>
  <si>
    <t>SF Reabilitare Parcul Dragalina, Rozelor și Parcul Gării</t>
  </si>
  <si>
    <t>Module agrement canin</t>
  </si>
  <si>
    <t>Reabilitarea, modernizarea și extinderea sistemului de iluminat public</t>
  </si>
  <si>
    <t>Extindere rețele de joasa tensiune în municipiul Drobeta Turnu Severin</t>
  </si>
  <si>
    <t>Extinderea rețelei de gaze naturale în zona Walter Mărăcineanu (incl PT)</t>
  </si>
  <si>
    <t>Extinderea rețelei de gaze naturale în zona Apolodor și zona Banovița (incl PT)</t>
  </si>
  <si>
    <t>Cadastru și carte funciară în zone din municipiul Drobeta-Turnu Severin</t>
  </si>
  <si>
    <t>Întocmire documentații PUZ în zona de dezvoltare</t>
  </si>
  <si>
    <t>Servicii de arpentaj cadastral pentru întocmirea de planuri parcelare și trasarea parcelelor de teren rezultate în vederea aplicării legilor fondului funciar  și a Legii nr.10/2001 în mun Dr. Tr. Severin</t>
  </si>
  <si>
    <t>Arhivare documente Serviciu juridic și Direcția Dezvoltare Locală</t>
  </si>
  <si>
    <t>Servicii de dirigenție de șantier -Construire parcări în municipiu Drobeta-Turnu Severin etapa II</t>
  </si>
  <si>
    <t>Taxe, avize, acorduri Construire parcări în municipiu Drobeta-Turnu Severin etapa II</t>
  </si>
  <si>
    <t>Servicii specialist comisie de recepție</t>
  </si>
  <si>
    <t>Construire parcare Colegiul Național Traian</t>
  </si>
  <si>
    <t>Actualizare DALI Reabilitare str Retezat, str. Jidoștiței, cartier Gura Văii</t>
  </si>
  <si>
    <t xml:space="preserve">Servicii de dirigenție de santier - Construire Aleea Gruii </t>
  </si>
  <si>
    <t>Servicii de dirigenție de șantier Construire Centru Intermodal în mun. Dr. Tr. Severin</t>
  </si>
  <si>
    <t>Servicii de dirigenție de șantier Reabilitare strada Gh. Anghel și strada Vasile Gionea</t>
  </si>
  <si>
    <t>Taxe, avize, acorduri Construire Centru Intermodal în mun. Dr. Tr. Severin</t>
  </si>
  <si>
    <t>Taxe, avize, acorduri ,,Construire Aleea Gruii"</t>
  </si>
  <si>
    <t>Taxe, avize, acorduri Reabilitare strada Gh. Anghel și strada Vasile Gionea</t>
  </si>
  <si>
    <t>Taxe, avize, acorduri ,,Reabilitare drumuri Schela Cladovei si Dudașul Schelei, municipiul Drobeta Turnu Severin, județul Mehedinți"</t>
  </si>
  <si>
    <t>Servicii de dirigenție de șantier  ,,Reabilitare drumuri Schela Cladovei și Dudașul Schelei, municipiul Drobeta Turnu Severin, județul Mehedinți"</t>
  </si>
  <si>
    <t>Supraveghere arheologică -Park and Ride</t>
  </si>
  <si>
    <t>Ridicări topografice în municipiul Dr. Tr. Severin</t>
  </si>
  <si>
    <t>Inventarierea tehnică a patrimoniului municipiului Drobeta-Turnu Severin în vederea actualizării domeniului public al municipiului conform HG. Nr.963/2002</t>
  </si>
  <si>
    <t xml:space="preserve">             VENITURILE BUGETULUI LOCAL PE ANUL 2022</t>
  </si>
  <si>
    <t xml:space="preserve">           VENITURILE BUGETULUI LOCAL PE ANUL 2022- SECTIUNEA DE FUNCTIONARE </t>
  </si>
  <si>
    <t xml:space="preserve">             VENITURILE BUGETULUI LOCAL PE ANUL 2022- SECTIUNEA DE DEZVOLTARE </t>
  </si>
  <si>
    <t xml:space="preserve">             CHELTUIELILE BUGETULUI LOCAL PE ANUL 2022- SECTIUNEA DE FUNCTIONARE </t>
  </si>
  <si>
    <t xml:space="preserve">             CHELTUIELILE BUGETULUI LOCAL PE ANUL 2022- SECTIUNEA DE DEZVOLTARE</t>
  </si>
  <si>
    <t>Buget propus 2022</t>
  </si>
  <si>
    <t>36.02.06</t>
  </si>
  <si>
    <t>Taxe speciale</t>
  </si>
  <si>
    <t>68.02.05.02</t>
  </si>
  <si>
    <t>Ajutoare sociale -lemne</t>
  </si>
  <si>
    <t>Subventii de la bugetul de stat catre bugetele locale pentru carantină</t>
  </si>
  <si>
    <t>42.02.80</t>
  </si>
  <si>
    <t>Alimentare cu gaz, montare instalație încălzire, imobil str. Horia nr.8 (incl.PT)</t>
  </si>
  <si>
    <t>Actualizare documentații faza  DALI pentru școli gimnaziale</t>
  </si>
  <si>
    <t>Actualizare documentații faza  SF/DALI grădinițe</t>
  </si>
  <si>
    <t>Asistență tehnică din partea proiectantului ,,Reabilitare baza sportivă Colegiul Tehnic Decebal, municipiul Drobeta Turnu Severin, judetul Mehedinti"</t>
  </si>
  <si>
    <t>Servicii de dirigentie de santier ,,Reabilitare  Colegiul Național Traian, municipiul Drobeta Turnu Severin, judetul Mehedinti"</t>
  </si>
  <si>
    <t>Taxe, avize, acorduri ,,Reabilitare  Colegiul Național Traian, municipiul Drobeta Turnu Severin, județul Mehedinți"</t>
  </si>
  <si>
    <t>DALI Transformare surse termice existente în sisteme de încălzire cu centrale termice  pe gaz la școlile din municipiul Drobeta-Turnu Severin</t>
  </si>
  <si>
    <t>65.0/9</t>
  </si>
  <si>
    <t>Documentații obținere autorizație la incendiu Școala Gimnazială Totir</t>
  </si>
  <si>
    <t>Documentații obținere autorizație la incendiu Școala Gimnazială nr.13 Gura Văii</t>
  </si>
  <si>
    <t>Documentații obținere autorizație la incendiu Liceul I. Șt. Paulian</t>
  </si>
  <si>
    <t>Consultanță la cerința "securitate la incendiu" pentru unitățile școlare și preșcolare</t>
  </si>
  <si>
    <t>SF+PT construire skate-park</t>
  </si>
  <si>
    <t>SF Reabilitare Stadion Angelescu</t>
  </si>
  <si>
    <t>DALI Transformare sursa termică existentă în sistem încălzire cu centrală termică pe gaz Palatul Culturii Theodor Costescu</t>
  </si>
  <si>
    <t>SF Construire creșa Banovița</t>
  </si>
  <si>
    <t>SF Construire creșa Cartierul Tinerilor/Veterani</t>
  </si>
  <si>
    <t>Documentații obținere autorizație la incendiu Creșa nr.1 și Școala Gimnazială nr.1</t>
  </si>
  <si>
    <t>Extinderea rețelei de gaze naturale în municipiul Drobeta-Turnu Severin</t>
  </si>
  <si>
    <t>Extindere rețele de joasa tensiune  utilizatori casnici în municipiul Drobeta Turnu Severin</t>
  </si>
  <si>
    <t>Cofinanțare realizare rețea electrică de interes public</t>
  </si>
  <si>
    <t>Reabilitare parcări  în mun. Dr. Tr. Severin (incl.PT)</t>
  </si>
  <si>
    <t>Instalare echipamente de avertizare și iluminat de siguranță la treceri de pietoni</t>
  </si>
  <si>
    <t>Sistem de încălzire imobil Direcția Patrimoniu</t>
  </si>
  <si>
    <t>SF Alimentarea cu gaz a unităților de învățământ</t>
  </si>
  <si>
    <t>SF Parcare Gura Văii -zona blocuri</t>
  </si>
  <si>
    <t>SF + PT parcare Colegiul Național Traian, municipiul Drobeta Turnu Severin</t>
  </si>
  <si>
    <t>DALI Reabilitare alei și accese la blocuri</t>
  </si>
  <si>
    <t>Documentații tehnico-economice pentru accesarea de fonduri nerambursabile pentru "Stații de reîncărcare pentru vehicule electrice în municipiul Drobeta-Turnu Severin, jud. Mehedinți"</t>
  </si>
  <si>
    <t>Servicii de consultanță pentru accesarea finanțării "Programului privind reducerea emisiilor de gaze cu efect de seră în transporturi, prin promovarea infrastructurii pentru vehicule de transport nepoluant din punct de vedere energetic: stații de reîncărcare pentru vehicule electrice în localități"</t>
  </si>
  <si>
    <t>Servicii de arhivare documente Serviciul Urbanism</t>
  </si>
  <si>
    <t xml:space="preserve">Participare la capitalul social al societatilor comerciale </t>
  </si>
  <si>
    <t>Construire pod Calea Cernețiului (inclusiv PT)</t>
  </si>
  <si>
    <t>Reabilitare strada Padeș</t>
  </si>
  <si>
    <t>Alimentare cu energie electrică- instalație de utilizare Stație de încărcare rapidă autobuze electrice, Prelungirea Orly -zona parcare Pădurea Crihala, Dr. Tr. Severin, Județul Mehedinți</t>
  </si>
  <si>
    <t>Alimentare cu energie electrică -instalație de utilizare Stație de încărcare lentă autobuze electrice, str. Topolniței nr.5, Dr. Tr. Severin, Județul Mehedinți</t>
  </si>
  <si>
    <t>PT Modernizare trecere la nivel cu linia de cale ferată, Drumul Cernețiului</t>
  </si>
  <si>
    <t>PT Reabilitare str. Gh. Anghel, tronson Str. Dorobanți -Bd. T. Vladimirescu</t>
  </si>
  <si>
    <t>SF Strada Artileriei</t>
  </si>
  <si>
    <t>Servicii de dirigenție de șantier  Construire pod Calea Cernețiului</t>
  </si>
  <si>
    <t>Servicii topografice -lucrări de reabilitare/modernizare/construire străzi</t>
  </si>
  <si>
    <t>Taxe, avize, acorduri ,,Reabilitare strada Padeș"</t>
  </si>
  <si>
    <t>Servicii de dirigenție de șantier  ,,Reabilitare strada Padeș"</t>
  </si>
  <si>
    <t>Taxe, avize, acorduri Amenajare acces carosabil DN6, km 343+650 obiectiv "Park and Ride"</t>
  </si>
  <si>
    <t>taxe, avize, acorduri "Amenajare TNCF Colectoare Banovița km 5+255...5+268"</t>
  </si>
  <si>
    <t>1.Case de Cultură</t>
  </si>
  <si>
    <t xml:space="preserve"> Actualizare SF Construire adapost caini</t>
  </si>
  <si>
    <t>Amenajare TN CF Colectoare Banovița km 5+255...5+268</t>
  </si>
  <si>
    <t>Proiect tehnic Amenajare acces carosabil DN6, km 343+650 obiectiv "Parcare Park and Ride"</t>
  </si>
  <si>
    <t>Studiu de soluție Alimentare cu energie electrică obiectiv           "Parcare Park and Ride"</t>
  </si>
  <si>
    <t>Expertiză tehnică Reabilitare termică blocuri de locuințe etapa I și II</t>
  </si>
  <si>
    <t>Expertiză financiară Reabilitare termică blocuri de locuințe etapa I și II</t>
  </si>
  <si>
    <t xml:space="preserve">DALI Reabilitare licee teoretice și tehnice </t>
  </si>
  <si>
    <t>Asistență tehnică din partea proiectantului ,,Reabilitare baza sportivă Colegiul Național Traian, municipiul Drobeta Turnu Severin, judetul Mehedinti"</t>
  </si>
  <si>
    <t>DALI Reabilitare spații verzi în Parcul Gărzilor Patriotice</t>
  </si>
  <si>
    <t>Actualizare SF Creșterea calității serviciilor sociale și asigurarea educației timpurii în municipiul Drobeta-Turnu Severin prin construcție și dotare creșa zona ANL ( Sala Polivalentă)</t>
  </si>
  <si>
    <t>SF realizare sistem de iluminat public în zona Aeroport -Veteranii de Război, inclusiv sistem de telemanagement</t>
  </si>
  <si>
    <t>SF extindere rețea de iluminat pe strada Afinului</t>
  </si>
  <si>
    <t>PT Reabilitare parcare str. Migdalului</t>
  </si>
  <si>
    <t>11.Gradinita nr.20</t>
  </si>
  <si>
    <t>12.Gradinita nr.21</t>
  </si>
  <si>
    <t>13.Gradinita nr.22</t>
  </si>
  <si>
    <t>14.Scoala nr.1 "Dimitrie Grecescu"</t>
  </si>
  <si>
    <t>15.Scoala nr.2 "Alice Voinescu"</t>
  </si>
  <si>
    <t xml:space="preserve">16.Scoala nr.3 </t>
  </si>
  <si>
    <t>17.Scoala nr.4 "Petre Sergescu"</t>
  </si>
  <si>
    <t>18.Scoala nr.5 Schela Cladovei</t>
  </si>
  <si>
    <t>19.Scoala nr.6</t>
  </si>
  <si>
    <t>20.Scoala nr.7 "Theodor Costescu"</t>
  </si>
  <si>
    <t>21.Scoala nr.9 " C-tin Negreanu"</t>
  </si>
  <si>
    <t>23.Scoala nr.14</t>
  </si>
  <si>
    <t>24.Scoala nr.15</t>
  </si>
  <si>
    <t>25.Scoala Postliceala Sanitara</t>
  </si>
  <si>
    <t>26.Liceul de Arta "I.St.Paulian"</t>
  </si>
  <si>
    <t>27.Liceul Serban Cioculescu</t>
  </si>
  <si>
    <t>28.Directia de Asistenta  Sociala</t>
  </si>
  <si>
    <t>29.Primaria</t>
  </si>
  <si>
    <t>22.Scoala Gimnazială regele Mihai</t>
  </si>
  <si>
    <t>65.0/11</t>
  </si>
  <si>
    <t>65.0/12</t>
  </si>
  <si>
    <t>65.0/16</t>
  </si>
  <si>
    <t>04.02.05</t>
  </si>
  <si>
    <t>Sume alocate din cotele defalcate din impozitul pe venit pentru echilibrarea bugetelor locale</t>
  </si>
  <si>
    <t>2.Primaria</t>
  </si>
  <si>
    <t>Buget rectificat 2022</t>
  </si>
  <si>
    <t>Diferențe +/-</t>
  </si>
  <si>
    <t>Buget aprobat 2022</t>
  </si>
  <si>
    <t>3.Colegiul Național Ștefan Odobleja</t>
  </si>
  <si>
    <t>10</t>
  </si>
  <si>
    <t>D.A.S Alte cheltuieli în domeniul învățământului</t>
  </si>
  <si>
    <t>65.02.50</t>
  </si>
  <si>
    <t>D.A.S Învățământ antepreșcolar</t>
  </si>
  <si>
    <t>65.02.13</t>
  </si>
  <si>
    <t>Multifuncțională A3 laser color de volum</t>
  </si>
  <si>
    <t>Documentații faza SF /DALI grădinițe</t>
  </si>
  <si>
    <t>DALI Reabilitare Colegiul Național Traian, corp principal și internat</t>
  </si>
  <si>
    <t>DALI Reabilitare Colegiul Național Țițeica</t>
  </si>
  <si>
    <t>SF Reabilitare și extindere Colegiul Național Pedagogic "Ștefan Odobleja"</t>
  </si>
  <si>
    <t>Expertiză tehnică la acțiuni seismice, blocuri de locuințe</t>
  </si>
  <si>
    <t>Expertiză tehnică la acțiuni seismice, blocuri sociale</t>
  </si>
  <si>
    <t>Audit energetic blocuri de locuințe</t>
  </si>
  <si>
    <t>Audit energetic blocuri sociale</t>
  </si>
  <si>
    <t>Alimentare Centru Intermodal de Transport Public și stații de încărcare lentă autobuze</t>
  </si>
  <si>
    <t>PT Construire Alee de acces Sumitomo</t>
  </si>
  <si>
    <t>PT Construire Strada Gențianei, Cartier Serpentina Roșiori</t>
  </si>
  <si>
    <t>Servicii de dirigenție de șantier  ,,Construire Alee de acces Sumitomo"</t>
  </si>
  <si>
    <t>Servicii de dirigenție de șantier  ,,Construire Strada Gențianei, Cartier Serpentina Roșiori"</t>
  </si>
  <si>
    <t>Taxe, avize, acorduri ,,Construire alee de acces Sumitomo"</t>
  </si>
  <si>
    <t>taxe, avize, acorduri  ,,Construire Strada Gențianei, Cartier Serpentina Roșiori"</t>
  </si>
  <si>
    <t>Expertiză tehnică, audit energetic clădiri publice</t>
  </si>
  <si>
    <t>48.02.11</t>
  </si>
  <si>
    <t>48.02.11.01</t>
  </si>
  <si>
    <t>48.02.11.02</t>
  </si>
  <si>
    <t>48.02.11.03</t>
  </si>
  <si>
    <t xml:space="preserve"> </t>
  </si>
  <si>
    <t>Elemente de radiator aluminiu, 350 mm (incl montaj)</t>
  </si>
  <si>
    <t>Construire strazi cartier Banovita (incl PT)</t>
  </si>
  <si>
    <t>Achiziție teren în vedere construire creșă</t>
  </si>
  <si>
    <t>Achizitionare imobil str. Decebal nr.40 Drobeta- Turnu Severin</t>
  </si>
  <si>
    <t>Actualizare SF Construire grădinita</t>
  </si>
  <si>
    <t>Documentii tehnico -economice Reabilitare si eficientizare cladiri publice</t>
  </si>
  <si>
    <t>PT Construire teren tenis, zona Padurea Crihala</t>
  </si>
  <si>
    <t>PT Construire vestiare si grup sanitar, zona Padurea Crihala</t>
  </si>
  <si>
    <t>Construire parcari in municipiu Drobeta-Turnu Severin etapa II</t>
  </si>
  <si>
    <t>Sistematizare teren zona Apolodor -Banovita</t>
  </si>
  <si>
    <t>SF Modernizare si extindere sistem de iluminat public in Municipiul Drobeta-Turnu Severin</t>
  </si>
  <si>
    <t>SF Extindere retea de gaze naturalein municipiul Drobeta -Turnu Severin</t>
  </si>
  <si>
    <t>Servicii de analiza, consultanta tehnica privind delimitarea domeniului public pentru construire strazi</t>
  </si>
  <si>
    <t>Dococumentatii tehnico -economice Reabilitare si eficientizare energetica piete</t>
  </si>
  <si>
    <t>PT Cai de acces si alei, zona Padurea Crihala</t>
  </si>
  <si>
    <t>Servicii de suport tehnic privind lucrari de construire/modernizare strazi</t>
  </si>
  <si>
    <t>Construire tronson Bd. Portile de Fier (zona siloz)</t>
  </si>
  <si>
    <t>Achiziționare teren nr. cadastral 56872</t>
  </si>
  <si>
    <t>Achiziționare teren nr. cadastral 57299</t>
  </si>
  <si>
    <t>Realizare instalație paratrăznet și de legare la pământ, Școala gimnazială Regele Mihai I</t>
  </si>
  <si>
    <t>Achizitie filtre FR1 si FR2 pentru sistemul de filtroventilatie adapost ALA</t>
  </si>
  <si>
    <t>Tractor pentru tuns gazon suprafața joc Stadion Municipal</t>
  </si>
  <si>
    <t>Construire padoc</t>
  </si>
  <si>
    <t>Reabilitare Gradinita nr.29 -realizare măsuri de îndeplinire cerințe ISU și sănătatea populației</t>
  </si>
  <si>
    <t>Reabilitare Gradinita nr.19 -realizare măsuri de îndeplinire cerințe ISU și sănătatea populației</t>
  </si>
  <si>
    <t>Servicii de suport tehnic pentru elaborare documentație pentru rețea de gaze naturale</t>
  </si>
</sst>
</file>

<file path=xl/styles.xml><?xml version="1.0" encoding="utf-8"?>
<styleSheet xmlns="http://schemas.openxmlformats.org/spreadsheetml/2006/main">
  <fonts count="47">
    <font>
      <sz val="10"/>
      <name val="Arial"/>
      <charset val="238"/>
    </font>
    <font>
      <sz val="10"/>
      <name val="Arial"/>
      <family val="2"/>
      <charset val="238"/>
    </font>
    <font>
      <sz val="10"/>
      <name val="Tahoma"/>
      <family val="2"/>
      <charset val="238"/>
    </font>
    <font>
      <sz val="8"/>
      <name val="Arial"/>
      <family val="2"/>
      <charset val="238"/>
    </font>
    <font>
      <sz val="9"/>
      <name val="Arial"/>
      <family val="2"/>
      <charset val="238"/>
    </font>
    <font>
      <sz val="9"/>
      <name val="Arial"/>
      <family val="2"/>
    </font>
    <font>
      <b/>
      <sz val="9"/>
      <name val="Arial"/>
      <family val="2"/>
      <charset val="238"/>
    </font>
    <font>
      <b/>
      <sz val="8"/>
      <name val="Arial"/>
      <family val="2"/>
    </font>
    <font>
      <b/>
      <sz val="10"/>
      <name val="Arial"/>
      <family val="2"/>
    </font>
    <font>
      <b/>
      <sz val="9"/>
      <name val="Arial"/>
      <family val="2"/>
    </font>
    <font>
      <b/>
      <u/>
      <sz val="9"/>
      <name val="Arial"/>
      <family val="2"/>
      <charset val="238"/>
    </font>
    <font>
      <sz val="9"/>
      <color indexed="8"/>
      <name val="Times New Roman"/>
      <family val="1"/>
    </font>
    <font>
      <b/>
      <u/>
      <sz val="9"/>
      <name val="Arial"/>
      <family val="2"/>
    </font>
    <font>
      <sz val="11"/>
      <name val="Arial"/>
      <family val="2"/>
    </font>
    <font>
      <b/>
      <sz val="11"/>
      <name val="Arial"/>
      <family val="2"/>
    </font>
    <font>
      <sz val="10"/>
      <color indexed="8"/>
      <name val="Times New Roman"/>
      <family val="1"/>
    </font>
    <font>
      <sz val="12"/>
      <color indexed="8"/>
      <name val="Times New Roman"/>
      <family val="1"/>
    </font>
    <font>
      <b/>
      <sz val="9"/>
      <name val="Arial"/>
      <family val="2"/>
      <charset val="238"/>
    </font>
    <font>
      <sz val="9"/>
      <name val="Times New Roman"/>
      <family val="1"/>
    </font>
    <font>
      <sz val="10"/>
      <name val="Times New Roman"/>
      <family val="1"/>
    </font>
    <font>
      <b/>
      <sz val="9"/>
      <name val="Times New Roman"/>
      <family val="1"/>
    </font>
    <font>
      <sz val="8"/>
      <name val="Times New Roman"/>
      <family val="1"/>
    </font>
    <font>
      <b/>
      <sz val="10"/>
      <name val="Times New Roman"/>
      <family val="1"/>
    </font>
    <font>
      <b/>
      <u/>
      <sz val="10"/>
      <name val="Times New Roman"/>
      <family val="1"/>
    </font>
    <font>
      <sz val="10"/>
      <name val="Arial"/>
      <family val="2"/>
      <charset val="238"/>
    </font>
    <font>
      <sz val="9"/>
      <name val="Times New Roman"/>
      <family val="1"/>
      <charset val="238"/>
    </font>
    <font>
      <sz val="10"/>
      <name val="Times New Roman"/>
      <family val="1"/>
      <charset val="238"/>
    </font>
    <font>
      <b/>
      <sz val="9"/>
      <name val="Times New Roman"/>
      <family val="1"/>
      <charset val="238"/>
    </font>
    <font>
      <sz val="9"/>
      <color indexed="8"/>
      <name val="Times New Roman"/>
      <family val="1"/>
      <charset val="238"/>
    </font>
    <font>
      <sz val="11"/>
      <color theme="1"/>
      <name val="Times New Roman"/>
      <family val="1"/>
    </font>
    <font>
      <b/>
      <sz val="11"/>
      <color theme="1"/>
      <name val="Times New Roman"/>
      <family val="1"/>
      <charset val="238"/>
    </font>
    <font>
      <b/>
      <u/>
      <sz val="11"/>
      <color theme="1"/>
      <name val="Times New Roman"/>
      <family val="1"/>
      <charset val="238"/>
    </font>
    <font>
      <sz val="10"/>
      <color theme="1"/>
      <name val="Times New Roman"/>
      <family val="1"/>
      <charset val="238"/>
    </font>
    <font>
      <sz val="11"/>
      <color theme="1"/>
      <name val="Times New Roman"/>
      <family val="1"/>
      <charset val="238"/>
    </font>
    <font>
      <sz val="11"/>
      <name val="Times New Roman"/>
      <family val="1"/>
      <charset val="238"/>
    </font>
    <font>
      <sz val="12"/>
      <name val="Arial"/>
      <family val="2"/>
      <charset val="238"/>
    </font>
    <font>
      <b/>
      <sz val="8"/>
      <name val="Times New Roman"/>
      <family val="1"/>
      <charset val="238"/>
    </font>
    <font>
      <b/>
      <u/>
      <sz val="9"/>
      <name val="Times New Roman"/>
      <family val="1"/>
      <charset val="238"/>
    </font>
    <font>
      <b/>
      <u/>
      <sz val="10"/>
      <name val="Times New Roman"/>
      <family val="1"/>
      <charset val="238"/>
    </font>
    <font>
      <b/>
      <sz val="10"/>
      <name val="Times New Roman"/>
      <family val="1"/>
      <charset val="238"/>
    </font>
    <font>
      <sz val="10"/>
      <color indexed="8"/>
      <name val="Times New Roman"/>
      <family val="1"/>
      <charset val="238"/>
    </font>
    <font>
      <sz val="9"/>
      <color theme="1"/>
      <name val="Times New Roman"/>
      <family val="1"/>
      <charset val="238"/>
    </font>
    <font>
      <b/>
      <sz val="12"/>
      <name val="Times New Roman"/>
      <family val="1"/>
      <charset val="238"/>
    </font>
    <font>
      <sz val="10"/>
      <name val="Arial"/>
      <family val="2"/>
    </font>
    <font>
      <sz val="8"/>
      <name val="Times New Roman"/>
      <family val="1"/>
      <charset val="238"/>
    </font>
    <font>
      <b/>
      <sz val="10"/>
      <name val="Arial"/>
      <family val="2"/>
      <charset val="238"/>
    </font>
    <font>
      <b/>
      <sz val="9"/>
      <color indexed="8"/>
      <name val="Times New Roman"/>
      <family val="1"/>
      <charset val="23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0" fontId="1" fillId="0" borderId="0"/>
    <xf numFmtId="0" fontId="2" fillId="0" borderId="0"/>
  </cellStyleXfs>
  <cellXfs count="332">
    <xf numFmtId="0" fontId="0" fillId="0" borderId="0" xfId="0"/>
    <xf numFmtId="0" fontId="4" fillId="0" borderId="0" xfId="0" applyFont="1" applyAlignment="1">
      <alignment horizontal="center"/>
    </xf>
    <xf numFmtId="2" fontId="4" fillId="0" borderId="0" xfId="0" applyNumberFormat="1" applyFont="1"/>
    <xf numFmtId="0" fontId="4" fillId="0" borderId="0" xfId="0" applyFont="1"/>
    <xf numFmtId="0" fontId="5" fillId="0" borderId="0" xfId="0" applyFont="1" applyAlignment="1">
      <alignment horizontal="right"/>
    </xf>
    <xf numFmtId="0" fontId="6" fillId="0" borderId="0" xfId="2" applyFont="1" applyAlignment="1">
      <alignment horizontal="left" vertical="top"/>
    </xf>
    <xf numFmtId="0" fontId="6" fillId="0" borderId="1" xfId="2" applyFont="1" applyBorder="1" applyAlignment="1">
      <alignment horizontal="center" vertical="center" wrapText="1"/>
    </xf>
    <xf numFmtId="2" fontId="7" fillId="0" borderId="1" xfId="1" applyNumberFormat="1" applyFont="1" applyBorder="1" applyAlignment="1">
      <alignment horizontal="right" vertical="center" wrapText="1"/>
    </xf>
    <xf numFmtId="0" fontId="5" fillId="0" borderId="1" xfId="0" applyFont="1" applyBorder="1" applyAlignment="1">
      <alignment wrapText="1"/>
    </xf>
    <xf numFmtId="3" fontId="5" fillId="0" borderId="1" xfId="0" applyNumberFormat="1" applyFont="1" applyBorder="1" applyAlignment="1">
      <alignment wrapText="1"/>
    </xf>
    <xf numFmtId="0" fontId="0" fillId="0" borderId="0" xfId="0" applyAlignment="1">
      <alignment wrapText="1"/>
    </xf>
    <xf numFmtId="0" fontId="7" fillId="0" borderId="1" xfId="2" applyFont="1" applyBorder="1" applyAlignment="1">
      <alignment horizontal="right" vertical="center" wrapText="1"/>
    </xf>
    <xf numFmtId="0" fontId="9" fillId="0" borderId="1" xfId="0" applyFont="1" applyBorder="1" applyAlignment="1">
      <alignment horizontal="right"/>
    </xf>
    <xf numFmtId="0" fontId="8" fillId="0" borderId="0" xfId="0" applyFont="1"/>
    <xf numFmtId="0" fontId="5" fillId="0" borderId="1" xfId="2" applyFont="1" applyBorder="1" applyAlignment="1">
      <alignment horizontal="right"/>
    </xf>
    <xf numFmtId="0" fontId="5" fillId="0" borderId="1" xfId="2" quotePrefix="1" applyFont="1" applyBorder="1" applyAlignment="1">
      <alignment horizontal="right"/>
    </xf>
    <xf numFmtId="49" fontId="5" fillId="0" borderId="1" xfId="0" applyNumberFormat="1" applyFont="1" applyBorder="1" applyAlignment="1">
      <alignment horizontal="left" vertical="top" wrapText="1"/>
    </xf>
    <xf numFmtId="49" fontId="5" fillId="2" borderId="3" xfId="0" applyNumberFormat="1" applyFont="1" applyFill="1" applyBorder="1" applyAlignment="1">
      <alignment horizontal="center"/>
    </xf>
    <xf numFmtId="0" fontId="11" fillId="2" borderId="1" xfId="0" applyFont="1" applyFill="1" applyBorder="1" applyAlignment="1">
      <alignment horizontal="justify" vertical="top" wrapText="1"/>
    </xf>
    <xf numFmtId="0" fontId="11" fillId="2" borderId="2" xfId="0" applyFont="1" applyFill="1" applyBorder="1" applyAlignment="1">
      <alignment horizontal="justify" vertical="top" wrapText="1"/>
    </xf>
    <xf numFmtId="49" fontId="9" fillId="0" borderId="1" xfId="0" applyNumberFormat="1" applyFont="1" applyBorder="1" applyAlignment="1">
      <alignment wrapText="1"/>
    </xf>
    <xf numFmtId="0" fontId="5" fillId="0" borderId="1" xfId="0" applyFont="1" applyBorder="1" applyAlignment="1">
      <alignment horizontal="right"/>
    </xf>
    <xf numFmtId="0" fontId="13" fillId="0" borderId="0" xfId="2" applyFont="1"/>
    <xf numFmtId="49" fontId="5" fillId="0" borderId="1" xfId="0" applyNumberFormat="1" applyFont="1" applyBorder="1" applyAlignment="1">
      <alignment horizontal="right"/>
    </xf>
    <xf numFmtId="0" fontId="4" fillId="0" borderId="1" xfId="0" applyFont="1" applyBorder="1"/>
    <xf numFmtId="0" fontId="9" fillId="0" borderId="1" xfId="0" applyFont="1" applyBorder="1" applyAlignment="1">
      <alignment wrapText="1"/>
    </xf>
    <xf numFmtId="0" fontId="9" fillId="0" borderId="1" xfId="0" applyFont="1" applyBorder="1" applyAlignment="1">
      <alignment horizontal="left" wrapText="1"/>
    </xf>
    <xf numFmtId="0" fontId="14" fillId="0" borderId="0" xfId="0" applyFont="1"/>
    <xf numFmtId="0" fontId="5" fillId="2" borderId="1" xfId="0" applyFont="1" applyFill="1" applyBorder="1" applyAlignment="1">
      <alignment horizontal="right"/>
    </xf>
    <xf numFmtId="0" fontId="15" fillId="2" borderId="2" xfId="0" applyFont="1" applyFill="1" applyBorder="1" applyAlignment="1">
      <alignment horizontal="justify" vertical="top" wrapText="1"/>
    </xf>
    <xf numFmtId="0" fontId="4" fillId="0" borderId="0" xfId="0" applyFont="1" applyAlignment="1">
      <alignment wrapText="1"/>
    </xf>
    <xf numFmtId="0" fontId="17" fillId="0" borderId="1" xfId="2" applyFont="1" applyBorder="1" applyAlignment="1">
      <alignment horizontal="right"/>
    </xf>
    <xf numFmtId="0" fontId="16" fillId="2" borderId="1" xfId="0" applyFont="1" applyFill="1" applyBorder="1" applyAlignment="1">
      <alignment horizontal="center" vertical="top" wrapText="1"/>
    </xf>
    <xf numFmtId="2" fontId="5" fillId="0" borderId="0" xfId="0" applyNumberFormat="1" applyFont="1" applyAlignment="1">
      <alignment horizontal="right"/>
    </xf>
    <xf numFmtId="49" fontId="5" fillId="2" borderId="4" xfId="0" applyNumberFormat="1" applyFont="1" applyFill="1" applyBorder="1" applyAlignment="1">
      <alignment horizontal="center"/>
    </xf>
    <xf numFmtId="0" fontId="18" fillId="0" borderId="0" xfId="0" applyFont="1" applyAlignment="1">
      <alignment horizontal="center"/>
    </xf>
    <xf numFmtId="2" fontId="18" fillId="0" borderId="0" xfId="0" applyNumberFormat="1" applyFont="1"/>
    <xf numFmtId="0" fontId="19" fillId="0" borderId="0" xfId="0" applyFont="1" applyAlignment="1">
      <alignment wrapText="1"/>
    </xf>
    <xf numFmtId="0" fontId="19" fillId="0" borderId="0" xfId="0" applyFont="1"/>
    <xf numFmtId="0" fontId="18" fillId="0" borderId="0" xfId="0" applyFont="1" applyAlignment="1">
      <alignment horizontal="right"/>
    </xf>
    <xf numFmtId="2" fontId="18" fillId="0" borderId="0" xfId="0" applyNumberFormat="1" applyFont="1" applyAlignment="1">
      <alignment horizontal="right"/>
    </xf>
    <xf numFmtId="0" fontId="20" fillId="0" borderId="1" xfId="2" applyFont="1" applyBorder="1" applyAlignment="1">
      <alignment horizontal="center" vertical="center" wrapText="1"/>
    </xf>
    <xf numFmtId="16" fontId="18" fillId="0" borderId="2" xfId="2" quotePrefix="1" applyNumberFormat="1" applyFont="1" applyBorder="1" applyAlignment="1">
      <alignment horizontal="left"/>
    </xf>
    <xf numFmtId="0" fontId="18" fillId="0" borderId="2" xfId="2" applyFont="1" applyBorder="1" applyAlignment="1">
      <alignment horizontal="left"/>
    </xf>
    <xf numFmtId="0" fontId="18" fillId="0" borderId="2" xfId="2" quotePrefix="1" applyFont="1" applyBorder="1" applyAlignment="1">
      <alignment horizontal="left"/>
    </xf>
    <xf numFmtId="0" fontId="18" fillId="0" borderId="2" xfId="2" quotePrefix="1" applyFont="1" applyBorder="1"/>
    <xf numFmtId="0" fontId="18" fillId="0" borderId="2" xfId="2" applyFont="1" applyBorder="1"/>
    <xf numFmtId="3" fontId="18" fillId="0" borderId="1" xfId="0" applyNumberFormat="1" applyFont="1" applyBorder="1" applyAlignment="1">
      <alignment wrapText="1"/>
    </xf>
    <xf numFmtId="2" fontId="18" fillId="0" borderId="1" xfId="2" applyNumberFormat="1" applyFont="1" applyBorder="1" applyAlignment="1">
      <alignment horizontal="right"/>
    </xf>
    <xf numFmtId="0" fontId="18" fillId="0" borderId="1" xfId="2" quotePrefix="1" applyFont="1" applyBorder="1" applyAlignment="1">
      <alignment horizontal="left"/>
    </xf>
    <xf numFmtId="0" fontId="18" fillId="0" borderId="2" xfId="2" quotePrefix="1" applyFont="1" applyBorder="1" applyAlignment="1">
      <alignment horizontal="left" wrapText="1"/>
    </xf>
    <xf numFmtId="14" fontId="18" fillId="0" borderId="2" xfId="2" quotePrefix="1" applyNumberFormat="1" applyFont="1" applyBorder="1" applyAlignment="1">
      <alignment horizontal="left"/>
    </xf>
    <xf numFmtId="0" fontId="18" fillId="0" borderId="2" xfId="2" applyFont="1" applyBorder="1" applyAlignment="1">
      <alignment horizontal="left" wrapText="1"/>
    </xf>
    <xf numFmtId="0" fontId="22" fillId="0" borderId="1" xfId="0" applyFont="1" applyBorder="1" applyAlignment="1">
      <alignment wrapText="1"/>
    </xf>
    <xf numFmtId="49" fontId="18" fillId="0" borderId="2" xfId="2" applyNumberFormat="1" applyFont="1" applyBorder="1" applyAlignment="1">
      <alignment horizontal="left"/>
    </xf>
    <xf numFmtId="0" fontId="19" fillId="0" borderId="1" xfId="0" applyFont="1" applyBorder="1" applyAlignment="1">
      <alignment wrapText="1"/>
    </xf>
    <xf numFmtId="0" fontId="19" fillId="0" borderId="2" xfId="2" applyFont="1" applyBorder="1" applyAlignment="1">
      <alignment horizontal="left"/>
    </xf>
    <xf numFmtId="0" fontId="19" fillId="0" borderId="1" xfId="2" applyFont="1" applyBorder="1" applyAlignment="1">
      <alignment horizontal="left"/>
    </xf>
    <xf numFmtId="0" fontId="18" fillId="0" borderId="2" xfId="0" applyFont="1" applyBorder="1"/>
    <xf numFmtId="0" fontId="18" fillId="0" borderId="0" xfId="0" applyFont="1"/>
    <xf numFmtId="0" fontId="19" fillId="0" borderId="0" xfId="0" applyFont="1" applyAlignment="1">
      <alignment horizontal="center" wrapText="1"/>
    </xf>
    <xf numFmtId="0" fontId="22" fillId="0" borderId="0" xfId="2" applyFont="1" applyAlignment="1">
      <alignment horizontal="left" vertical="top" wrapText="1"/>
    </xf>
    <xf numFmtId="0" fontId="22" fillId="0" borderId="1" xfId="2" applyFont="1" applyBorder="1" applyAlignment="1">
      <alignment horizontal="center" vertical="center" wrapText="1"/>
    </xf>
    <xf numFmtId="0" fontId="22" fillId="0" borderId="1" xfId="0" applyFont="1" applyBorder="1" applyAlignment="1">
      <alignment horizontal="left" wrapText="1"/>
    </xf>
    <xf numFmtId="0" fontId="22" fillId="0" borderId="1" xfId="0" applyFont="1" applyBorder="1" applyAlignment="1">
      <alignment wrapText="1" shrinkToFit="1"/>
    </xf>
    <xf numFmtId="0" fontId="19" fillId="0" borderId="6" xfId="0" applyFont="1" applyBorder="1" applyAlignment="1">
      <alignment wrapText="1"/>
    </xf>
    <xf numFmtId="3" fontId="19" fillId="0" borderId="1" xfId="0" applyNumberFormat="1" applyFont="1" applyBorder="1" applyAlignment="1">
      <alignment wrapText="1"/>
    </xf>
    <xf numFmtId="0" fontId="19" fillId="0" borderId="1" xfId="2" applyFont="1" applyBorder="1" applyAlignment="1">
      <alignment wrapText="1"/>
    </xf>
    <xf numFmtId="0" fontId="19" fillId="0" borderId="6" xfId="2" applyFont="1" applyBorder="1" applyAlignment="1">
      <alignment wrapText="1"/>
    </xf>
    <xf numFmtId="3" fontId="22" fillId="0" borderId="1" xfId="0" applyNumberFormat="1" applyFont="1" applyBorder="1" applyAlignment="1">
      <alignment wrapText="1"/>
    </xf>
    <xf numFmtId="0" fontId="22" fillId="0" borderId="0" xfId="0" applyFont="1" applyAlignment="1">
      <alignment wrapText="1"/>
    </xf>
    <xf numFmtId="0" fontId="19" fillId="0" borderId="0" xfId="0" applyFont="1" applyAlignment="1">
      <alignment horizontal="left" wrapText="1"/>
    </xf>
    <xf numFmtId="0" fontId="19" fillId="0" borderId="0" xfId="0" applyFont="1" applyAlignment="1">
      <alignment horizontal="right"/>
    </xf>
    <xf numFmtId="2" fontId="19" fillId="0" borderId="0" xfId="0" applyNumberFormat="1" applyFont="1"/>
    <xf numFmtId="2" fontId="19" fillId="0" borderId="0" xfId="0" applyNumberFormat="1" applyFont="1" applyAlignment="1">
      <alignment horizontal="right"/>
    </xf>
    <xf numFmtId="16" fontId="19" fillId="0" borderId="2" xfId="2" quotePrefix="1" applyNumberFormat="1" applyFont="1" applyBorder="1" applyAlignment="1">
      <alignment horizontal="left"/>
    </xf>
    <xf numFmtId="0" fontId="19" fillId="0" borderId="2" xfId="2" quotePrefix="1" applyFont="1" applyBorder="1" applyAlignment="1">
      <alignment horizontal="left"/>
    </xf>
    <xf numFmtId="0" fontId="19" fillId="0" borderId="2" xfId="2" quotePrefix="1" applyFont="1" applyBorder="1"/>
    <xf numFmtId="16" fontId="19" fillId="0" borderId="5" xfId="2" quotePrefix="1" applyNumberFormat="1" applyFont="1" applyBorder="1" applyAlignment="1">
      <alignment horizontal="left"/>
    </xf>
    <xf numFmtId="0" fontId="19" fillId="0" borderId="2" xfId="2" applyFont="1" applyBorder="1"/>
    <xf numFmtId="0" fontId="19" fillId="0" borderId="1" xfId="2" quotePrefix="1" applyFont="1" applyBorder="1" applyAlignment="1">
      <alignment horizontal="left"/>
    </xf>
    <xf numFmtId="2" fontId="19" fillId="0" borderId="1" xfId="2" applyNumberFormat="1" applyFont="1" applyBorder="1" applyAlignment="1">
      <alignment horizontal="right"/>
    </xf>
    <xf numFmtId="0" fontId="19" fillId="0" borderId="2" xfId="2" quotePrefix="1" applyFont="1" applyBorder="1" applyAlignment="1">
      <alignment horizontal="left" wrapText="1"/>
    </xf>
    <xf numFmtId="14" fontId="19" fillId="0" borderId="2" xfId="2" quotePrefix="1" applyNumberFormat="1" applyFont="1" applyBorder="1" applyAlignment="1">
      <alignment horizontal="left"/>
    </xf>
    <xf numFmtId="16" fontId="19" fillId="0" borderId="1" xfId="2" quotePrefix="1" applyNumberFormat="1" applyFont="1" applyBorder="1" applyAlignment="1">
      <alignment horizontal="left"/>
    </xf>
    <xf numFmtId="0" fontId="19" fillId="0" borderId="2" xfId="2" applyFont="1" applyBorder="1" applyAlignment="1">
      <alignment horizontal="left" wrapText="1"/>
    </xf>
    <xf numFmtId="0" fontId="19" fillId="0" borderId="5" xfId="2" applyFont="1" applyBorder="1" applyAlignment="1">
      <alignment horizontal="left"/>
    </xf>
    <xf numFmtId="49" fontId="19" fillId="0" borderId="2" xfId="2" applyNumberFormat="1" applyFont="1" applyBorder="1" applyAlignment="1">
      <alignment horizontal="left"/>
    </xf>
    <xf numFmtId="0" fontId="22" fillId="0" borderId="2" xfId="2" applyFont="1" applyBorder="1" applyAlignment="1">
      <alignment horizontal="left"/>
    </xf>
    <xf numFmtId="0" fontId="19" fillId="0" borderId="2" xfId="0" applyFont="1" applyBorder="1"/>
    <xf numFmtId="0" fontId="15" fillId="0" borderId="1" xfId="0" applyFont="1" applyBorder="1" applyAlignment="1">
      <alignment wrapText="1"/>
    </xf>
    <xf numFmtId="0" fontId="22" fillId="0" borderId="1" xfId="2" applyFont="1" applyBorder="1" applyAlignment="1">
      <alignment horizontal="right" vertical="center" wrapText="1"/>
    </xf>
    <xf numFmtId="0" fontId="22" fillId="0" borderId="1" xfId="0" applyFont="1" applyBorder="1" applyAlignment="1">
      <alignment horizontal="right"/>
    </xf>
    <xf numFmtId="0" fontId="23" fillId="0" borderId="1" xfId="0" applyFont="1" applyBorder="1" applyAlignment="1">
      <alignment wrapText="1"/>
    </xf>
    <xf numFmtId="0" fontId="19" fillId="0" borderId="1" xfId="2" applyFont="1" applyBorder="1" applyAlignment="1">
      <alignment horizontal="right"/>
    </xf>
    <xf numFmtId="0" fontId="19" fillId="0" borderId="1" xfId="2" quotePrefix="1" applyFont="1" applyBorder="1" applyAlignment="1">
      <alignment horizontal="right"/>
    </xf>
    <xf numFmtId="49" fontId="19" fillId="0" borderId="1" xfId="0" applyNumberFormat="1" applyFont="1" applyBorder="1" applyAlignment="1">
      <alignment horizontal="left" wrapText="1"/>
    </xf>
    <xf numFmtId="49" fontId="22" fillId="0" borderId="1" xfId="0" applyNumberFormat="1" applyFont="1" applyBorder="1" applyAlignment="1">
      <alignment wrapText="1"/>
    </xf>
    <xf numFmtId="0" fontId="19" fillId="0" borderId="1" xfId="0" applyFont="1" applyBorder="1" applyAlignment="1">
      <alignment horizontal="right"/>
    </xf>
    <xf numFmtId="49" fontId="19" fillId="0" borderId="1" xfId="0" applyNumberFormat="1" applyFont="1" applyBorder="1" applyAlignment="1">
      <alignment horizontal="left" vertical="top" wrapText="1"/>
    </xf>
    <xf numFmtId="49" fontId="23" fillId="0" borderId="1" xfId="0" applyNumberFormat="1" applyFont="1" applyBorder="1" applyAlignment="1">
      <alignment horizontal="left" wrapText="1"/>
    </xf>
    <xf numFmtId="0" fontId="23" fillId="0" borderId="1" xfId="0" applyFont="1" applyBorder="1" applyAlignment="1">
      <alignment horizontal="left" wrapText="1"/>
    </xf>
    <xf numFmtId="49" fontId="19" fillId="0" borderId="1" xfId="0" applyNumberFormat="1" applyFont="1" applyBorder="1" applyAlignment="1">
      <alignment horizontal="right"/>
    </xf>
    <xf numFmtId="0" fontId="19" fillId="0" borderId="7" xfId="0" applyFont="1" applyBorder="1" applyAlignment="1">
      <alignment wrapText="1"/>
    </xf>
    <xf numFmtId="0" fontId="22" fillId="0" borderId="1" xfId="2" applyFont="1" applyBorder="1" applyAlignment="1">
      <alignment wrapText="1"/>
    </xf>
    <xf numFmtId="49" fontId="22" fillId="0" borderId="1" xfId="0" applyNumberFormat="1" applyFont="1" applyBorder="1" applyAlignment="1">
      <alignment horizontal="left" vertical="top" wrapText="1"/>
    </xf>
    <xf numFmtId="0" fontId="19" fillId="2" borderId="1" xfId="0" applyFont="1" applyFill="1" applyBorder="1" applyAlignment="1">
      <alignment horizontal="right"/>
    </xf>
    <xf numFmtId="0" fontId="23" fillId="0" borderId="0" xfId="0" applyFont="1" applyAlignment="1">
      <alignment wrapText="1"/>
    </xf>
    <xf numFmtId="2" fontId="18" fillId="0" borderId="1" xfId="0" applyNumberFormat="1" applyFont="1" applyBorder="1" applyAlignment="1">
      <alignment horizontal="right"/>
    </xf>
    <xf numFmtId="0" fontId="4" fillId="0" borderId="0" xfId="0" applyFont="1" applyAlignment="1">
      <alignment horizontal="center" wrapText="1"/>
    </xf>
    <xf numFmtId="0" fontId="10" fillId="0" borderId="1" xfId="0" applyFont="1" applyBorder="1" applyAlignment="1">
      <alignment wrapText="1"/>
    </xf>
    <xf numFmtId="0" fontId="12" fillId="0" borderId="1" xfId="0" applyFont="1" applyBorder="1" applyAlignment="1">
      <alignment horizontal="left" wrapText="1"/>
    </xf>
    <xf numFmtId="0" fontId="5" fillId="2" borderId="1" xfId="0" applyFont="1" applyFill="1" applyBorder="1" applyAlignment="1">
      <alignment horizontal="left" vertical="center" wrapText="1"/>
    </xf>
    <xf numFmtId="0" fontId="10" fillId="0" borderId="1" xfId="0" applyFont="1" applyBorder="1" applyAlignment="1">
      <alignment horizontal="left" wrapText="1"/>
    </xf>
    <xf numFmtId="0" fontId="10" fillId="0" borderId="0" xfId="0" applyFont="1" applyAlignment="1">
      <alignment wrapText="1"/>
    </xf>
    <xf numFmtId="49" fontId="13" fillId="0" borderId="1" xfId="0" applyNumberFormat="1" applyFont="1" applyBorder="1" applyAlignment="1">
      <alignment horizontal="left" vertical="top" wrapText="1"/>
    </xf>
    <xf numFmtId="0" fontId="25" fillId="0" borderId="0" xfId="0" applyFont="1"/>
    <xf numFmtId="0" fontId="26" fillId="0" borderId="0" xfId="0" applyFont="1"/>
    <xf numFmtId="2" fontId="25" fillId="0" borderId="0" xfId="0" applyNumberFormat="1" applyFont="1"/>
    <xf numFmtId="0" fontId="29" fillId="0" borderId="2" xfId="0" applyFont="1" applyBorder="1" applyAlignment="1">
      <alignment horizontal="left" vertical="center" wrapText="1"/>
    </xf>
    <xf numFmtId="0" fontId="30" fillId="0" borderId="2" xfId="0" applyFont="1" applyBorder="1" applyAlignment="1">
      <alignment horizontal="left" vertical="center" wrapText="1"/>
    </xf>
    <xf numFmtId="0" fontId="6" fillId="0" borderId="1" xfId="2" applyFont="1" applyBorder="1" applyAlignment="1">
      <alignment horizontal="right"/>
    </xf>
    <xf numFmtId="0" fontId="29" fillId="3" borderId="2" xfId="0" applyFont="1" applyFill="1" applyBorder="1" applyAlignment="1">
      <alignment horizontal="left" vertical="center" wrapText="1"/>
    </xf>
    <xf numFmtId="0" fontId="4" fillId="0" borderId="1" xfId="2" applyFont="1" applyBorder="1" applyAlignment="1">
      <alignment horizontal="right"/>
    </xf>
    <xf numFmtId="2" fontId="0" fillId="0" borderId="0" xfId="0" applyNumberFormat="1"/>
    <xf numFmtId="0" fontId="24" fillId="0" borderId="0" xfId="0" applyFont="1"/>
    <xf numFmtId="0" fontId="31" fillId="0" borderId="2" xfId="0" applyFont="1" applyBorder="1" applyAlignment="1">
      <alignment horizontal="left" vertical="center" wrapText="1"/>
    </xf>
    <xf numFmtId="2" fontId="25" fillId="0" borderId="0" xfId="0" applyNumberFormat="1" applyFont="1" applyAlignment="1">
      <alignment horizontal="right"/>
    </xf>
    <xf numFmtId="2" fontId="27" fillId="0" borderId="1" xfId="0" applyNumberFormat="1" applyFont="1" applyBorder="1" applyAlignment="1">
      <alignment horizontal="right"/>
    </xf>
    <xf numFmtId="2" fontId="25" fillId="0" borderId="1" xfId="2" applyNumberFormat="1" applyFont="1" applyBorder="1" applyAlignment="1">
      <alignment horizontal="right"/>
    </xf>
    <xf numFmtId="2" fontId="25" fillId="0" borderId="1" xfId="0" applyNumberFormat="1" applyFont="1" applyBorder="1" applyAlignment="1">
      <alignment horizontal="right"/>
    </xf>
    <xf numFmtId="2" fontId="29" fillId="0" borderId="1" xfId="0" applyNumberFormat="1" applyFont="1" applyBorder="1"/>
    <xf numFmtId="2" fontId="28" fillId="2" borderId="1" xfId="0" applyNumberFormat="1" applyFont="1" applyFill="1" applyBorder="1" applyAlignment="1">
      <alignment horizontal="right" vertical="top" wrapText="1"/>
    </xf>
    <xf numFmtId="2" fontId="25" fillId="2" borderId="1" xfId="0" applyNumberFormat="1" applyFont="1" applyFill="1" applyBorder="1" applyAlignment="1">
      <alignment horizontal="right"/>
    </xf>
    <xf numFmtId="0" fontId="25" fillId="0" borderId="1" xfId="0" applyFont="1" applyBorder="1" applyAlignment="1">
      <alignment wrapText="1"/>
    </xf>
    <xf numFmtId="0" fontId="26" fillId="0" borderId="1" xfId="0" applyFont="1" applyBorder="1"/>
    <xf numFmtId="2" fontId="32" fillId="0" borderId="1" xfId="0" applyNumberFormat="1" applyFont="1" applyBorder="1"/>
    <xf numFmtId="0" fontId="33" fillId="3" borderId="1" xfId="0" applyFont="1" applyFill="1" applyBorder="1" applyAlignment="1">
      <alignment horizontal="left" vertical="center" wrapText="1"/>
    </xf>
    <xf numFmtId="0" fontId="33" fillId="0" borderId="1" xfId="0" applyFont="1" applyBorder="1" applyAlignment="1">
      <alignment horizontal="left" vertical="center" wrapText="1"/>
    </xf>
    <xf numFmtId="0" fontId="34" fillId="3" borderId="1" xfId="0" applyFont="1" applyFill="1" applyBorder="1" applyAlignment="1">
      <alignment horizontal="left" vertical="center" wrapText="1"/>
    </xf>
    <xf numFmtId="0" fontId="30" fillId="3" borderId="2" xfId="0" applyFont="1" applyFill="1" applyBorder="1" applyAlignment="1">
      <alignment horizontal="left" vertical="center" wrapText="1"/>
    </xf>
    <xf numFmtId="0" fontId="5" fillId="0" borderId="2" xfId="0" applyFont="1" applyBorder="1" applyAlignment="1">
      <alignment wrapText="1"/>
    </xf>
    <xf numFmtId="2" fontId="13" fillId="0" borderId="0" xfId="2" applyNumberFormat="1" applyFont="1"/>
    <xf numFmtId="2" fontId="35" fillId="0" borderId="0" xfId="0" applyNumberFormat="1" applyFont="1"/>
    <xf numFmtId="0" fontId="0" fillId="0" borderId="0" xfId="0"/>
    <xf numFmtId="0" fontId="0" fillId="0" borderId="0" xfId="0"/>
    <xf numFmtId="0" fontId="0" fillId="0" borderId="0" xfId="0"/>
    <xf numFmtId="0" fontId="0" fillId="0" borderId="0" xfId="0"/>
    <xf numFmtId="0" fontId="18" fillId="0" borderId="0" xfId="0" applyFont="1" applyAlignment="1">
      <alignment wrapText="1"/>
    </xf>
    <xf numFmtId="0" fontId="4" fillId="0" borderId="0" xfId="0" applyFont="1"/>
    <xf numFmtId="0" fontId="0" fillId="0" borderId="0" xfId="0"/>
    <xf numFmtId="0" fontId="0" fillId="0" borderId="0" xfId="0"/>
    <xf numFmtId="0" fontId="0" fillId="0" borderId="0" xfId="0"/>
    <xf numFmtId="2" fontId="27" fillId="0" borderId="1" xfId="2" applyNumberFormat="1" applyFont="1" applyBorder="1" applyAlignment="1">
      <alignment horizontal="right"/>
    </xf>
    <xf numFmtId="0" fontId="33" fillId="3" borderId="2" xfId="0" applyFont="1" applyFill="1" applyBorder="1" applyAlignment="1">
      <alignment horizontal="left" vertical="center"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4" fontId="19" fillId="0" borderId="1" xfId="2" applyNumberFormat="1" applyFont="1" applyBorder="1"/>
    <xf numFmtId="4" fontId="19" fillId="0" borderId="1" xfId="2" applyNumberFormat="1" applyFont="1" applyBorder="1" applyAlignment="1">
      <alignment horizontal="right"/>
    </xf>
    <xf numFmtId="4" fontId="19" fillId="0" borderId="1" xfId="2" applyNumberFormat="1" applyFont="1" applyBorder="1" applyAlignment="1">
      <alignment wrapText="1"/>
    </xf>
    <xf numFmtId="4" fontId="19" fillId="0" borderId="1" xfId="0" applyNumberFormat="1" applyFont="1" applyBorder="1" applyAlignment="1">
      <alignment wrapText="1"/>
    </xf>
    <xf numFmtId="4" fontId="18" fillId="0" borderId="1" xfId="2" applyNumberFormat="1" applyFont="1" applyBorder="1"/>
    <xf numFmtId="4" fontId="22" fillId="0" borderId="1" xfId="2" applyNumberFormat="1" applyFont="1" applyBorder="1"/>
    <xf numFmtId="4" fontId="19" fillId="0" borderId="1" xfId="0" applyNumberFormat="1" applyFont="1" applyBorder="1"/>
    <xf numFmtId="4" fontId="18" fillId="0" borderId="1" xfId="2" applyNumberFormat="1" applyFont="1" applyBorder="1" applyAlignment="1">
      <alignment horizontal="right"/>
    </xf>
    <xf numFmtId="4" fontId="18" fillId="0" borderId="1" xfId="0" applyNumberFormat="1" applyFont="1" applyBorder="1"/>
    <xf numFmtId="4" fontId="20" fillId="0" borderId="1" xfId="0" applyNumberFormat="1" applyFont="1" applyBorder="1" applyAlignment="1">
      <alignment horizontal="right"/>
    </xf>
    <xf numFmtId="4" fontId="18" fillId="3" borderId="1" xfId="2" applyNumberFormat="1" applyFont="1" applyFill="1" applyBorder="1" applyAlignment="1">
      <alignment horizontal="right"/>
    </xf>
    <xf numFmtId="4" fontId="18" fillId="0" borderId="1" xfId="0" applyNumberFormat="1" applyFont="1" applyBorder="1" applyAlignment="1">
      <alignment horizontal="right"/>
    </xf>
    <xf numFmtId="4" fontId="25" fillId="0" borderId="1" xfId="0" applyNumberFormat="1" applyFont="1" applyBorder="1"/>
    <xf numFmtId="4" fontId="11" fillId="2" borderId="1" xfId="0" applyNumberFormat="1" applyFont="1" applyFill="1" applyBorder="1" applyAlignment="1">
      <alignment horizontal="right" vertical="top" wrapText="1"/>
    </xf>
    <xf numFmtId="4" fontId="18" fillId="3" borderId="1" xfId="0" applyNumberFormat="1" applyFont="1" applyFill="1" applyBorder="1" applyAlignment="1">
      <alignment horizontal="right"/>
    </xf>
    <xf numFmtId="4" fontId="18" fillId="2" borderId="1" xfId="0" applyNumberFormat="1" applyFont="1" applyFill="1" applyBorder="1" applyAlignment="1">
      <alignment horizontal="right"/>
    </xf>
    <xf numFmtId="2" fontId="36" fillId="0" borderId="1" xfId="1" applyNumberFormat="1" applyFont="1" applyBorder="1" applyAlignment="1">
      <alignment horizontal="right" vertical="center" wrapText="1"/>
    </xf>
    <xf numFmtId="0" fontId="0" fillId="0" borderId="0" xfId="0"/>
    <xf numFmtId="0" fontId="27" fillId="0" borderId="1" xfId="2" applyFont="1" applyBorder="1" applyAlignment="1">
      <alignment horizontal="center" vertical="center" wrapText="1"/>
    </xf>
    <xf numFmtId="0" fontId="36" fillId="0" borderId="1" xfId="2" applyFont="1" applyBorder="1" applyAlignment="1">
      <alignment horizontal="right" vertical="center" wrapText="1"/>
    </xf>
    <xf numFmtId="0" fontId="27" fillId="0" borderId="1" xfId="0" applyFont="1" applyBorder="1" applyAlignment="1">
      <alignment wrapText="1"/>
    </xf>
    <xf numFmtId="0" fontId="27" fillId="0" borderId="1" xfId="0" applyFont="1" applyBorder="1" applyAlignment="1">
      <alignment horizontal="right"/>
    </xf>
    <xf numFmtId="0" fontId="37" fillId="0" borderId="1" xfId="0" applyFont="1" applyBorder="1" applyAlignment="1">
      <alignment wrapText="1"/>
    </xf>
    <xf numFmtId="0" fontId="25" fillId="0" borderId="1" xfId="2" applyFont="1" applyBorder="1" applyAlignment="1">
      <alignment horizontal="right"/>
    </xf>
    <xf numFmtId="49" fontId="25" fillId="0" borderId="1" xfId="0" applyNumberFormat="1" applyFont="1" applyBorder="1" applyAlignment="1">
      <alignment horizontal="left" vertical="top" wrapText="1"/>
    </xf>
    <xf numFmtId="0" fontId="25" fillId="0" borderId="1" xfId="2" quotePrefix="1" applyFont="1" applyBorder="1" applyAlignment="1">
      <alignment horizontal="right"/>
    </xf>
    <xf numFmtId="0" fontId="27" fillId="0" borderId="1" xfId="0" applyFont="1" applyBorder="1" applyAlignment="1">
      <alignment horizontal="left" wrapText="1"/>
    </xf>
    <xf numFmtId="0" fontId="25" fillId="2" borderId="1" xfId="0" applyFont="1" applyFill="1" applyBorder="1" applyAlignment="1">
      <alignment horizontal="left" vertical="center" wrapText="1"/>
    </xf>
    <xf numFmtId="49" fontId="25" fillId="2" borderId="3" xfId="0" applyNumberFormat="1" applyFont="1" applyFill="1" applyBorder="1" applyAlignment="1">
      <alignment horizontal="center"/>
    </xf>
    <xf numFmtId="49" fontId="38" fillId="0" borderId="1" xfId="0" applyNumberFormat="1" applyFont="1" applyBorder="1" applyAlignment="1">
      <alignment horizontal="left" wrapText="1"/>
    </xf>
    <xf numFmtId="0" fontId="26" fillId="0" borderId="1" xfId="0" applyFont="1" applyBorder="1" applyAlignment="1">
      <alignment wrapText="1"/>
    </xf>
    <xf numFmtId="0" fontId="39" fillId="0" borderId="1" xfId="0" applyFont="1" applyBorder="1" applyAlignment="1">
      <alignment horizontal="left" wrapText="1"/>
    </xf>
    <xf numFmtId="49" fontId="26" fillId="0" borderId="1" xfId="0" applyNumberFormat="1" applyFont="1" applyBorder="1" applyAlignment="1">
      <alignment horizontal="left" vertical="top" wrapText="1"/>
    </xf>
    <xf numFmtId="49" fontId="27" fillId="0" borderId="1" xfId="0" applyNumberFormat="1" applyFont="1" applyBorder="1" applyAlignment="1">
      <alignment wrapText="1"/>
    </xf>
    <xf numFmtId="0" fontId="37" fillId="0" borderId="1" xfId="0" applyFont="1" applyBorder="1" applyAlignment="1">
      <alignment horizontal="left" wrapText="1"/>
    </xf>
    <xf numFmtId="0" fontId="38" fillId="0" borderId="1" xfId="0" applyFont="1" applyBorder="1" applyAlignment="1">
      <alignment horizontal="left" wrapText="1"/>
    </xf>
    <xf numFmtId="0" fontId="26" fillId="0" borderId="7" xfId="0" applyFont="1" applyBorder="1" applyAlignment="1">
      <alignment wrapText="1"/>
    </xf>
    <xf numFmtId="0" fontId="39" fillId="0" borderId="1" xfId="0" applyFont="1" applyBorder="1" applyAlignment="1">
      <alignment wrapText="1"/>
    </xf>
    <xf numFmtId="0" fontId="27" fillId="0" borderId="1" xfId="2" applyFont="1" applyBorder="1" applyAlignment="1">
      <alignment horizontal="right"/>
    </xf>
    <xf numFmtId="0" fontId="25" fillId="0" borderId="1" xfId="0" applyFont="1" applyBorder="1" applyAlignment="1">
      <alignment horizontal="right"/>
    </xf>
    <xf numFmtId="49" fontId="25" fillId="0" borderId="1" xfId="0" applyNumberFormat="1" applyFont="1" applyBorder="1" applyAlignment="1">
      <alignment horizontal="right"/>
    </xf>
    <xf numFmtId="0" fontId="25" fillId="0" borderId="1" xfId="2" applyFont="1" applyBorder="1" applyAlignment="1">
      <alignment horizontal="right" wrapText="1"/>
    </xf>
    <xf numFmtId="0" fontId="25" fillId="0" borderId="0" xfId="0" applyFont="1" applyAlignment="1">
      <alignment horizontal="right"/>
    </xf>
    <xf numFmtId="0" fontId="25" fillId="2" borderId="1" xfId="0" applyFont="1" applyFill="1" applyBorder="1" applyAlignment="1">
      <alignment horizontal="right"/>
    </xf>
    <xf numFmtId="49" fontId="25" fillId="2" borderId="4" xfId="0" applyNumberFormat="1" applyFont="1" applyFill="1" applyBorder="1" applyAlignment="1">
      <alignment horizontal="center"/>
    </xf>
    <xf numFmtId="49" fontId="34" fillId="0" borderId="1" xfId="0" applyNumberFormat="1" applyFont="1" applyBorder="1" applyAlignment="1">
      <alignment horizontal="left" vertical="top" wrapText="1"/>
    </xf>
    <xf numFmtId="0" fontId="37" fillId="0" borderId="0" xfId="0" applyFont="1" applyAlignment="1">
      <alignment wrapText="1"/>
    </xf>
    <xf numFmtId="0" fontId="25" fillId="0" borderId="0" xfId="0" applyFont="1" applyAlignment="1">
      <alignment wrapText="1"/>
    </xf>
    <xf numFmtId="4" fontId="27" fillId="0" borderId="1" xfId="0" applyNumberFormat="1" applyFont="1" applyBorder="1" applyAlignment="1">
      <alignment horizontal="right"/>
    </xf>
    <xf numFmtId="4" fontId="25" fillId="0" borderId="1" xfId="2" applyNumberFormat="1" applyFont="1" applyBorder="1" applyAlignment="1">
      <alignment horizontal="right"/>
    </xf>
    <xf numFmtId="4" fontId="25" fillId="0" borderId="1" xfId="0" applyNumberFormat="1" applyFont="1" applyBorder="1" applyAlignment="1">
      <alignment horizontal="right"/>
    </xf>
    <xf numFmtId="4" fontId="28" fillId="2" borderId="1" xfId="0" applyNumberFormat="1" applyFont="1" applyFill="1" applyBorder="1" applyAlignment="1">
      <alignment horizontal="right" vertical="top" wrapText="1"/>
    </xf>
    <xf numFmtId="4" fontId="25" fillId="0" borderId="1" xfId="2" applyNumberFormat="1" applyFont="1" applyBorder="1" applyAlignment="1">
      <alignment horizontal="right" wrapText="1"/>
    </xf>
    <xf numFmtId="4" fontId="25" fillId="2" borderId="1" xfId="0" applyNumberFormat="1" applyFont="1" applyFill="1" applyBorder="1" applyAlignment="1">
      <alignment horizontal="right"/>
    </xf>
    <xf numFmtId="4" fontId="41" fillId="0" borderId="1" xfId="0" applyNumberFormat="1" applyFont="1" applyBorder="1"/>
    <xf numFmtId="49" fontId="25" fillId="2" borderId="4" xfId="0" applyNumberFormat="1" applyFont="1" applyFill="1" applyBorder="1" applyAlignment="1">
      <alignment horizontal="center" shrinkToFit="1"/>
    </xf>
    <xf numFmtId="0" fontId="41" fillId="3" borderId="1" xfId="0" applyFont="1" applyFill="1" applyBorder="1" applyAlignment="1">
      <alignment horizontal="left" vertical="center" wrapText="1"/>
    </xf>
    <xf numFmtId="4" fontId="25" fillId="0" borderId="1" xfId="0" applyNumberFormat="1" applyFont="1" applyBorder="1" applyAlignment="1">
      <alignment shrinkToFit="1"/>
    </xf>
    <xf numFmtId="0" fontId="28" fillId="2" borderId="1" xfId="0" applyFont="1" applyFill="1" applyBorder="1" applyAlignment="1">
      <alignment horizontal="center" vertical="top" wrapText="1"/>
    </xf>
    <xf numFmtId="0" fontId="25" fillId="0" borderId="1" xfId="0" applyFont="1" applyBorder="1"/>
    <xf numFmtId="4" fontId="26" fillId="0" borderId="1" xfId="2" applyNumberFormat="1" applyFont="1" applyBorder="1"/>
    <xf numFmtId="4" fontId="1" fillId="0" borderId="1" xfId="2" applyNumberFormat="1" applyFont="1" applyBorder="1"/>
    <xf numFmtId="0" fontId="27" fillId="0" borderId="1" xfId="0" applyFont="1" applyBorder="1" applyAlignment="1">
      <alignment horizontal="left"/>
    </xf>
    <xf numFmtId="16" fontId="27" fillId="0" borderId="2" xfId="2" quotePrefix="1" applyNumberFormat="1" applyFont="1" applyBorder="1" applyAlignment="1">
      <alignment horizontal="left"/>
    </xf>
    <xf numFmtId="4" fontId="25" fillId="0" borderId="1" xfId="2" applyNumberFormat="1" applyFont="1" applyBorder="1"/>
    <xf numFmtId="0" fontId="27" fillId="0" borderId="2" xfId="2" applyFont="1" applyBorder="1" applyAlignment="1">
      <alignment horizontal="left"/>
    </xf>
    <xf numFmtId="3" fontId="26" fillId="0" borderId="1" xfId="0" applyNumberFormat="1" applyFont="1" applyBorder="1" applyAlignment="1">
      <alignment wrapText="1"/>
    </xf>
    <xf numFmtId="0" fontId="26" fillId="0" borderId="2" xfId="2" applyFont="1" applyBorder="1" applyAlignment="1">
      <alignment horizontal="left"/>
    </xf>
    <xf numFmtId="3" fontId="27" fillId="0" borderId="1" xfId="0" applyNumberFormat="1" applyFont="1" applyBorder="1" applyAlignment="1">
      <alignment wrapText="1"/>
    </xf>
    <xf numFmtId="0" fontId="25" fillId="0" borderId="2" xfId="2" applyFont="1" applyBorder="1" applyAlignment="1">
      <alignment horizontal="left"/>
    </xf>
    <xf numFmtId="3" fontId="27" fillId="0" borderId="1" xfId="0" applyNumberFormat="1" applyFont="1" applyBorder="1"/>
    <xf numFmtId="3" fontId="25" fillId="0" borderId="1" xfId="0" applyNumberFormat="1" applyFont="1" applyBorder="1"/>
    <xf numFmtId="3" fontId="25" fillId="0" borderId="1" xfId="0" applyNumberFormat="1" applyFont="1" applyBorder="1" applyAlignment="1">
      <alignment wrapText="1"/>
    </xf>
    <xf numFmtId="3" fontId="39" fillId="0" borderId="1" xfId="0" applyNumberFormat="1" applyFont="1" applyBorder="1" applyAlignment="1">
      <alignment wrapText="1"/>
    </xf>
    <xf numFmtId="4" fontId="27" fillId="0" borderId="1" xfId="2" applyNumberFormat="1" applyFont="1" applyBorder="1"/>
    <xf numFmtId="0" fontId="36" fillId="0" borderId="1" xfId="0" applyFont="1" applyBorder="1"/>
    <xf numFmtId="0" fontId="25" fillId="0" borderId="2" xfId="0" applyFont="1" applyBorder="1"/>
    <xf numFmtId="0" fontId="42" fillId="0" borderId="0" xfId="0" applyFont="1"/>
    <xf numFmtId="0" fontId="25" fillId="0" borderId="0" xfId="0" applyFont="1" applyAlignment="1">
      <alignment horizontal="left"/>
    </xf>
    <xf numFmtId="16" fontId="18" fillId="0" borderId="5" xfId="2" quotePrefix="1" applyNumberFormat="1" applyFont="1" applyBorder="1" applyAlignment="1">
      <alignment horizontal="left"/>
    </xf>
    <xf numFmtId="16" fontId="18" fillId="0" borderId="1" xfId="2" quotePrefix="1" applyNumberFormat="1" applyFont="1" applyBorder="1" applyAlignment="1">
      <alignment horizontal="left"/>
    </xf>
    <xf numFmtId="0" fontId="18" fillId="0" borderId="5" xfId="2" applyFont="1" applyBorder="1" applyAlignment="1">
      <alignment horizontal="left"/>
    </xf>
    <xf numFmtId="0" fontId="18" fillId="0" borderId="1" xfId="2" applyFont="1" applyBorder="1" applyAlignment="1">
      <alignment horizontal="left"/>
    </xf>
    <xf numFmtId="0" fontId="0" fillId="0" borderId="0" xfId="0"/>
    <xf numFmtId="0" fontId="0" fillId="0" borderId="0" xfId="0"/>
    <xf numFmtId="0" fontId="0" fillId="0" borderId="0" xfId="0"/>
    <xf numFmtId="3" fontId="19" fillId="3" borderId="1" xfId="0" applyNumberFormat="1" applyFont="1" applyFill="1" applyBorder="1" applyAlignment="1">
      <alignment wrapText="1"/>
    </xf>
    <xf numFmtId="0" fontId="25" fillId="3" borderId="1" xfId="0" applyFont="1" applyFill="1" applyBorder="1" applyAlignment="1">
      <alignment horizontal="left" vertical="center" wrapText="1"/>
    </xf>
    <xf numFmtId="0" fontId="0" fillId="0" borderId="0" xfId="0"/>
    <xf numFmtId="0" fontId="0" fillId="0" borderId="0" xfId="0"/>
    <xf numFmtId="4" fontId="18" fillId="0" borderId="1" xfId="2" applyNumberFormat="1" applyFont="1" applyBorder="1" applyAlignment="1">
      <alignment wrapText="1"/>
    </xf>
    <xf numFmtId="4" fontId="18" fillId="0" borderId="1" xfId="0" applyNumberFormat="1" applyFont="1" applyBorder="1" applyAlignment="1">
      <alignment wrapText="1"/>
    </xf>
    <xf numFmtId="0" fontId="0" fillId="0" borderId="0" xfId="0"/>
    <xf numFmtId="0" fontId="43" fillId="0" borderId="0" xfId="0" applyFont="1"/>
    <xf numFmtId="4" fontId="11" fillId="2" borderId="1" xfId="0" applyNumberFormat="1" applyFont="1" applyFill="1" applyBorder="1" applyAlignment="1">
      <alignment horizontal="right" wrapText="1"/>
    </xf>
    <xf numFmtId="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4" fontId="25" fillId="2" borderId="1" xfId="0" applyNumberFormat="1" applyFont="1" applyFill="1" applyBorder="1" applyAlignment="1">
      <alignment horizontal="right" wrapText="1"/>
    </xf>
    <xf numFmtId="4" fontId="25" fillId="2" borderId="1" xfId="0" applyNumberFormat="1" applyFont="1" applyFill="1" applyBorder="1" applyAlignment="1">
      <alignment horizontal="right" vertical="top" wrapText="1"/>
    </xf>
    <xf numFmtId="4" fontId="18" fillId="2" borderId="1" xfId="0" applyNumberFormat="1" applyFont="1" applyFill="1" applyBorder="1" applyAlignment="1">
      <alignment horizontal="right" vertical="top" wrapText="1"/>
    </xf>
    <xf numFmtId="4" fontId="18" fillId="2" borderId="1" xfId="0" applyNumberFormat="1" applyFont="1" applyFill="1" applyBorder="1" applyAlignment="1">
      <alignment horizontal="right" wrapText="1"/>
    </xf>
    <xf numFmtId="0" fontId="19" fillId="0" borderId="1" xfId="0" applyFont="1" applyBorder="1"/>
    <xf numFmtId="4" fontId="18" fillId="3" borderId="1" xfId="0" applyNumberFormat="1" applyFont="1" applyFill="1" applyBorder="1" applyAlignment="1">
      <alignment horizontal="right" vertical="top" wrapText="1"/>
    </xf>
    <xf numFmtId="4" fontId="18" fillId="0" borderId="0" xfId="0" applyNumberFormat="1" applyFont="1" applyFill="1" applyBorder="1" applyAlignment="1">
      <alignment horizontal="right"/>
    </xf>
    <xf numFmtId="0" fontId="0" fillId="0" borderId="0" xfId="0"/>
    <xf numFmtId="0" fontId="25" fillId="2" borderId="1" xfId="0" applyFont="1" applyFill="1" applyBorder="1" applyAlignment="1">
      <alignment horizontal="justify" vertical="top" wrapText="1"/>
    </xf>
    <xf numFmtId="0" fontId="1" fillId="0" borderId="0" xfId="0" applyFont="1"/>
    <xf numFmtId="0" fontId="0" fillId="0" borderId="0" xfId="0"/>
    <xf numFmtId="0" fontId="40" fillId="2" borderId="1" xfId="0" applyFont="1" applyFill="1" applyBorder="1" applyAlignment="1">
      <alignment horizontal="justify" vertical="top" wrapText="1"/>
    </xf>
    <xf numFmtId="0" fontId="31" fillId="0" borderId="1" xfId="0" applyFont="1" applyBorder="1" applyAlignment="1">
      <alignment horizontal="left" vertical="center" wrapText="1"/>
    </xf>
    <xf numFmtId="0" fontId="30" fillId="3" borderId="1" xfId="0" applyFont="1" applyFill="1" applyBorder="1" applyAlignment="1">
      <alignment horizontal="left" vertical="center" wrapText="1"/>
    </xf>
    <xf numFmtId="0" fontId="30" fillId="0" borderId="1" xfId="0" applyFont="1" applyBorder="1" applyAlignment="1">
      <alignment horizontal="left" vertical="center" wrapText="1"/>
    </xf>
    <xf numFmtId="0" fontId="28" fillId="2" borderId="1" xfId="0" applyFont="1" applyFill="1" applyBorder="1" applyAlignment="1">
      <alignment horizontal="justify" vertical="top" wrapText="1"/>
    </xf>
    <xf numFmtId="0" fontId="26" fillId="2" borderId="1" xfId="0" applyFont="1" applyFill="1" applyBorder="1" applyAlignment="1">
      <alignment horizontal="justify" vertical="top" wrapText="1"/>
    </xf>
    <xf numFmtId="0" fontId="25" fillId="0" borderId="0" xfId="0" applyFont="1" applyBorder="1" applyAlignment="1">
      <alignment horizontal="right"/>
    </xf>
    <xf numFmtId="0" fontId="25" fillId="0" borderId="1" xfId="0" applyFont="1" applyBorder="1" applyAlignment="1">
      <alignment horizontal="left" vertical="center" wrapText="1"/>
    </xf>
    <xf numFmtId="0" fontId="0" fillId="0" borderId="0" xfId="0"/>
    <xf numFmtId="0" fontId="0" fillId="0" borderId="0" xfId="0"/>
    <xf numFmtId="0" fontId="44" fillId="0" borderId="0" xfId="0" applyFont="1" applyAlignment="1">
      <alignment horizontal="right"/>
    </xf>
    <xf numFmtId="2" fontId="36" fillId="0" borderId="1" xfId="1" applyNumberFormat="1" applyFont="1" applyBorder="1" applyAlignment="1">
      <alignment horizontal="center" vertical="center" wrapText="1"/>
    </xf>
    <xf numFmtId="0" fontId="36" fillId="0" borderId="1" xfId="0" applyFont="1" applyBorder="1" applyAlignment="1">
      <alignment horizontal="center" vertical="center"/>
    </xf>
    <xf numFmtId="4" fontId="26" fillId="0" borderId="1" xfId="0" applyNumberFormat="1" applyFont="1" applyBorder="1"/>
    <xf numFmtId="0" fontId="45" fillId="0" borderId="0" xfId="0" applyFont="1"/>
    <xf numFmtId="4" fontId="18" fillId="0" borderId="0" xfId="2" applyNumberFormat="1" applyFont="1" applyBorder="1" applyAlignment="1">
      <alignment horizontal="right"/>
    </xf>
    <xf numFmtId="4" fontId="25" fillId="0" borderId="0" xfId="0" applyNumberFormat="1" applyFont="1" applyBorder="1" applyAlignment="1">
      <alignment horizontal="right"/>
    </xf>
    <xf numFmtId="0" fontId="46" fillId="2" borderId="1" xfId="0" applyFont="1" applyFill="1" applyBorder="1" applyAlignment="1">
      <alignment horizontal="justify" vertical="top" wrapText="1"/>
    </xf>
    <xf numFmtId="4" fontId="28" fillId="2" borderId="1" xfId="0" applyNumberFormat="1" applyFont="1" applyFill="1" applyBorder="1" applyAlignment="1">
      <alignment horizontal="right" wrapText="1"/>
    </xf>
    <xf numFmtId="49" fontId="39" fillId="0" borderId="1" xfId="0" applyNumberFormat="1" applyFont="1" applyBorder="1" applyAlignment="1">
      <alignment horizontal="left" wrapText="1"/>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1" fontId="19" fillId="0" borderId="1" xfId="2" applyNumberFormat="1" applyFont="1" applyBorder="1" applyAlignment="1">
      <alignment horizontal="right"/>
    </xf>
    <xf numFmtId="4" fontId="25" fillId="0" borderId="1" xfId="0" applyNumberFormat="1" applyFont="1" applyBorder="1" applyAlignment="1">
      <alignment horizontal="right" vertical="top"/>
    </xf>
    <xf numFmtId="0" fontId="0" fillId="0" borderId="0" xfId="0"/>
    <xf numFmtId="0" fontId="0" fillId="0" borderId="0" xfId="0"/>
    <xf numFmtId="0" fontId="0" fillId="0" borderId="0" xfId="0"/>
    <xf numFmtId="3" fontId="0" fillId="0" borderId="0" xfId="0" applyNumberFormat="1"/>
    <xf numFmtId="2" fontId="1" fillId="0" borderId="0" xfId="0" applyNumberFormat="1" applyFont="1"/>
    <xf numFmtId="0" fontId="0" fillId="0" borderId="0" xfId="0" applyFill="1" applyBorder="1"/>
    <xf numFmtId="0" fontId="0" fillId="0" borderId="0" xfId="0"/>
    <xf numFmtId="0" fontId="0" fillId="0" borderId="0" xfId="0"/>
    <xf numFmtId="0" fontId="0" fillId="0" borderId="0" xfId="0"/>
    <xf numFmtId="0" fontId="0" fillId="0" borderId="0" xfId="0" applyBorder="1"/>
    <xf numFmtId="3" fontId="0" fillId="0" borderId="0" xfId="0" applyNumberFormat="1" applyBorder="1"/>
    <xf numFmtId="0" fontId="0" fillId="0" borderId="0" xfId="0"/>
    <xf numFmtId="0" fontId="0" fillId="0" borderId="0" xfId="0"/>
    <xf numFmtId="0" fontId="19" fillId="0" borderId="0" xfId="0" applyFont="1" applyAlignment="1">
      <alignment horizontal="right" wrapText="1"/>
    </xf>
    <xf numFmtId="0" fontId="0" fillId="0" borderId="0" xfId="0"/>
    <xf numFmtId="0" fontId="21" fillId="0" borderId="0" xfId="0" applyFont="1" applyAlignment="1">
      <alignment wrapText="1"/>
    </xf>
    <xf numFmtId="0" fontId="3" fillId="0" borderId="0" xfId="0" applyFont="1" applyAlignment="1">
      <alignment wrapText="1"/>
    </xf>
    <xf numFmtId="0" fontId="0" fillId="0" borderId="0" xfId="0" applyAlignment="1">
      <alignment wrapText="1"/>
    </xf>
    <xf numFmtId="0" fontId="18" fillId="0" borderId="0" xfId="0" applyFont="1" applyAlignment="1">
      <alignment wrapText="1"/>
    </xf>
    <xf numFmtId="0" fontId="4" fillId="0" borderId="0" xfId="0" applyFont="1" applyAlignment="1"/>
    <xf numFmtId="0" fontId="0" fillId="0" borderId="0" xfId="0" applyAlignment="1"/>
  </cellXfs>
  <cellStyles count="3">
    <cellStyle name="Normal" xfId="0" builtinId="0"/>
    <cellStyle name="Normal_mach03" xfId="1"/>
    <cellStyle name="Normal_Machete buget 99"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132"/>
  <sheetViews>
    <sheetView topLeftCell="A120" zoomScale="130" zoomScaleNormal="130" workbookViewId="0">
      <selection activeCell="G80" sqref="G80"/>
    </sheetView>
  </sheetViews>
  <sheetFormatPr defaultRowHeight="13.2"/>
  <cols>
    <col min="1" max="1" width="38.33203125" style="37" customWidth="1"/>
    <col min="2" max="2" width="9.6640625" style="38" customWidth="1"/>
    <col min="3" max="3" width="10.88671875" style="73" customWidth="1"/>
    <col min="4" max="4" width="10.33203125" customWidth="1"/>
    <col min="5" max="5" width="10.6640625" customWidth="1"/>
    <col min="7" max="7" width="9.109375" bestFit="1" customWidth="1"/>
  </cols>
  <sheetData>
    <row r="1" spans="1:5">
      <c r="A1" s="324" t="s">
        <v>779</v>
      </c>
      <c r="B1" s="325"/>
    </row>
    <row r="3" spans="1:5">
      <c r="A3" s="61"/>
      <c r="C3" s="40"/>
      <c r="D3" s="40" t="s">
        <v>722</v>
      </c>
      <c r="E3" s="293" t="s">
        <v>724</v>
      </c>
    </row>
    <row r="4" spans="1:5" ht="43.95" customHeight="1">
      <c r="A4" s="41" t="s">
        <v>0</v>
      </c>
      <c r="B4" s="41" t="s">
        <v>1</v>
      </c>
      <c r="C4" s="294" t="s">
        <v>877</v>
      </c>
      <c r="D4" s="294" t="s">
        <v>875</v>
      </c>
      <c r="E4" s="295" t="s">
        <v>876</v>
      </c>
    </row>
    <row r="5" spans="1:5">
      <c r="A5" s="63" t="s">
        <v>2</v>
      </c>
      <c r="B5" s="75" t="s">
        <v>3</v>
      </c>
      <c r="C5" s="171">
        <f>C7+C83+C89+C112+C78+C108</f>
        <v>376767.03</v>
      </c>
      <c r="D5" s="171">
        <f>D7+D83+D89+D112+D78+D108</f>
        <v>377591.98</v>
      </c>
      <c r="E5" s="296">
        <f>D5-C5</f>
        <v>824.94999999995343</v>
      </c>
    </row>
    <row r="6" spans="1:5">
      <c r="A6" s="63" t="s">
        <v>4</v>
      </c>
      <c r="B6" s="56" t="s">
        <v>5</v>
      </c>
      <c r="C6" s="171">
        <f>C7-C32+C83</f>
        <v>168761.99000000002</v>
      </c>
      <c r="D6" s="171">
        <f>D7-D32+D83</f>
        <v>169586.94</v>
      </c>
      <c r="E6" s="296">
        <f t="shared" ref="E6:E69" si="0">D6-C6</f>
        <v>824.94999999998254</v>
      </c>
    </row>
    <row r="7" spans="1:5">
      <c r="A7" s="63" t="s">
        <v>6</v>
      </c>
      <c r="B7" s="76" t="s">
        <v>7</v>
      </c>
      <c r="C7" s="171">
        <f>C8+C51</f>
        <v>219669.66000000003</v>
      </c>
      <c r="D7" s="171">
        <f>D8+D51</f>
        <v>220487.61000000002</v>
      </c>
      <c r="E7" s="296">
        <f t="shared" si="0"/>
        <v>817.94999999998254</v>
      </c>
    </row>
    <row r="8" spans="1:5">
      <c r="A8" s="53" t="s">
        <v>8</v>
      </c>
      <c r="B8" s="76" t="s">
        <v>9</v>
      </c>
      <c r="C8" s="171">
        <f>C9+C20+C31+C48</f>
        <v>190976.42000000004</v>
      </c>
      <c r="D8" s="171">
        <f>D9+D20+D31+D48</f>
        <v>191110.94</v>
      </c>
      <c r="E8" s="296">
        <f t="shared" si="0"/>
        <v>134.51999999996042</v>
      </c>
    </row>
    <row r="9" spans="1:5" ht="26.4">
      <c r="A9" s="53" t="s">
        <v>10</v>
      </c>
      <c r="B9" s="76" t="s">
        <v>11</v>
      </c>
      <c r="C9" s="171">
        <f>C10+C15</f>
        <v>99020.63</v>
      </c>
      <c r="D9" s="171">
        <f>D10+D15</f>
        <v>99020.63</v>
      </c>
      <c r="E9" s="296">
        <f t="shared" si="0"/>
        <v>0</v>
      </c>
    </row>
    <row r="10" spans="1:5" ht="27" customHeight="1">
      <c r="A10" s="64" t="s">
        <v>12</v>
      </c>
      <c r="B10" s="77" t="s">
        <v>13</v>
      </c>
      <c r="C10" s="171">
        <f>C11+C13</f>
        <v>301.63</v>
      </c>
      <c r="D10" s="171">
        <f>D11+D13</f>
        <v>301.63</v>
      </c>
      <c r="E10" s="296">
        <f t="shared" si="0"/>
        <v>0</v>
      </c>
    </row>
    <row r="11" spans="1:5">
      <c r="A11" s="53" t="s">
        <v>14</v>
      </c>
      <c r="B11" s="75" t="s">
        <v>15</v>
      </c>
      <c r="C11" s="171">
        <f>C12</f>
        <v>156.06</v>
      </c>
      <c r="D11" s="171">
        <f>D12</f>
        <v>156.06</v>
      </c>
      <c r="E11" s="296">
        <f t="shared" si="0"/>
        <v>0</v>
      </c>
    </row>
    <row r="12" spans="1:5">
      <c r="A12" s="55" t="s">
        <v>16</v>
      </c>
      <c r="B12" s="75" t="s">
        <v>17</v>
      </c>
      <c r="C12" s="171">
        <v>156.06</v>
      </c>
      <c r="D12" s="171">
        <v>156.06</v>
      </c>
      <c r="E12" s="296">
        <f t="shared" si="0"/>
        <v>0</v>
      </c>
    </row>
    <row r="13" spans="1:5">
      <c r="A13" s="53" t="s">
        <v>18</v>
      </c>
      <c r="B13" s="75" t="s">
        <v>19</v>
      </c>
      <c r="C13" s="171">
        <f>C14</f>
        <v>145.57</v>
      </c>
      <c r="D13" s="171">
        <f>D14</f>
        <v>145.57</v>
      </c>
      <c r="E13" s="296">
        <f t="shared" si="0"/>
        <v>0</v>
      </c>
    </row>
    <row r="14" spans="1:5" ht="39.6">
      <c r="A14" s="65" t="s">
        <v>20</v>
      </c>
      <c r="B14" s="78" t="s">
        <v>21</v>
      </c>
      <c r="C14" s="171">
        <v>145.57</v>
      </c>
      <c r="D14" s="171">
        <v>145.57</v>
      </c>
      <c r="E14" s="296">
        <f t="shared" si="0"/>
        <v>0</v>
      </c>
    </row>
    <row r="15" spans="1:5" ht="28.5" customHeight="1">
      <c r="A15" s="53" t="s">
        <v>22</v>
      </c>
      <c r="B15" s="77" t="s">
        <v>23</v>
      </c>
      <c r="C15" s="171">
        <f>C16</f>
        <v>98719</v>
      </c>
      <c r="D15" s="171">
        <f>D16</f>
        <v>98719</v>
      </c>
      <c r="E15" s="296">
        <f t="shared" si="0"/>
        <v>0</v>
      </c>
    </row>
    <row r="16" spans="1:5">
      <c r="A16" s="53" t="s">
        <v>24</v>
      </c>
      <c r="B16" s="75" t="s">
        <v>25</v>
      </c>
      <c r="C16" s="171">
        <f>C17+C19+C18</f>
        <v>98719</v>
      </c>
      <c r="D16" s="171">
        <f>D17+D19+D18</f>
        <v>98719</v>
      </c>
      <c r="E16" s="296">
        <f t="shared" si="0"/>
        <v>0</v>
      </c>
    </row>
    <row r="17" spans="1:7">
      <c r="A17" s="55" t="s">
        <v>26</v>
      </c>
      <c r="B17" s="75" t="s">
        <v>27</v>
      </c>
      <c r="C17" s="171">
        <v>95819</v>
      </c>
      <c r="D17" s="171">
        <v>95819</v>
      </c>
      <c r="E17" s="296">
        <f t="shared" si="0"/>
        <v>0</v>
      </c>
    </row>
    <row r="18" spans="1:7" s="282" customFormat="1" ht="26.4">
      <c r="A18" s="55" t="s">
        <v>873</v>
      </c>
      <c r="B18" s="75" t="s">
        <v>29</v>
      </c>
      <c r="C18" s="171">
        <v>0</v>
      </c>
      <c r="D18" s="171">
        <v>0</v>
      </c>
      <c r="E18" s="296">
        <f t="shared" si="0"/>
        <v>0</v>
      </c>
    </row>
    <row r="19" spans="1:7" ht="27" customHeight="1">
      <c r="A19" s="55" t="s">
        <v>28</v>
      </c>
      <c r="B19" s="75" t="s">
        <v>872</v>
      </c>
      <c r="C19" s="171">
        <v>2900</v>
      </c>
      <c r="D19" s="171">
        <v>2900</v>
      </c>
      <c r="E19" s="296">
        <f t="shared" si="0"/>
        <v>0</v>
      </c>
    </row>
    <row r="20" spans="1:7" ht="26.4">
      <c r="A20" s="53" t="s">
        <v>30</v>
      </c>
      <c r="B20" s="79" t="s">
        <v>31</v>
      </c>
      <c r="C20" s="171">
        <f>C21</f>
        <v>29748.54</v>
      </c>
      <c r="D20" s="171">
        <f>D21</f>
        <v>29882.059999999998</v>
      </c>
      <c r="E20" s="296">
        <f t="shared" si="0"/>
        <v>133.5199999999968</v>
      </c>
    </row>
    <row r="21" spans="1:7">
      <c r="A21" s="53" t="s">
        <v>32</v>
      </c>
      <c r="B21" s="76" t="s">
        <v>33</v>
      </c>
      <c r="C21" s="171">
        <f>C22+C25+C29+C30</f>
        <v>29748.54</v>
      </c>
      <c r="D21" s="171">
        <f>D22+D25+D29+D30</f>
        <v>29882.059999999998</v>
      </c>
      <c r="E21" s="296">
        <f t="shared" si="0"/>
        <v>133.5199999999968</v>
      </c>
    </row>
    <row r="22" spans="1:7">
      <c r="A22" s="66" t="s">
        <v>34</v>
      </c>
      <c r="B22" s="76" t="s">
        <v>35</v>
      </c>
      <c r="C22" s="171">
        <f>C23+C24</f>
        <v>20991.75</v>
      </c>
      <c r="D22" s="171">
        <f>D23+D24</f>
        <v>21125.269999999997</v>
      </c>
      <c r="E22" s="296">
        <f t="shared" si="0"/>
        <v>133.5199999999968</v>
      </c>
    </row>
    <row r="23" spans="1:7">
      <c r="A23" s="67" t="s">
        <v>36</v>
      </c>
      <c r="B23" s="80" t="s">
        <v>37</v>
      </c>
      <c r="C23" s="172">
        <v>9135.89</v>
      </c>
      <c r="D23" s="172">
        <v>9135.89</v>
      </c>
      <c r="E23" s="296">
        <f t="shared" si="0"/>
        <v>0</v>
      </c>
    </row>
    <row r="24" spans="1:7" ht="26.4">
      <c r="A24" s="68" t="s">
        <v>38</v>
      </c>
      <c r="B24" s="80" t="s">
        <v>39</v>
      </c>
      <c r="C24" s="172">
        <v>11855.86</v>
      </c>
      <c r="D24" s="172">
        <v>11989.38</v>
      </c>
      <c r="E24" s="296">
        <f t="shared" si="0"/>
        <v>133.51999999999862</v>
      </c>
      <c r="G24" s="266"/>
    </row>
    <row r="25" spans="1:7">
      <c r="A25" s="66" t="s">
        <v>40</v>
      </c>
      <c r="B25" s="80" t="s">
        <v>41</v>
      </c>
      <c r="C25" s="171">
        <f>C26+C27+C28</f>
        <v>7264.4500000000007</v>
      </c>
      <c r="D25" s="171">
        <f>D26+D27+D28</f>
        <v>7264.4500000000007</v>
      </c>
      <c r="E25" s="296">
        <f t="shared" si="0"/>
        <v>0</v>
      </c>
    </row>
    <row r="26" spans="1:7">
      <c r="A26" s="67" t="s">
        <v>42</v>
      </c>
      <c r="B26" s="80" t="s">
        <v>43</v>
      </c>
      <c r="C26" s="172">
        <v>3375.78</v>
      </c>
      <c r="D26" s="172">
        <v>3375.78</v>
      </c>
      <c r="E26" s="296">
        <f t="shared" si="0"/>
        <v>0</v>
      </c>
    </row>
    <row r="27" spans="1:7" ht="26.4">
      <c r="A27" s="67" t="s">
        <v>44</v>
      </c>
      <c r="B27" s="80" t="s">
        <v>45</v>
      </c>
      <c r="C27" s="172">
        <v>3830.32</v>
      </c>
      <c r="D27" s="172">
        <v>3830.32</v>
      </c>
      <c r="E27" s="296">
        <f t="shared" si="0"/>
        <v>0</v>
      </c>
    </row>
    <row r="28" spans="1:7">
      <c r="A28" s="67" t="s">
        <v>46</v>
      </c>
      <c r="B28" s="80" t="s">
        <v>47</v>
      </c>
      <c r="C28" s="172">
        <v>58.35</v>
      </c>
      <c r="D28" s="172">
        <v>58.35</v>
      </c>
      <c r="E28" s="296">
        <f t="shared" si="0"/>
        <v>0</v>
      </c>
    </row>
    <row r="29" spans="1:7" ht="25.5" customHeight="1">
      <c r="A29" s="66" t="s">
        <v>48</v>
      </c>
      <c r="B29" s="76" t="s">
        <v>49</v>
      </c>
      <c r="C29" s="171">
        <v>1492.34</v>
      </c>
      <c r="D29" s="171">
        <v>1492.34</v>
      </c>
      <c r="E29" s="296">
        <f t="shared" si="0"/>
        <v>0</v>
      </c>
    </row>
    <row r="30" spans="1:7">
      <c r="A30" s="66" t="s">
        <v>50</v>
      </c>
      <c r="B30" s="76" t="s">
        <v>51</v>
      </c>
      <c r="C30" s="171"/>
      <c r="D30" s="171"/>
      <c r="E30" s="296">
        <f t="shared" si="0"/>
        <v>0</v>
      </c>
    </row>
    <row r="31" spans="1:7" ht="28.2" customHeight="1">
      <c r="A31" s="53" t="s">
        <v>52</v>
      </c>
      <c r="B31" s="79" t="s">
        <v>53</v>
      </c>
      <c r="C31" s="171">
        <f>C32+C38+C40+C42</f>
        <v>62204.800000000003</v>
      </c>
      <c r="D31" s="171">
        <f>D32+D38+D40+D42</f>
        <v>62204.800000000003</v>
      </c>
      <c r="E31" s="296">
        <f t="shared" si="0"/>
        <v>0</v>
      </c>
    </row>
    <row r="32" spans="1:7">
      <c r="A32" s="69" t="s">
        <v>54</v>
      </c>
      <c r="B32" s="76" t="s">
        <v>55</v>
      </c>
      <c r="C32" s="171">
        <f>SUM(C33:C37)</f>
        <v>51038.1</v>
      </c>
      <c r="D32" s="171">
        <f>SUM(D33:D37)</f>
        <v>51038.1</v>
      </c>
      <c r="E32" s="296">
        <f t="shared" si="0"/>
        <v>0</v>
      </c>
    </row>
    <row r="33" spans="1:5" ht="51.75" customHeight="1">
      <c r="A33" s="66" t="s">
        <v>56</v>
      </c>
      <c r="B33" s="76" t="s">
        <v>57</v>
      </c>
      <c r="C33" s="171">
        <v>49086.1</v>
      </c>
      <c r="D33" s="171">
        <v>49086.1</v>
      </c>
      <c r="E33" s="296">
        <f t="shared" si="0"/>
        <v>0</v>
      </c>
    </row>
    <row r="34" spans="1:5" ht="30" hidden="1" customHeight="1">
      <c r="A34" s="66" t="s">
        <v>58</v>
      </c>
      <c r="B34" s="82" t="s">
        <v>59</v>
      </c>
      <c r="C34" s="173"/>
      <c r="D34" s="173"/>
      <c r="E34" s="296">
        <f t="shared" si="0"/>
        <v>0</v>
      </c>
    </row>
    <row r="35" spans="1:5" ht="39.75" hidden="1" customHeight="1">
      <c r="A35" s="66" t="s">
        <v>60</v>
      </c>
      <c r="B35" s="82" t="s">
        <v>61</v>
      </c>
      <c r="C35" s="173"/>
      <c r="D35" s="173"/>
      <c r="E35" s="296">
        <f t="shared" si="0"/>
        <v>0</v>
      </c>
    </row>
    <row r="36" spans="1:5" ht="26.25" customHeight="1">
      <c r="A36" s="66" t="s">
        <v>62</v>
      </c>
      <c r="B36" s="76" t="s">
        <v>63</v>
      </c>
      <c r="C36" s="171">
        <v>0</v>
      </c>
      <c r="D36" s="171">
        <v>0</v>
      </c>
      <c r="E36" s="296">
        <f t="shared" si="0"/>
        <v>0</v>
      </c>
    </row>
    <row r="37" spans="1:5" ht="26.25" customHeight="1">
      <c r="A37" s="66" t="s">
        <v>384</v>
      </c>
      <c r="B37" s="76" t="s">
        <v>383</v>
      </c>
      <c r="C37" s="171">
        <v>1952</v>
      </c>
      <c r="D37" s="171">
        <v>1952</v>
      </c>
      <c r="E37" s="296">
        <f t="shared" si="0"/>
        <v>0</v>
      </c>
    </row>
    <row r="38" spans="1:5" ht="26.4">
      <c r="A38" s="53" t="s">
        <v>64</v>
      </c>
      <c r="B38" s="75" t="s">
        <v>65</v>
      </c>
      <c r="C38" s="172">
        <f>C39</f>
        <v>84.79</v>
      </c>
      <c r="D38" s="172">
        <f>D39</f>
        <v>84.79</v>
      </c>
      <c r="E38" s="296">
        <f t="shared" si="0"/>
        <v>0</v>
      </c>
    </row>
    <row r="39" spans="1:5">
      <c r="A39" s="55" t="s">
        <v>66</v>
      </c>
      <c r="B39" s="83" t="s">
        <v>67</v>
      </c>
      <c r="C39" s="171">
        <v>84.79</v>
      </c>
      <c r="D39" s="171">
        <v>84.79</v>
      </c>
      <c r="E39" s="296">
        <f t="shared" si="0"/>
        <v>0</v>
      </c>
    </row>
    <row r="40" spans="1:5">
      <c r="A40" s="69" t="s">
        <v>68</v>
      </c>
      <c r="B40" s="75" t="s">
        <v>69</v>
      </c>
      <c r="C40" s="171">
        <f>C41</f>
        <v>31.73</v>
      </c>
      <c r="D40" s="171">
        <f>D41</f>
        <v>31.73</v>
      </c>
      <c r="E40" s="296">
        <f t="shared" si="0"/>
        <v>0</v>
      </c>
    </row>
    <row r="41" spans="1:5">
      <c r="A41" s="66" t="s">
        <v>70</v>
      </c>
      <c r="B41" s="75" t="s">
        <v>71</v>
      </c>
      <c r="C41" s="171">
        <v>31.73</v>
      </c>
      <c r="D41" s="171">
        <v>31.73</v>
      </c>
      <c r="E41" s="296">
        <f t="shared" si="0"/>
        <v>0</v>
      </c>
    </row>
    <row r="42" spans="1:5" ht="23.25" customHeight="1">
      <c r="A42" s="63" t="s">
        <v>72</v>
      </c>
      <c r="B42" s="75" t="s">
        <v>73</v>
      </c>
      <c r="C42" s="172">
        <f>SUM(C43,C46:C47)</f>
        <v>11050.18</v>
      </c>
      <c r="D42" s="172">
        <f>SUM(D43,D46:D47)</f>
        <v>11050.18</v>
      </c>
      <c r="E42" s="296">
        <f t="shared" si="0"/>
        <v>0</v>
      </c>
    </row>
    <row r="43" spans="1:5">
      <c r="A43" s="66" t="s">
        <v>74</v>
      </c>
      <c r="B43" s="75" t="s">
        <v>75</v>
      </c>
      <c r="C43" s="172">
        <f>C44+C45</f>
        <v>9397.15</v>
      </c>
      <c r="D43" s="172">
        <f>D44+D45</f>
        <v>9397.15</v>
      </c>
      <c r="E43" s="296">
        <f t="shared" si="0"/>
        <v>0</v>
      </c>
    </row>
    <row r="44" spans="1:5" ht="26.4">
      <c r="A44" s="67" t="s">
        <v>76</v>
      </c>
      <c r="B44" s="84" t="s">
        <v>77</v>
      </c>
      <c r="C44" s="172">
        <v>7495.78</v>
      </c>
      <c r="D44" s="172">
        <v>7495.78</v>
      </c>
      <c r="E44" s="296">
        <f t="shared" si="0"/>
        <v>0</v>
      </c>
    </row>
    <row r="45" spans="1:5" ht="26.4">
      <c r="A45" s="68" t="s">
        <v>78</v>
      </c>
      <c r="B45" s="78" t="s">
        <v>79</v>
      </c>
      <c r="C45" s="172">
        <v>1901.37</v>
      </c>
      <c r="D45" s="172">
        <v>1901.37</v>
      </c>
      <c r="E45" s="296">
        <f t="shared" si="0"/>
        <v>0</v>
      </c>
    </row>
    <row r="46" spans="1:5" ht="26.25" customHeight="1">
      <c r="A46" s="66" t="s">
        <v>80</v>
      </c>
      <c r="B46" s="75" t="s">
        <v>81</v>
      </c>
      <c r="C46" s="171">
        <v>1081.46</v>
      </c>
      <c r="D46" s="171">
        <v>1081.46</v>
      </c>
      <c r="E46" s="296">
        <f t="shared" si="0"/>
        <v>0</v>
      </c>
    </row>
    <row r="47" spans="1:5" ht="26.25" customHeight="1">
      <c r="A47" s="66" t="s">
        <v>82</v>
      </c>
      <c r="B47" s="75" t="s">
        <v>83</v>
      </c>
      <c r="C47" s="171">
        <v>571.57000000000005</v>
      </c>
      <c r="D47" s="171">
        <v>571.57000000000005</v>
      </c>
      <c r="E47" s="296">
        <f t="shared" si="0"/>
        <v>0</v>
      </c>
    </row>
    <row r="48" spans="1:5">
      <c r="A48" s="69" t="s">
        <v>84</v>
      </c>
      <c r="B48" s="79" t="s">
        <v>85</v>
      </c>
      <c r="C48" s="171">
        <f t="shared" ref="C48:D49" si="1">C49</f>
        <v>2.4500000000000002</v>
      </c>
      <c r="D48" s="171">
        <f t="shared" si="1"/>
        <v>3.45</v>
      </c>
      <c r="E48" s="296">
        <f t="shared" si="0"/>
        <v>1</v>
      </c>
    </row>
    <row r="49" spans="1:5">
      <c r="A49" s="69" t="s">
        <v>86</v>
      </c>
      <c r="B49" s="75" t="s">
        <v>87</v>
      </c>
      <c r="C49" s="171">
        <f t="shared" si="1"/>
        <v>2.4500000000000002</v>
      </c>
      <c r="D49" s="171">
        <f t="shared" si="1"/>
        <v>3.45</v>
      </c>
      <c r="E49" s="296">
        <f t="shared" si="0"/>
        <v>1</v>
      </c>
    </row>
    <row r="50" spans="1:5">
      <c r="A50" s="66" t="s">
        <v>88</v>
      </c>
      <c r="B50" s="75" t="s">
        <v>89</v>
      </c>
      <c r="C50" s="171">
        <v>2.4500000000000002</v>
      </c>
      <c r="D50" s="171">
        <v>3.45</v>
      </c>
      <c r="E50" s="296">
        <f t="shared" si="0"/>
        <v>1</v>
      </c>
    </row>
    <row r="51" spans="1:5">
      <c r="A51" s="53" t="s">
        <v>90</v>
      </c>
      <c r="B51" s="79" t="s">
        <v>91</v>
      </c>
      <c r="C51" s="171">
        <f>C52+C58</f>
        <v>28693.24</v>
      </c>
      <c r="D51" s="171">
        <f>D52+D58</f>
        <v>29376.670000000002</v>
      </c>
      <c r="E51" s="296">
        <f t="shared" si="0"/>
        <v>683.43000000000029</v>
      </c>
    </row>
    <row r="52" spans="1:5">
      <c r="A52" s="53" t="s">
        <v>92</v>
      </c>
      <c r="B52" s="79" t="s">
        <v>93</v>
      </c>
      <c r="C52" s="171">
        <f>C53</f>
        <v>5141.87</v>
      </c>
      <c r="D52" s="171">
        <f>D53</f>
        <v>5141.87</v>
      </c>
      <c r="E52" s="296">
        <f t="shared" si="0"/>
        <v>0</v>
      </c>
    </row>
    <row r="53" spans="1:5">
      <c r="A53" s="53" t="s">
        <v>94</v>
      </c>
      <c r="B53" s="75" t="s">
        <v>95</v>
      </c>
      <c r="C53" s="171">
        <f>SUM(C54:C57)</f>
        <v>5141.87</v>
      </c>
      <c r="D53" s="171">
        <f>SUM(D54:D57)</f>
        <v>5141.87</v>
      </c>
      <c r="E53" s="296">
        <f t="shared" si="0"/>
        <v>0</v>
      </c>
    </row>
    <row r="54" spans="1:5" ht="26.4">
      <c r="A54" s="66" t="s">
        <v>96</v>
      </c>
      <c r="B54" s="75" t="s">
        <v>97</v>
      </c>
      <c r="C54" s="171"/>
      <c r="D54" s="171"/>
      <c r="E54" s="296">
        <f t="shared" si="0"/>
        <v>0</v>
      </c>
    </row>
    <row r="55" spans="1:5">
      <c r="A55" s="66" t="s">
        <v>98</v>
      </c>
      <c r="B55" s="75" t="s">
        <v>99</v>
      </c>
      <c r="C55" s="171">
        <v>5135.72</v>
      </c>
      <c r="D55" s="171">
        <v>5135.72</v>
      </c>
      <c r="E55" s="296">
        <f t="shared" si="0"/>
        <v>0</v>
      </c>
    </row>
    <row r="56" spans="1:5">
      <c r="A56" s="55" t="s">
        <v>100</v>
      </c>
      <c r="B56" s="75" t="s">
        <v>101</v>
      </c>
      <c r="C56" s="171"/>
      <c r="D56" s="171"/>
      <c r="E56" s="296">
        <f t="shared" si="0"/>
        <v>0</v>
      </c>
    </row>
    <row r="57" spans="1:5">
      <c r="A57" s="55" t="s">
        <v>102</v>
      </c>
      <c r="B57" s="75" t="s">
        <v>103</v>
      </c>
      <c r="C57" s="171">
        <v>6.15</v>
      </c>
      <c r="D57" s="171">
        <v>6.15</v>
      </c>
      <c r="E57" s="296">
        <f t="shared" si="0"/>
        <v>0</v>
      </c>
    </row>
    <row r="58" spans="1:5">
      <c r="A58" s="53" t="s">
        <v>104</v>
      </c>
      <c r="B58" s="79" t="s">
        <v>105</v>
      </c>
      <c r="C58" s="171">
        <f>C59+C65+C68+C73</f>
        <v>23551.370000000003</v>
      </c>
      <c r="D58" s="171">
        <f>D59+D65+D68+D73</f>
        <v>24234.800000000003</v>
      </c>
      <c r="E58" s="296">
        <f t="shared" si="0"/>
        <v>683.43000000000029</v>
      </c>
    </row>
    <row r="59" spans="1:5" ht="26.4">
      <c r="A59" s="53" t="s">
        <v>106</v>
      </c>
      <c r="B59" s="56" t="s">
        <v>107</v>
      </c>
      <c r="C59" s="171">
        <f>SUM(C60:C64)</f>
        <v>8277.3100000000013</v>
      </c>
      <c r="D59" s="171">
        <f>SUM(D60:D64)</f>
        <v>8277.3100000000013</v>
      </c>
      <c r="E59" s="296">
        <f t="shared" si="0"/>
        <v>0</v>
      </c>
    </row>
    <row r="60" spans="1:5">
      <c r="A60" s="66" t="s">
        <v>108</v>
      </c>
      <c r="B60" s="56" t="s">
        <v>109</v>
      </c>
      <c r="C60" s="171">
        <v>7497.21</v>
      </c>
      <c r="D60" s="171">
        <v>7497.21</v>
      </c>
      <c r="E60" s="296">
        <f t="shared" si="0"/>
        <v>0</v>
      </c>
    </row>
    <row r="61" spans="1:5" ht="26.4">
      <c r="A61" s="66" t="s">
        <v>363</v>
      </c>
      <c r="B61" s="56" t="s">
        <v>362</v>
      </c>
      <c r="C61" s="171">
        <v>206.52</v>
      </c>
      <c r="D61" s="171">
        <v>206.52</v>
      </c>
      <c r="E61" s="296">
        <f t="shared" si="0"/>
        <v>0</v>
      </c>
    </row>
    <row r="62" spans="1:5" ht="26.4">
      <c r="A62" s="66" t="s">
        <v>110</v>
      </c>
      <c r="B62" s="56" t="s">
        <v>111</v>
      </c>
      <c r="C62" s="171">
        <v>150.88</v>
      </c>
      <c r="D62" s="171">
        <v>150.88</v>
      </c>
      <c r="E62" s="296">
        <f t="shared" si="0"/>
        <v>0</v>
      </c>
    </row>
    <row r="63" spans="1:5" s="10" customFormat="1" ht="26.4">
      <c r="A63" s="66" t="s">
        <v>112</v>
      </c>
      <c r="B63" s="85" t="s">
        <v>113</v>
      </c>
      <c r="C63" s="173"/>
      <c r="D63" s="173"/>
      <c r="E63" s="296">
        <f t="shared" si="0"/>
        <v>0</v>
      </c>
    </row>
    <row r="64" spans="1:5" s="10" customFormat="1" ht="26.4">
      <c r="A64" s="257" t="s">
        <v>357</v>
      </c>
      <c r="B64" s="85" t="s">
        <v>352</v>
      </c>
      <c r="C64" s="173">
        <v>422.7</v>
      </c>
      <c r="D64" s="173">
        <v>422.7</v>
      </c>
      <c r="E64" s="296">
        <f t="shared" si="0"/>
        <v>0</v>
      </c>
    </row>
    <row r="65" spans="1:7" ht="26.4">
      <c r="A65" s="69" t="s">
        <v>114</v>
      </c>
      <c r="B65" s="56" t="s">
        <v>115</v>
      </c>
      <c r="C65" s="171">
        <f>C66+C67</f>
        <v>3.95</v>
      </c>
      <c r="D65" s="171">
        <f>D66+D67</f>
        <v>3.95</v>
      </c>
      <c r="E65" s="296">
        <f t="shared" si="0"/>
        <v>0</v>
      </c>
    </row>
    <row r="66" spans="1:7">
      <c r="A66" s="66" t="s">
        <v>116</v>
      </c>
      <c r="B66" s="56" t="s">
        <v>117</v>
      </c>
      <c r="C66" s="171">
        <v>3.95</v>
      </c>
      <c r="D66" s="171">
        <v>3.95</v>
      </c>
      <c r="E66" s="296">
        <f t="shared" si="0"/>
        <v>0</v>
      </c>
    </row>
    <row r="67" spans="1:7" ht="26.4">
      <c r="A67" s="66" t="s">
        <v>118</v>
      </c>
      <c r="B67" s="56" t="s">
        <v>119</v>
      </c>
      <c r="C67" s="171"/>
      <c r="D67" s="171"/>
      <c r="E67" s="296">
        <f t="shared" si="0"/>
        <v>0</v>
      </c>
    </row>
    <row r="68" spans="1:7">
      <c r="A68" s="69" t="s">
        <v>120</v>
      </c>
      <c r="B68" s="56" t="s">
        <v>121</v>
      </c>
      <c r="C68" s="171">
        <f>SUM(C69:C72)</f>
        <v>4820.9500000000007</v>
      </c>
      <c r="D68" s="171">
        <f>SUM(D69:D72)</f>
        <v>4820.9500000000007</v>
      </c>
      <c r="E68" s="296">
        <f t="shared" si="0"/>
        <v>0</v>
      </c>
    </row>
    <row r="69" spans="1:7" ht="24.75" customHeight="1">
      <c r="A69" s="66" t="s">
        <v>122</v>
      </c>
      <c r="B69" s="56" t="s">
        <v>123</v>
      </c>
      <c r="C69" s="171">
        <v>4814.1000000000004</v>
      </c>
      <c r="D69" s="171">
        <v>4814.1000000000004</v>
      </c>
      <c r="E69" s="296">
        <f t="shared" si="0"/>
        <v>0</v>
      </c>
    </row>
    <row r="70" spans="1:7" ht="26.4">
      <c r="A70" s="66" t="s">
        <v>124</v>
      </c>
      <c r="B70" s="56" t="s">
        <v>125</v>
      </c>
      <c r="C70" s="171">
        <v>6.85</v>
      </c>
      <c r="D70" s="171">
        <v>6.85</v>
      </c>
      <c r="E70" s="296">
        <f t="shared" ref="E70:E125" si="2">D70-C70</f>
        <v>0</v>
      </c>
    </row>
    <row r="71" spans="1:7" ht="39.6">
      <c r="A71" s="66" t="s">
        <v>126</v>
      </c>
      <c r="B71" s="86" t="s">
        <v>127</v>
      </c>
      <c r="C71" s="171"/>
      <c r="D71" s="171"/>
      <c r="E71" s="296">
        <f t="shared" si="2"/>
        <v>0</v>
      </c>
    </row>
    <row r="72" spans="1:7">
      <c r="A72" s="66" t="s">
        <v>128</v>
      </c>
      <c r="B72" s="56" t="s">
        <v>628</v>
      </c>
      <c r="C72" s="171"/>
      <c r="D72" s="171"/>
      <c r="E72" s="296">
        <f t="shared" si="2"/>
        <v>0</v>
      </c>
    </row>
    <row r="73" spans="1:7">
      <c r="A73" s="69" t="s">
        <v>130</v>
      </c>
      <c r="B73" s="56" t="s">
        <v>131</v>
      </c>
      <c r="C73" s="171">
        <f>SUM(C74:C77)</f>
        <v>10449.16</v>
      </c>
      <c r="D73" s="171">
        <f>SUM(D74:D77)</f>
        <v>11132.59</v>
      </c>
      <c r="E73" s="296">
        <f t="shared" si="2"/>
        <v>683.43000000000029</v>
      </c>
    </row>
    <row r="74" spans="1:7" ht="26.4">
      <c r="A74" s="66" t="s">
        <v>132</v>
      </c>
      <c r="B74" s="56" t="s">
        <v>133</v>
      </c>
      <c r="C74" s="171"/>
      <c r="D74" s="171"/>
      <c r="E74" s="296">
        <f t="shared" si="2"/>
        <v>0</v>
      </c>
    </row>
    <row r="75" spans="1:7" s="259" customFormat="1">
      <c r="A75" s="66" t="s">
        <v>786</v>
      </c>
      <c r="B75" s="56" t="s">
        <v>785</v>
      </c>
      <c r="C75" s="171">
        <v>7843.8</v>
      </c>
      <c r="D75" s="171">
        <v>8527.23</v>
      </c>
      <c r="E75" s="296">
        <f t="shared" si="2"/>
        <v>683.42999999999938</v>
      </c>
      <c r="G75" s="266"/>
    </row>
    <row r="76" spans="1:7">
      <c r="A76" s="66" t="s">
        <v>385</v>
      </c>
      <c r="B76" s="56" t="s">
        <v>737</v>
      </c>
      <c r="C76" s="171"/>
      <c r="D76" s="171"/>
      <c r="E76" s="296">
        <f t="shared" si="2"/>
        <v>0</v>
      </c>
    </row>
    <row r="77" spans="1:7">
      <c r="A77" s="66" t="s">
        <v>358</v>
      </c>
      <c r="B77" s="56" t="s">
        <v>135</v>
      </c>
      <c r="C77" s="171">
        <v>2605.36</v>
      </c>
      <c r="D77" s="171">
        <v>2605.36</v>
      </c>
      <c r="E77" s="296">
        <f t="shared" si="2"/>
        <v>0</v>
      </c>
    </row>
    <row r="78" spans="1:7" ht="27.6" customHeight="1">
      <c r="A78" s="69" t="s">
        <v>136</v>
      </c>
      <c r="B78" s="56" t="s">
        <v>137</v>
      </c>
      <c r="C78" s="171">
        <f>C79+C80+C82+C81</f>
        <v>84.299999999999272</v>
      </c>
      <c r="D78" s="171">
        <f>D79+D80+D82+D81</f>
        <v>84.299999999999272</v>
      </c>
      <c r="E78" s="296">
        <f t="shared" si="2"/>
        <v>0</v>
      </c>
    </row>
    <row r="79" spans="1:7">
      <c r="A79" s="66" t="s">
        <v>138</v>
      </c>
      <c r="B79" s="56" t="s">
        <v>139</v>
      </c>
      <c r="C79" s="171">
        <v>84.3</v>
      </c>
      <c r="D79" s="171">
        <v>84.3</v>
      </c>
      <c r="E79" s="296">
        <f t="shared" si="2"/>
        <v>0</v>
      </c>
    </row>
    <row r="80" spans="1:7" ht="39.6">
      <c r="A80" s="69" t="s">
        <v>287</v>
      </c>
      <c r="B80" s="66" t="s">
        <v>288</v>
      </c>
      <c r="C80" s="171">
        <v>-28033.24</v>
      </c>
      <c r="D80" s="171">
        <v>-28477.39</v>
      </c>
      <c r="E80" s="296">
        <f t="shared" si="2"/>
        <v>-444.14999999999782</v>
      </c>
    </row>
    <row r="81" spans="1:11" s="144" customFormat="1">
      <c r="A81" s="69" t="s">
        <v>290</v>
      </c>
      <c r="B81" s="56" t="s">
        <v>289</v>
      </c>
      <c r="C81" s="171">
        <v>28033.24</v>
      </c>
      <c r="D81" s="171">
        <v>28477.39</v>
      </c>
      <c r="E81" s="296">
        <f t="shared" si="2"/>
        <v>444.14999999999782</v>
      </c>
    </row>
    <row r="82" spans="1:11">
      <c r="A82" s="69" t="s">
        <v>583</v>
      </c>
      <c r="B82" s="56" t="s">
        <v>582</v>
      </c>
      <c r="C82" s="171"/>
      <c r="D82" s="171"/>
      <c r="E82" s="296">
        <f t="shared" si="2"/>
        <v>0</v>
      </c>
    </row>
    <row r="83" spans="1:11">
      <c r="A83" s="69" t="s">
        <v>140</v>
      </c>
      <c r="B83" s="56" t="s">
        <v>141</v>
      </c>
      <c r="C83" s="171">
        <f>C84</f>
        <v>130.43</v>
      </c>
      <c r="D83" s="171">
        <f>D84</f>
        <v>137.43</v>
      </c>
      <c r="E83" s="296">
        <f t="shared" si="2"/>
        <v>7</v>
      </c>
    </row>
    <row r="84" spans="1:11">
      <c r="A84" s="69" t="s">
        <v>142</v>
      </c>
      <c r="B84" s="56" t="s">
        <v>143</v>
      </c>
      <c r="C84" s="171">
        <f>SUM(C85:C88)</f>
        <v>130.43</v>
      </c>
      <c r="D84" s="171">
        <f>SUM(D85:D88)</f>
        <v>137.43</v>
      </c>
      <c r="E84" s="296">
        <f t="shared" si="2"/>
        <v>7</v>
      </c>
    </row>
    <row r="85" spans="1:11" ht="26.4">
      <c r="A85" s="66" t="s">
        <v>144</v>
      </c>
      <c r="B85" s="56" t="s">
        <v>145</v>
      </c>
      <c r="C85" s="171">
        <v>2.5099999999999998</v>
      </c>
      <c r="D85" s="171">
        <v>2.5099999999999998</v>
      </c>
      <c r="E85" s="296">
        <f t="shared" si="2"/>
        <v>0</v>
      </c>
    </row>
    <row r="86" spans="1:11" ht="26.4">
      <c r="A86" s="66" t="s">
        <v>146</v>
      </c>
      <c r="B86" s="56" t="s">
        <v>147</v>
      </c>
      <c r="C86" s="171">
        <v>87.6</v>
      </c>
      <c r="D86" s="171">
        <v>94.6</v>
      </c>
      <c r="E86" s="296">
        <f t="shared" si="2"/>
        <v>7</v>
      </c>
    </row>
    <row r="87" spans="1:11">
      <c r="A87" s="66" t="s">
        <v>148</v>
      </c>
      <c r="B87" s="56" t="s">
        <v>149</v>
      </c>
      <c r="C87" s="171"/>
      <c r="D87" s="171"/>
      <c r="E87" s="296">
        <f t="shared" si="2"/>
        <v>0</v>
      </c>
    </row>
    <row r="88" spans="1:11" ht="26.4">
      <c r="A88" s="66" t="s">
        <v>150</v>
      </c>
      <c r="B88" s="56" t="s">
        <v>151</v>
      </c>
      <c r="C88" s="171">
        <v>40.32</v>
      </c>
      <c r="D88" s="171">
        <v>40.32</v>
      </c>
      <c r="E88" s="296">
        <f t="shared" si="2"/>
        <v>0</v>
      </c>
      <c r="K88" s="281" t="s">
        <v>905</v>
      </c>
    </row>
    <row r="89" spans="1:11">
      <c r="A89" s="53" t="s">
        <v>152</v>
      </c>
      <c r="B89" s="56" t="s">
        <v>153</v>
      </c>
      <c r="C89" s="171">
        <f>C90</f>
        <v>41062.199999999997</v>
      </c>
      <c r="D89" s="171">
        <f>D90</f>
        <v>41062.199999999997</v>
      </c>
      <c r="E89" s="296">
        <f t="shared" si="2"/>
        <v>0</v>
      </c>
    </row>
    <row r="90" spans="1:11" ht="26.4">
      <c r="A90" s="53" t="s">
        <v>154</v>
      </c>
      <c r="B90" s="56" t="s">
        <v>155</v>
      </c>
      <c r="C90" s="171">
        <f>C91+C104</f>
        <v>41062.199999999997</v>
      </c>
      <c r="D90" s="171">
        <f>D91+D104</f>
        <v>41062.199999999997</v>
      </c>
      <c r="E90" s="296">
        <f t="shared" si="2"/>
        <v>0</v>
      </c>
    </row>
    <row r="91" spans="1:11">
      <c r="A91" s="53" t="s">
        <v>156</v>
      </c>
      <c r="B91" s="56" t="s">
        <v>157</v>
      </c>
      <c r="C91" s="171">
        <f>C92+C98</f>
        <v>38062.199999999997</v>
      </c>
      <c r="D91" s="171">
        <f>D92+D98</f>
        <v>38062.199999999997</v>
      </c>
      <c r="E91" s="296">
        <f t="shared" si="2"/>
        <v>0</v>
      </c>
    </row>
    <row r="92" spans="1:11">
      <c r="A92" s="53" t="s">
        <v>297</v>
      </c>
      <c r="B92" s="56" t="s">
        <v>742</v>
      </c>
      <c r="C92" s="171">
        <f>SUM(C93:C97)</f>
        <v>18477.41</v>
      </c>
      <c r="D92" s="171">
        <f>SUM(D93:D97)</f>
        <v>18477.41</v>
      </c>
      <c r="E92" s="296">
        <f t="shared" si="2"/>
        <v>0</v>
      </c>
    </row>
    <row r="93" spans="1:11" ht="26.4">
      <c r="A93" s="66" t="s">
        <v>302</v>
      </c>
      <c r="B93" s="56" t="s">
        <v>301</v>
      </c>
      <c r="C93" s="171"/>
      <c r="D93" s="171"/>
      <c r="E93" s="296">
        <f t="shared" si="2"/>
        <v>0</v>
      </c>
    </row>
    <row r="94" spans="1:11" ht="39.6">
      <c r="A94" s="66" t="s">
        <v>294</v>
      </c>
      <c r="B94" s="56" t="s">
        <v>295</v>
      </c>
      <c r="C94" s="171">
        <v>0</v>
      </c>
      <c r="D94" s="171">
        <v>0</v>
      </c>
      <c r="E94" s="296">
        <f t="shared" si="2"/>
        <v>0</v>
      </c>
    </row>
    <row r="95" spans="1:11" ht="26.4">
      <c r="A95" s="66" t="s">
        <v>355</v>
      </c>
      <c r="B95" s="56" t="s">
        <v>356</v>
      </c>
      <c r="C95" s="171"/>
      <c r="D95" s="171"/>
      <c r="E95" s="296">
        <f t="shared" si="2"/>
        <v>0</v>
      </c>
    </row>
    <row r="96" spans="1:11" ht="23.4">
      <c r="A96" s="9" t="s">
        <v>483</v>
      </c>
      <c r="B96" s="56" t="s">
        <v>482</v>
      </c>
      <c r="C96" s="231">
        <v>0</v>
      </c>
      <c r="D96" s="231">
        <v>0</v>
      </c>
      <c r="E96" s="296">
        <f t="shared" si="2"/>
        <v>0</v>
      </c>
    </row>
    <row r="97" spans="1:5" ht="39.6">
      <c r="A97" s="66" t="s">
        <v>294</v>
      </c>
      <c r="B97" s="56" t="s">
        <v>500</v>
      </c>
      <c r="C97" s="171">
        <v>18477.41</v>
      </c>
      <c r="D97" s="171">
        <v>18477.41</v>
      </c>
      <c r="E97" s="296">
        <f t="shared" si="2"/>
        <v>0</v>
      </c>
    </row>
    <row r="98" spans="1:5">
      <c r="A98" s="53" t="s">
        <v>158</v>
      </c>
      <c r="B98" s="87" t="s">
        <v>159</v>
      </c>
      <c r="C98" s="174">
        <f>SUM(C99:C103)</f>
        <v>19584.79</v>
      </c>
      <c r="D98" s="174">
        <f>SUM(D99:D103)</f>
        <v>19584.79</v>
      </c>
      <c r="E98" s="296">
        <f t="shared" si="2"/>
        <v>0</v>
      </c>
    </row>
    <row r="99" spans="1:5" s="156" customFormat="1">
      <c r="A99" s="55" t="s">
        <v>641</v>
      </c>
      <c r="B99" s="56" t="s">
        <v>640</v>
      </c>
      <c r="C99" s="171">
        <v>0</v>
      </c>
      <c r="D99" s="171">
        <v>0</v>
      </c>
      <c r="E99" s="296">
        <f t="shared" si="2"/>
        <v>0</v>
      </c>
    </row>
    <row r="100" spans="1:5" ht="26.4">
      <c r="A100" s="55" t="s">
        <v>160</v>
      </c>
      <c r="B100" s="56" t="s">
        <v>161</v>
      </c>
      <c r="C100" s="171">
        <v>16384.79</v>
      </c>
      <c r="D100" s="171">
        <v>16384.79</v>
      </c>
      <c r="E100" s="296">
        <f t="shared" si="2"/>
        <v>0</v>
      </c>
    </row>
    <row r="101" spans="1:5">
      <c r="A101" s="55" t="s">
        <v>162</v>
      </c>
      <c r="B101" s="57" t="s">
        <v>163</v>
      </c>
      <c r="C101" s="171">
        <v>400</v>
      </c>
      <c r="D101" s="171">
        <v>400</v>
      </c>
      <c r="E101" s="296">
        <f t="shared" si="2"/>
        <v>0</v>
      </c>
    </row>
    <row r="102" spans="1:5" ht="26.4">
      <c r="A102" s="55" t="s">
        <v>427</v>
      </c>
      <c r="B102" s="57" t="s">
        <v>428</v>
      </c>
      <c r="C102" s="171">
        <v>2300</v>
      </c>
      <c r="D102" s="171">
        <v>2300</v>
      </c>
      <c r="E102" s="296">
        <f t="shared" si="2"/>
        <v>0</v>
      </c>
    </row>
    <row r="103" spans="1:5" s="267" customFormat="1" ht="26.4">
      <c r="A103" s="55" t="s">
        <v>789</v>
      </c>
      <c r="B103" s="57" t="s">
        <v>790</v>
      </c>
      <c r="C103" s="171">
        <v>500</v>
      </c>
      <c r="D103" s="171">
        <v>500</v>
      </c>
      <c r="E103" s="296">
        <f t="shared" si="2"/>
        <v>0</v>
      </c>
    </row>
    <row r="104" spans="1:5">
      <c r="A104" s="53" t="s">
        <v>381</v>
      </c>
      <c r="B104" s="56" t="s">
        <v>738</v>
      </c>
      <c r="C104" s="171">
        <f>C106</f>
        <v>3000</v>
      </c>
      <c r="D104" s="171">
        <f>D106</f>
        <v>3000</v>
      </c>
      <c r="E104" s="296">
        <f t="shared" si="2"/>
        <v>0</v>
      </c>
    </row>
    <row r="105" spans="1:5" s="155" customFormat="1" ht="26.4">
      <c r="A105" s="66" t="s">
        <v>382</v>
      </c>
      <c r="B105" s="56" t="s">
        <v>739</v>
      </c>
      <c r="C105" s="171"/>
      <c r="D105" s="171"/>
      <c r="E105" s="296">
        <f t="shared" si="2"/>
        <v>0</v>
      </c>
    </row>
    <row r="106" spans="1:5" ht="26.4">
      <c r="A106" s="66" t="s">
        <v>637</v>
      </c>
      <c r="B106" s="56" t="s">
        <v>740</v>
      </c>
      <c r="C106" s="171">
        <v>3000</v>
      </c>
      <c r="D106" s="171">
        <v>3000</v>
      </c>
      <c r="E106" s="296">
        <f t="shared" si="2"/>
        <v>0</v>
      </c>
    </row>
    <row r="107" spans="1:5" s="151" customFormat="1" ht="39.6">
      <c r="A107" s="69" t="s">
        <v>607</v>
      </c>
      <c r="B107" s="88" t="s">
        <v>741</v>
      </c>
      <c r="C107" s="176">
        <f>C108</f>
        <v>0</v>
      </c>
      <c r="D107" s="176">
        <f>D108</f>
        <v>0</v>
      </c>
      <c r="E107" s="296">
        <f t="shared" si="2"/>
        <v>0</v>
      </c>
    </row>
    <row r="108" spans="1:5" s="151" customFormat="1" ht="39.6">
      <c r="A108" s="66" t="s">
        <v>499</v>
      </c>
      <c r="B108" s="56" t="s">
        <v>603</v>
      </c>
      <c r="C108" s="171">
        <f>SUM(C109:C111)</f>
        <v>0</v>
      </c>
      <c r="D108" s="171">
        <f>SUM(D109:D111)</f>
        <v>0</v>
      </c>
      <c r="E108" s="296">
        <f t="shared" si="2"/>
        <v>0</v>
      </c>
    </row>
    <row r="109" spans="1:5" s="151" customFormat="1" ht="26.4">
      <c r="A109" s="66" t="s">
        <v>291</v>
      </c>
      <c r="B109" s="56" t="s">
        <v>604</v>
      </c>
      <c r="C109" s="232"/>
      <c r="D109" s="232"/>
      <c r="E109" s="296">
        <f t="shared" si="2"/>
        <v>0</v>
      </c>
    </row>
    <row r="110" spans="1:5" s="151" customFormat="1" ht="26.4">
      <c r="A110" s="66" t="s">
        <v>292</v>
      </c>
      <c r="B110" s="56" t="s">
        <v>605</v>
      </c>
      <c r="C110" s="232"/>
      <c r="D110" s="232"/>
      <c r="E110" s="296">
        <f t="shared" si="2"/>
        <v>0</v>
      </c>
    </row>
    <row r="111" spans="1:5" s="151" customFormat="1">
      <c r="A111" s="66" t="s">
        <v>293</v>
      </c>
      <c r="B111" s="56" t="s">
        <v>606</v>
      </c>
      <c r="C111" s="171"/>
      <c r="D111" s="171"/>
      <c r="E111" s="296">
        <f t="shared" si="2"/>
        <v>0</v>
      </c>
    </row>
    <row r="112" spans="1:5" ht="39.6">
      <c r="A112" s="69" t="s">
        <v>422</v>
      </c>
      <c r="B112" s="88" t="s">
        <v>5</v>
      </c>
      <c r="C112" s="176">
        <f>C113+C117+C121</f>
        <v>115820.43999999999</v>
      </c>
      <c r="D112" s="176">
        <f>D113+D117+D121</f>
        <v>115820.43999999999</v>
      </c>
      <c r="E112" s="296">
        <f t="shared" si="2"/>
        <v>0</v>
      </c>
    </row>
    <row r="113" spans="1:7" ht="39.6">
      <c r="A113" s="66" t="s">
        <v>499</v>
      </c>
      <c r="B113" s="56" t="s">
        <v>423</v>
      </c>
      <c r="C113" s="171">
        <f>SUM(C114:C116)</f>
        <v>108464.84</v>
      </c>
      <c r="D113" s="171">
        <f>SUM(D114:D116)</f>
        <v>107271.78</v>
      </c>
      <c r="E113" s="296">
        <f t="shared" si="2"/>
        <v>-1193.0599999999977</v>
      </c>
    </row>
    <row r="114" spans="1:7" ht="26.4">
      <c r="A114" s="66" t="s">
        <v>291</v>
      </c>
      <c r="B114" s="56" t="s">
        <v>424</v>
      </c>
      <c r="C114" s="231">
        <v>86834.99</v>
      </c>
      <c r="D114" s="231">
        <v>63771.78</v>
      </c>
      <c r="E114" s="296">
        <f t="shared" si="2"/>
        <v>-23063.210000000006</v>
      </c>
    </row>
    <row r="115" spans="1:7" ht="26.4">
      <c r="A115" s="66" t="s">
        <v>292</v>
      </c>
      <c r="B115" s="56" t="s">
        <v>425</v>
      </c>
      <c r="C115" s="231">
        <v>9379.73</v>
      </c>
      <c r="D115" s="231">
        <v>5500</v>
      </c>
      <c r="E115" s="296">
        <f t="shared" si="2"/>
        <v>-3879.7299999999996</v>
      </c>
    </row>
    <row r="116" spans="1:7">
      <c r="A116" s="66" t="s">
        <v>293</v>
      </c>
      <c r="B116" s="56" t="s">
        <v>426</v>
      </c>
      <c r="C116" s="171">
        <v>12250.12</v>
      </c>
      <c r="D116" s="171">
        <v>38000</v>
      </c>
      <c r="E116" s="296">
        <f t="shared" si="2"/>
        <v>25749.879999999997</v>
      </c>
    </row>
    <row r="117" spans="1:7" ht="39.6">
      <c r="A117" s="66" t="s">
        <v>498</v>
      </c>
      <c r="B117" s="56" t="s">
        <v>433</v>
      </c>
      <c r="C117" s="171">
        <f>SUM(C118:C120)</f>
        <v>6380.8399999999992</v>
      </c>
      <c r="D117" s="171">
        <f>SUM(D118:D120)</f>
        <v>7573.9</v>
      </c>
      <c r="E117" s="296">
        <f t="shared" si="2"/>
        <v>1193.0600000000004</v>
      </c>
    </row>
    <row r="118" spans="1:7" ht="26.4">
      <c r="A118" s="66" t="s">
        <v>291</v>
      </c>
      <c r="B118" s="56" t="s">
        <v>434</v>
      </c>
      <c r="C118" s="231">
        <v>5762.48</v>
      </c>
      <c r="D118" s="231">
        <v>5762.48</v>
      </c>
      <c r="E118" s="296">
        <f t="shared" si="2"/>
        <v>0</v>
      </c>
    </row>
    <row r="119" spans="1:7" ht="26.4">
      <c r="A119" s="66" t="s">
        <v>292</v>
      </c>
      <c r="B119" s="56" t="s">
        <v>435</v>
      </c>
      <c r="C119" s="231">
        <v>211.42</v>
      </c>
      <c r="D119" s="231">
        <v>211.42</v>
      </c>
      <c r="E119" s="296">
        <f t="shared" si="2"/>
        <v>0</v>
      </c>
    </row>
    <row r="120" spans="1:7">
      <c r="A120" s="66" t="s">
        <v>293</v>
      </c>
      <c r="B120" s="56" t="s">
        <v>436</v>
      </c>
      <c r="C120" s="171">
        <v>406.94</v>
      </c>
      <c r="D120" s="171">
        <v>1600</v>
      </c>
      <c r="E120" s="296">
        <f t="shared" si="2"/>
        <v>1193.06</v>
      </c>
    </row>
    <row r="121" spans="1:7" ht="39.6">
      <c r="A121" s="66" t="s">
        <v>497</v>
      </c>
      <c r="B121" s="56" t="s">
        <v>901</v>
      </c>
      <c r="C121" s="171">
        <f>SUM(C122:C124)</f>
        <v>974.76</v>
      </c>
      <c r="D121" s="171">
        <f>SUM(D122:D124)</f>
        <v>974.76</v>
      </c>
      <c r="E121" s="296">
        <f t="shared" si="2"/>
        <v>0</v>
      </c>
      <c r="G121" s="307"/>
    </row>
    <row r="122" spans="1:7" ht="26.4">
      <c r="A122" s="66" t="s">
        <v>291</v>
      </c>
      <c r="B122" s="56" t="s">
        <v>902</v>
      </c>
      <c r="C122" s="231"/>
      <c r="D122" s="231"/>
      <c r="E122" s="296">
        <f t="shared" si="2"/>
        <v>0</v>
      </c>
    </row>
    <row r="123" spans="1:7" ht="26.4">
      <c r="A123" s="66" t="s">
        <v>292</v>
      </c>
      <c r="B123" s="56" t="s">
        <v>903</v>
      </c>
      <c r="C123" s="231">
        <v>974.76</v>
      </c>
      <c r="D123" s="231">
        <v>974.76</v>
      </c>
      <c r="E123" s="296">
        <f t="shared" si="2"/>
        <v>0</v>
      </c>
    </row>
    <row r="124" spans="1:7">
      <c r="A124" s="66" t="s">
        <v>293</v>
      </c>
      <c r="B124" s="56" t="s">
        <v>904</v>
      </c>
      <c r="C124" s="171"/>
      <c r="D124" s="171"/>
      <c r="E124" s="296">
        <f t="shared" si="2"/>
        <v>0</v>
      </c>
    </row>
    <row r="125" spans="1:7" ht="18" customHeight="1">
      <c r="A125" s="53" t="s">
        <v>164</v>
      </c>
      <c r="B125" s="89"/>
      <c r="C125" s="177">
        <f>C5</f>
        <v>376767.03</v>
      </c>
      <c r="D125" s="177">
        <f>D5</f>
        <v>377591.98</v>
      </c>
      <c r="E125" s="296">
        <f t="shared" si="2"/>
        <v>824.94999999995343</v>
      </c>
    </row>
    <row r="126" spans="1:7" ht="18" customHeight="1">
      <c r="A126" s="70"/>
    </row>
    <row r="127" spans="1:7" ht="18" customHeight="1">
      <c r="A127" s="71" t="s">
        <v>165</v>
      </c>
      <c r="B127" s="38" t="s">
        <v>166</v>
      </c>
      <c r="C127" s="74"/>
    </row>
    <row r="128" spans="1:7" ht="18" customHeight="1">
      <c r="A128" s="37" t="s">
        <v>412</v>
      </c>
      <c r="B128" s="38" t="s">
        <v>413</v>
      </c>
      <c r="C128" s="74"/>
    </row>
    <row r="129" spans="2:3" ht="18" customHeight="1">
      <c r="C129" s="74"/>
    </row>
    <row r="130" spans="2:3" ht="18" customHeight="1">
      <c r="C130" s="74"/>
    </row>
    <row r="131" spans="2:3" ht="18" customHeight="1">
      <c r="B131" s="72"/>
      <c r="C131" s="74"/>
    </row>
    <row r="132" spans="2:3" ht="18" customHeight="1"/>
  </sheetData>
  <mergeCells count="1">
    <mergeCell ref="A1:B1"/>
  </mergeCells>
  <phoneticPr fontId="3" type="noConversion"/>
  <pageMargins left="0.43307086614173229" right="0.23622047244094491" top="0.74803149606299213" bottom="0.74803149606299213" header="0.31496062992125984" footer="0.31496062992125984"/>
  <pageSetup paperSize="9" fitToHeight="2" orientation="portrait" r:id="rId1"/>
  <headerFooter alignWithMargins="0">
    <oddFooter>&amp;C&amp;P&amp;R&amp;A</oddFooter>
  </headerFooter>
</worksheet>
</file>

<file path=xl/worksheets/sheet2.xml><?xml version="1.0" encoding="utf-8"?>
<worksheet xmlns="http://schemas.openxmlformats.org/spreadsheetml/2006/main" xmlns:r="http://schemas.openxmlformats.org/officeDocument/2006/relationships">
  <dimension ref="A1:G99"/>
  <sheetViews>
    <sheetView topLeftCell="A90" zoomScale="145" zoomScaleNormal="145" workbookViewId="0">
      <selection activeCell="G85" sqref="G85"/>
    </sheetView>
  </sheetViews>
  <sheetFormatPr defaultRowHeight="13.2"/>
  <cols>
    <col min="1" max="1" width="38.5546875" style="37" customWidth="1"/>
    <col min="2" max="2" width="8.6640625" style="59" customWidth="1"/>
    <col min="3" max="3" width="8.6640625" style="36" customWidth="1"/>
    <col min="4" max="4" width="10.44140625" bestFit="1" customWidth="1"/>
    <col min="5" max="5" width="13.33203125" customWidth="1"/>
  </cols>
  <sheetData>
    <row r="1" spans="1:7">
      <c r="A1" s="60"/>
      <c r="B1" s="35"/>
    </row>
    <row r="2" spans="1:7" ht="20.399999999999999" customHeight="1">
      <c r="A2" s="326" t="s">
        <v>780</v>
      </c>
      <c r="B2" s="327"/>
      <c r="C2" s="328"/>
    </row>
    <row r="3" spans="1:7">
      <c r="A3" s="60"/>
      <c r="B3" s="35"/>
    </row>
    <row r="4" spans="1:7">
      <c r="B4" s="39"/>
      <c r="C4" s="40"/>
    </row>
    <row r="5" spans="1:7">
      <c r="A5" s="61"/>
      <c r="B5" s="39"/>
    </row>
    <row r="6" spans="1:7" ht="48.6" customHeight="1">
      <c r="A6" s="62" t="s">
        <v>0</v>
      </c>
      <c r="B6" s="41" t="s">
        <v>1</v>
      </c>
      <c r="C6" s="187" t="s">
        <v>877</v>
      </c>
      <c r="D6" s="187" t="s">
        <v>875</v>
      </c>
      <c r="E6" s="295" t="s">
        <v>876</v>
      </c>
    </row>
    <row r="7" spans="1:7" ht="26.4">
      <c r="A7" s="63" t="s">
        <v>286</v>
      </c>
      <c r="B7" s="42" t="s">
        <v>3</v>
      </c>
      <c r="C7" s="175">
        <f>C9+C84+C80</f>
        <v>214305.51000000004</v>
      </c>
      <c r="D7" s="175">
        <f>D9+D84+D80</f>
        <v>214679.31000000003</v>
      </c>
      <c r="E7" s="183">
        <f>D7-C7</f>
        <v>373.79999999998836</v>
      </c>
    </row>
    <row r="8" spans="1:7">
      <c r="A8" s="63" t="s">
        <v>4</v>
      </c>
      <c r="B8" s="43" t="s">
        <v>5</v>
      </c>
      <c r="C8" s="175">
        <f>C9-C34</f>
        <v>168631.56000000003</v>
      </c>
      <c r="D8" s="175">
        <f>D9-D34</f>
        <v>169449.51</v>
      </c>
      <c r="E8" s="183">
        <f t="shared" ref="E8:E71" si="0">D8-C8</f>
        <v>817.94999999998254</v>
      </c>
    </row>
    <row r="9" spans="1:7">
      <c r="A9" s="63" t="s">
        <v>6</v>
      </c>
      <c r="B9" s="44" t="s">
        <v>7</v>
      </c>
      <c r="C9" s="175">
        <f>C10+C53</f>
        <v>219669.66000000003</v>
      </c>
      <c r="D9" s="175">
        <f>D10+D53</f>
        <v>220487.61000000002</v>
      </c>
      <c r="E9" s="183">
        <f t="shared" si="0"/>
        <v>817.94999999998254</v>
      </c>
      <c r="G9" s="297"/>
    </row>
    <row r="10" spans="1:7">
      <c r="A10" s="53" t="s">
        <v>8</v>
      </c>
      <c r="B10" s="44" t="s">
        <v>9</v>
      </c>
      <c r="C10" s="175">
        <f>C11+C22+C33+C50</f>
        <v>190976.42000000004</v>
      </c>
      <c r="D10" s="175">
        <f>D11+D22+D33+D50</f>
        <v>191110.94</v>
      </c>
      <c r="E10" s="183">
        <f t="shared" si="0"/>
        <v>134.51999999996042</v>
      </c>
    </row>
    <row r="11" spans="1:7" ht="26.4">
      <c r="A11" s="53" t="s">
        <v>10</v>
      </c>
      <c r="B11" s="44" t="s">
        <v>11</v>
      </c>
      <c r="C11" s="175">
        <f>C12+C17</f>
        <v>99020.63</v>
      </c>
      <c r="D11" s="175">
        <f>D12+D17</f>
        <v>99020.63</v>
      </c>
      <c r="E11" s="183">
        <f t="shared" si="0"/>
        <v>0</v>
      </c>
    </row>
    <row r="12" spans="1:7" ht="27" customHeight="1">
      <c r="A12" s="64" t="s">
        <v>12</v>
      </c>
      <c r="B12" s="45" t="s">
        <v>13</v>
      </c>
      <c r="C12" s="175">
        <f>C13+C15</f>
        <v>301.63</v>
      </c>
      <c r="D12" s="175">
        <f>D13+D15</f>
        <v>301.63</v>
      </c>
      <c r="E12" s="183">
        <f t="shared" si="0"/>
        <v>0</v>
      </c>
    </row>
    <row r="13" spans="1:7">
      <c r="A13" s="53" t="s">
        <v>14</v>
      </c>
      <c r="B13" s="42" t="s">
        <v>15</v>
      </c>
      <c r="C13" s="175">
        <f>C14</f>
        <v>156.06</v>
      </c>
      <c r="D13" s="175">
        <f>D14</f>
        <v>156.06</v>
      </c>
      <c r="E13" s="183">
        <f t="shared" si="0"/>
        <v>0</v>
      </c>
    </row>
    <row r="14" spans="1:7">
      <c r="A14" s="55" t="s">
        <v>16</v>
      </c>
      <c r="B14" s="42" t="s">
        <v>17</v>
      </c>
      <c r="C14" s="175">
        <v>156.06</v>
      </c>
      <c r="D14" s="175">
        <v>156.06</v>
      </c>
      <c r="E14" s="183">
        <f t="shared" si="0"/>
        <v>0</v>
      </c>
    </row>
    <row r="15" spans="1:7">
      <c r="A15" s="53" t="s">
        <v>18</v>
      </c>
      <c r="B15" s="42" t="s">
        <v>19</v>
      </c>
      <c r="C15" s="175">
        <f>C16</f>
        <v>145.57</v>
      </c>
      <c r="D15" s="175">
        <f>D16</f>
        <v>145.57</v>
      </c>
      <c r="E15" s="183">
        <f t="shared" si="0"/>
        <v>0</v>
      </c>
    </row>
    <row r="16" spans="1:7" ht="39.6">
      <c r="A16" s="65" t="s">
        <v>20</v>
      </c>
      <c r="B16" s="250" t="s">
        <v>21</v>
      </c>
      <c r="C16" s="175">
        <v>145.57</v>
      </c>
      <c r="D16" s="175">
        <v>145.57</v>
      </c>
      <c r="E16" s="183">
        <f t="shared" si="0"/>
        <v>0</v>
      </c>
    </row>
    <row r="17" spans="1:5" ht="28.5" customHeight="1">
      <c r="A17" s="53" t="s">
        <v>22</v>
      </c>
      <c r="B17" s="45" t="s">
        <v>23</v>
      </c>
      <c r="C17" s="175">
        <f>C18</f>
        <v>98719</v>
      </c>
      <c r="D17" s="175">
        <f>D18</f>
        <v>98719</v>
      </c>
      <c r="E17" s="183">
        <f t="shared" si="0"/>
        <v>0</v>
      </c>
    </row>
    <row r="18" spans="1:5">
      <c r="A18" s="53" t="s">
        <v>24</v>
      </c>
      <c r="B18" s="42" t="s">
        <v>25</v>
      </c>
      <c r="C18" s="175">
        <f>C19+C21+C20</f>
        <v>98719</v>
      </c>
      <c r="D18" s="175">
        <f>D19+D21+D20</f>
        <v>98719</v>
      </c>
      <c r="E18" s="183">
        <f t="shared" si="0"/>
        <v>0</v>
      </c>
    </row>
    <row r="19" spans="1:5">
      <c r="A19" s="55" t="s">
        <v>26</v>
      </c>
      <c r="B19" s="42" t="s">
        <v>27</v>
      </c>
      <c r="C19" s="175">
        <v>95819</v>
      </c>
      <c r="D19" s="175">
        <v>95819</v>
      </c>
      <c r="E19" s="183">
        <f t="shared" si="0"/>
        <v>0</v>
      </c>
    </row>
    <row r="20" spans="1:5" s="282" customFormat="1" ht="26.4">
      <c r="A20" s="55" t="s">
        <v>873</v>
      </c>
      <c r="B20" s="75" t="s">
        <v>29</v>
      </c>
      <c r="C20" s="171">
        <v>0</v>
      </c>
      <c r="D20" s="171">
        <v>0</v>
      </c>
      <c r="E20" s="183">
        <f t="shared" si="0"/>
        <v>0</v>
      </c>
    </row>
    <row r="21" spans="1:5" ht="23.25" customHeight="1">
      <c r="A21" s="55" t="s">
        <v>28</v>
      </c>
      <c r="B21" s="42" t="s">
        <v>872</v>
      </c>
      <c r="C21" s="175">
        <v>2900</v>
      </c>
      <c r="D21" s="175">
        <v>2900</v>
      </c>
      <c r="E21" s="183">
        <f t="shared" si="0"/>
        <v>0</v>
      </c>
    </row>
    <row r="22" spans="1:5">
      <c r="A22" s="53" t="s">
        <v>30</v>
      </c>
      <c r="B22" s="46" t="s">
        <v>31</v>
      </c>
      <c r="C22" s="175">
        <f>C23</f>
        <v>29748.54</v>
      </c>
      <c r="D22" s="175">
        <f>D23</f>
        <v>29882.059999999998</v>
      </c>
      <c r="E22" s="183">
        <f t="shared" si="0"/>
        <v>133.5199999999968</v>
      </c>
    </row>
    <row r="23" spans="1:5">
      <c r="A23" s="53" t="s">
        <v>32</v>
      </c>
      <c r="B23" s="44" t="s">
        <v>33</v>
      </c>
      <c r="C23" s="175">
        <f>C24+C27+C31+C32</f>
        <v>29748.54</v>
      </c>
      <c r="D23" s="175">
        <f>D24+D27+D31+D32</f>
        <v>29882.059999999998</v>
      </c>
      <c r="E23" s="183">
        <f t="shared" si="0"/>
        <v>133.5199999999968</v>
      </c>
    </row>
    <row r="24" spans="1:5">
      <c r="A24" s="66" t="s">
        <v>34</v>
      </c>
      <c r="B24" s="44" t="s">
        <v>35</v>
      </c>
      <c r="C24" s="175">
        <f>C25+C26</f>
        <v>20991.75</v>
      </c>
      <c r="D24" s="175">
        <f>D25+D26</f>
        <v>21125.269999999997</v>
      </c>
      <c r="E24" s="183">
        <f t="shared" si="0"/>
        <v>133.5199999999968</v>
      </c>
    </row>
    <row r="25" spans="1:5">
      <c r="A25" s="67" t="s">
        <v>36</v>
      </c>
      <c r="B25" s="49" t="s">
        <v>37</v>
      </c>
      <c r="C25" s="178">
        <v>9135.89</v>
      </c>
      <c r="D25" s="178">
        <v>9135.89</v>
      </c>
      <c r="E25" s="183">
        <f t="shared" si="0"/>
        <v>0</v>
      </c>
    </row>
    <row r="26" spans="1:5" ht="26.4">
      <c r="A26" s="68" t="s">
        <v>38</v>
      </c>
      <c r="B26" s="49" t="s">
        <v>39</v>
      </c>
      <c r="C26" s="178">
        <v>11855.86</v>
      </c>
      <c r="D26" s="178">
        <v>11989.38</v>
      </c>
      <c r="E26" s="183">
        <f t="shared" si="0"/>
        <v>133.51999999999862</v>
      </c>
    </row>
    <row r="27" spans="1:5">
      <c r="A27" s="66" t="s">
        <v>40</v>
      </c>
      <c r="B27" s="49" t="s">
        <v>41</v>
      </c>
      <c r="C27" s="175">
        <f>C28+C29+C30</f>
        <v>7264.4500000000007</v>
      </c>
      <c r="D27" s="175">
        <f>D28+D29+D30</f>
        <v>7264.4500000000007</v>
      </c>
      <c r="E27" s="183">
        <f t="shared" si="0"/>
        <v>0</v>
      </c>
    </row>
    <row r="28" spans="1:5">
      <c r="A28" s="67" t="s">
        <v>42</v>
      </c>
      <c r="B28" s="49" t="s">
        <v>43</v>
      </c>
      <c r="C28" s="178">
        <v>3375.78</v>
      </c>
      <c r="D28" s="178">
        <v>3375.78</v>
      </c>
      <c r="E28" s="183">
        <f t="shared" si="0"/>
        <v>0</v>
      </c>
    </row>
    <row r="29" spans="1:5" ht="26.4">
      <c r="A29" s="67" t="s">
        <v>44</v>
      </c>
      <c r="B29" s="49" t="s">
        <v>45</v>
      </c>
      <c r="C29" s="178">
        <v>3830.32</v>
      </c>
      <c r="D29" s="178">
        <v>3830.32</v>
      </c>
      <c r="E29" s="183">
        <f t="shared" si="0"/>
        <v>0</v>
      </c>
    </row>
    <row r="30" spans="1:5">
      <c r="A30" s="67" t="s">
        <v>46</v>
      </c>
      <c r="B30" s="49" t="s">
        <v>47</v>
      </c>
      <c r="C30" s="178">
        <v>58.35</v>
      </c>
      <c r="D30" s="178">
        <v>58.35</v>
      </c>
      <c r="E30" s="183">
        <f t="shared" si="0"/>
        <v>0</v>
      </c>
    </row>
    <row r="31" spans="1:5" ht="25.5" customHeight="1">
      <c r="A31" s="66" t="s">
        <v>48</v>
      </c>
      <c r="B31" s="44" t="s">
        <v>49</v>
      </c>
      <c r="C31" s="175">
        <v>1492.34</v>
      </c>
      <c r="D31" s="175">
        <v>1492.34</v>
      </c>
      <c r="E31" s="183">
        <f t="shared" si="0"/>
        <v>0</v>
      </c>
    </row>
    <row r="32" spans="1:5">
      <c r="A32" s="66" t="s">
        <v>50</v>
      </c>
      <c r="B32" s="44" t="s">
        <v>51</v>
      </c>
      <c r="C32" s="175"/>
      <c r="D32" s="175"/>
      <c r="E32" s="183">
        <f t="shared" si="0"/>
        <v>0</v>
      </c>
    </row>
    <row r="33" spans="1:5" ht="26.4">
      <c r="A33" s="53" t="s">
        <v>52</v>
      </c>
      <c r="B33" s="46" t="s">
        <v>53</v>
      </c>
      <c r="C33" s="175">
        <f>C34+C40+C42+C44</f>
        <v>62204.800000000003</v>
      </c>
      <c r="D33" s="175">
        <f>D34+D40+D42+D44</f>
        <v>62204.800000000003</v>
      </c>
      <c r="E33" s="183">
        <f t="shared" si="0"/>
        <v>0</v>
      </c>
    </row>
    <row r="34" spans="1:5">
      <c r="A34" s="69" t="s">
        <v>54</v>
      </c>
      <c r="B34" s="44" t="s">
        <v>55</v>
      </c>
      <c r="C34" s="175">
        <f>SUM(C35:C39)</f>
        <v>51038.1</v>
      </c>
      <c r="D34" s="175">
        <f>SUM(D35:D39)</f>
        <v>51038.1</v>
      </c>
      <c r="E34" s="183">
        <f t="shared" si="0"/>
        <v>0</v>
      </c>
    </row>
    <row r="35" spans="1:5" ht="39" customHeight="1">
      <c r="A35" s="66" t="s">
        <v>56</v>
      </c>
      <c r="B35" s="44" t="s">
        <v>57</v>
      </c>
      <c r="C35" s="175">
        <v>49086.1</v>
      </c>
      <c r="D35" s="175">
        <v>49086.1</v>
      </c>
      <c r="E35" s="183">
        <f t="shared" si="0"/>
        <v>0</v>
      </c>
    </row>
    <row r="36" spans="1:5" ht="24" customHeight="1">
      <c r="A36" s="66" t="s">
        <v>58</v>
      </c>
      <c r="B36" s="50" t="s">
        <v>59</v>
      </c>
      <c r="C36" s="261"/>
      <c r="D36" s="261"/>
      <c r="E36" s="183">
        <f t="shared" si="0"/>
        <v>0</v>
      </c>
    </row>
    <row r="37" spans="1:5" ht="36.75" customHeight="1">
      <c r="A37" s="66" t="s">
        <v>60</v>
      </c>
      <c r="B37" s="50" t="s">
        <v>61</v>
      </c>
      <c r="C37" s="261"/>
      <c r="D37" s="261"/>
      <c r="E37" s="183">
        <f t="shared" si="0"/>
        <v>0</v>
      </c>
    </row>
    <row r="38" spans="1:5" ht="25.5" customHeight="1">
      <c r="A38" s="66" t="s">
        <v>62</v>
      </c>
      <c r="B38" s="44" t="s">
        <v>63</v>
      </c>
      <c r="C38" s="175">
        <v>0</v>
      </c>
      <c r="D38" s="175">
        <v>0</v>
      </c>
      <c r="E38" s="183">
        <f t="shared" si="0"/>
        <v>0</v>
      </c>
    </row>
    <row r="39" spans="1:5" ht="25.5" customHeight="1">
      <c r="A39" s="66" t="s">
        <v>384</v>
      </c>
      <c r="B39" s="44" t="s">
        <v>383</v>
      </c>
      <c r="C39" s="175">
        <v>1952</v>
      </c>
      <c r="D39" s="175">
        <v>1952</v>
      </c>
      <c r="E39" s="183">
        <f t="shared" si="0"/>
        <v>0</v>
      </c>
    </row>
    <row r="40" spans="1:5" ht="26.4">
      <c r="A40" s="53" t="s">
        <v>64</v>
      </c>
      <c r="B40" s="42" t="s">
        <v>65</v>
      </c>
      <c r="C40" s="178">
        <f>C41</f>
        <v>84.79</v>
      </c>
      <c r="D40" s="178">
        <f>D41</f>
        <v>84.79</v>
      </c>
      <c r="E40" s="183">
        <f t="shared" si="0"/>
        <v>0</v>
      </c>
    </row>
    <row r="41" spans="1:5">
      <c r="A41" s="55" t="s">
        <v>66</v>
      </c>
      <c r="B41" s="51" t="s">
        <v>67</v>
      </c>
      <c r="C41" s="175">
        <v>84.79</v>
      </c>
      <c r="D41" s="175">
        <v>84.79</v>
      </c>
      <c r="E41" s="183">
        <f t="shared" si="0"/>
        <v>0</v>
      </c>
    </row>
    <row r="42" spans="1:5">
      <c r="A42" s="69" t="s">
        <v>68</v>
      </c>
      <c r="B42" s="42" t="s">
        <v>69</v>
      </c>
      <c r="C42" s="175">
        <f>C43</f>
        <v>31.73</v>
      </c>
      <c r="D42" s="175">
        <f>D43</f>
        <v>31.73</v>
      </c>
      <c r="E42" s="183">
        <f t="shared" si="0"/>
        <v>0</v>
      </c>
    </row>
    <row r="43" spans="1:5">
      <c r="A43" s="66" t="s">
        <v>70</v>
      </c>
      <c r="B43" s="42" t="s">
        <v>71</v>
      </c>
      <c r="C43" s="175">
        <v>31.73</v>
      </c>
      <c r="D43" s="175">
        <v>31.73</v>
      </c>
      <c r="E43" s="183">
        <f t="shared" si="0"/>
        <v>0</v>
      </c>
    </row>
    <row r="44" spans="1:5" ht="23.25" customHeight="1">
      <c r="A44" s="63" t="s">
        <v>72</v>
      </c>
      <c r="B44" s="42" t="s">
        <v>73</v>
      </c>
      <c r="C44" s="178">
        <f>SUM(C45,C48:C49)</f>
        <v>11050.18</v>
      </c>
      <c r="D44" s="178">
        <f>SUM(D45,D48:D49)</f>
        <v>11050.18</v>
      </c>
      <c r="E44" s="183">
        <f t="shared" si="0"/>
        <v>0</v>
      </c>
    </row>
    <row r="45" spans="1:5">
      <c r="A45" s="66" t="s">
        <v>74</v>
      </c>
      <c r="B45" s="42" t="s">
        <v>75</v>
      </c>
      <c r="C45" s="178">
        <f>C46+C47</f>
        <v>9397.15</v>
      </c>
      <c r="D45" s="178">
        <f>D46+D47</f>
        <v>9397.15</v>
      </c>
      <c r="E45" s="183">
        <f t="shared" si="0"/>
        <v>0</v>
      </c>
    </row>
    <row r="46" spans="1:5" ht="26.4">
      <c r="A46" s="67" t="s">
        <v>76</v>
      </c>
      <c r="B46" s="251" t="s">
        <v>77</v>
      </c>
      <c r="C46" s="178">
        <v>7495.78</v>
      </c>
      <c r="D46" s="178">
        <v>7495.78</v>
      </c>
      <c r="E46" s="183">
        <f t="shared" si="0"/>
        <v>0</v>
      </c>
    </row>
    <row r="47" spans="1:5" ht="26.4">
      <c r="A47" s="68" t="s">
        <v>78</v>
      </c>
      <c r="B47" s="250" t="s">
        <v>79</v>
      </c>
      <c r="C47" s="178">
        <v>1901.37</v>
      </c>
      <c r="D47" s="178">
        <v>1901.37</v>
      </c>
      <c r="E47" s="183">
        <f t="shared" si="0"/>
        <v>0</v>
      </c>
    </row>
    <row r="48" spans="1:5" ht="26.25" customHeight="1">
      <c r="A48" s="66" t="s">
        <v>80</v>
      </c>
      <c r="B48" s="42" t="s">
        <v>81</v>
      </c>
      <c r="C48" s="175">
        <v>1081.46</v>
      </c>
      <c r="D48" s="175">
        <v>1081.46</v>
      </c>
      <c r="E48" s="183">
        <f t="shared" si="0"/>
        <v>0</v>
      </c>
    </row>
    <row r="49" spans="1:5" ht="26.25" customHeight="1">
      <c r="A49" s="66" t="s">
        <v>82</v>
      </c>
      <c r="B49" s="42" t="s">
        <v>83</v>
      </c>
      <c r="C49" s="175">
        <v>571.57000000000005</v>
      </c>
      <c r="D49" s="175">
        <v>571.57000000000005</v>
      </c>
      <c r="E49" s="183">
        <f t="shared" si="0"/>
        <v>0</v>
      </c>
    </row>
    <row r="50" spans="1:5">
      <c r="A50" s="69" t="s">
        <v>84</v>
      </c>
      <c r="B50" s="46" t="s">
        <v>85</v>
      </c>
      <c r="C50" s="175">
        <f t="shared" ref="C50:D51" si="1">C51</f>
        <v>2.4500000000000002</v>
      </c>
      <c r="D50" s="175">
        <f t="shared" si="1"/>
        <v>3.45</v>
      </c>
      <c r="E50" s="183">
        <f t="shared" si="0"/>
        <v>1</v>
      </c>
    </row>
    <row r="51" spans="1:5">
      <c r="A51" s="69" t="s">
        <v>86</v>
      </c>
      <c r="B51" s="42" t="s">
        <v>87</v>
      </c>
      <c r="C51" s="175">
        <f t="shared" si="1"/>
        <v>2.4500000000000002</v>
      </c>
      <c r="D51" s="175">
        <f t="shared" si="1"/>
        <v>3.45</v>
      </c>
      <c r="E51" s="183">
        <f t="shared" si="0"/>
        <v>1</v>
      </c>
    </row>
    <row r="52" spans="1:5">
      <c r="A52" s="66" t="s">
        <v>88</v>
      </c>
      <c r="B52" s="42" t="s">
        <v>89</v>
      </c>
      <c r="C52" s="175">
        <v>2.4500000000000002</v>
      </c>
      <c r="D52" s="175">
        <v>3.45</v>
      </c>
      <c r="E52" s="183">
        <f t="shared" si="0"/>
        <v>1</v>
      </c>
    </row>
    <row r="53" spans="1:5">
      <c r="A53" s="53" t="s">
        <v>90</v>
      </c>
      <c r="B53" s="46" t="s">
        <v>91</v>
      </c>
      <c r="C53" s="175">
        <f>C54+C60</f>
        <v>28693.24</v>
      </c>
      <c r="D53" s="175">
        <f>D54+D60</f>
        <v>29376.670000000002</v>
      </c>
      <c r="E53" s="183">
        <f t="shared" si="0"/>
        <v>683.43000000000029</v>
      </c>
    </row>
    <row r="54" spans="1:5">
      <c r="A54" s="53" t="s">
        <v>92</v>
      </c>
      <c r="B54" s="46" t="s">
        <v>93</v>
      </c>
      <c r="C54" s="175">
        <f>C55</f>
        <v>5141.87</v>
      </c>
      <c r="D54" s="175">
        <f>D55</f>
        <v>5141.87</v>
      </c>
      <c r="E54" s="183">
        <f t="shared" si="0"/>
        <v>0</v>
      </c>
    </row>
    <row r="55" spans="1:5">
      <c r="A55" s="53" t="s">
        <v>94</v>
      </c>
      <c r="B55" s="42" t="s">
        <v>95</v>
      </c>
      <c r="C55" s="175">
        <f>SUM(C56:C59)</f>
        <v>5141.87</v>
      </c>
      <c r="D55" s="175">
        <f>SUM(D56:D59)</f>
        <v>5141.87</v>
      </c>
      <c r="E55" s="183">
        <f t="shared" si="0"/>
        <v>0</v>
      </c>
    </row>
    <row r="56" spans="1:5" ht="26.4">
      <c r="A56" s="66" t="s">
        <v>96</v>
      </c>
      <c r="B56" s="42" t="s">
        <v>97</v>
      </c>
      <c r="C56" s="175"/>
      <c r="D56" s="175"/>
      <c r="E56" s="183">
        <f t="shared" si="0"/>
        <v>0</v>
      </c>
    </row>
    <row r="57" spans="1:5">
      <c r="A57" s="66" t="s">
        <v>98</v>
      </c>
      <c r="B57" s="42" t="s">
        <v>99</v>
      </c>
      <c r="C57" s="175">
        <v>5135.72</v>
      </c>
      <c r="D57" s="175">
        <v>5135.72</v>
      </c>
      <c r="E57" s="183">
        <f t="shared" si="0"/>
        <v>0</v>
      </c>
    </row>
    <row r="58" spans="1:5">
      <c r="A58" s="55" t="s">
        <v>100</v>
      </c>
      <c r="B58" s="42" t="s">
        <v>101</v>
      </c>
      <c r="C58" s="175"/>
      <c r="D58" s="175"/>
      <c r="E58" s="183">
        <f t="shared" si="0"/>
        <v>0</v>
      </c>
    </row>
    <row r="59" spans="1:5">
      <c r="A59" s="55" t="s">
        <v>102</v>
      </c>
      <c r="B59" s="42" t="s">
        <v>103</v>
      </c>
      <c r="C59" s="175">
        <v>6.15</v>
      </c>
      <c r="D59" s="175">
        <v>6.15</v>
      </c>
      <c r="E59" s="183">
        <f t="shared" si="0"/>
        <v>0</v>
      </c>
    </row>
    <row r="60" spans="1:5">
      <c r="A60" s="53" t="s">
        <v>104</v>
      </c>
      <c r="B60" s="46" t="s">
        <v>105</v>
      </c>
      <c r="C60" s="175">
        <f>C61+C67+C70+C75</f>
        <v>23551.370000000003</v>
      </c>
      <c r="D60" s="175">
        <f>D61+D67+D70+D75</f>
        <v>24234.800000000003</v>
      </c>
      <c r="E60" s="183">
        <f t="shared" si="0"/>
        <v>683.43000000000029</v>
      </c>
    </row>
    <row r="61" spans="1:5" ht="26.4">
      <c r="A61" s="53" t="s">
        <v>106</v>
      </c>
      <c r="B61" s="43" t="s">
        <v>107</v>
      </c>
      <c r="C61" s="175">
        <f>SUM(C62:C66)</f>
        <v>8277.3100000000013</v>
      </c>
      <c r="D61" s="175">
        <f>SUM(D62:D66)</f>
        <v>8277.3100000000013</v>
      </c>
      <c r="E61" s="183">
        <f t="shared" si="0"/>
        <v>0</v>
      </c>
    </row>
    <row r="62" spans="1:5">
      <c r="A62" s="66" t="s">
        <v>108</v>
      </c>
      <c r="B62" s="43" t="s">
        <v>109</v>
      </c>
      <c r="C62" s="175">
        <v>7497.21</v>
      </c>
      <c r="D62" s="175">
        <v>7497.21</v>
      </c>
      <c r="E62" s="183">
        <f t="shared" si="0"/>
        <v>0</v>
      </c>
    </row>
    <row r="63" spans="1:5" ht="26.4">
      <c r="A63" s="66" t="s">
        <v>363</v>
      </c>
      <c r="B63" s="43" t="s">
        <v>362</v>
      </c>
      <c r="C63" s="175">
        <v>206.52</v>
      </c>
      <c r="D63" s="175">
        <v>206.52</v>
      </c>
      <c r="E63" s="183">
        <f t="shared" si="0"/>
        <v>0</v>
      </c>
    </row>
    <row r="64" spans="1:5" ht="26.4">
      <c r="A64" s="66" t="s">
        <v>110</v>
      </c>
      <c r="B64" s="43" t="s">
        <v>111</v>
      </c>
      <c r="C64" s="175">
        <v>150.88</v>
      </c>
      <c r="D64" s="175">
        <v>150.88</v>
      </c>
      <c r="E64" s="183">
        <f t="shared" si="0"/>
        <v>0</v>
      </c>
    </row>
    <row r="65" spans="1:5" s="10" customFormat="1" ht="26.4">
      <c r="A65" s="66" t="s">
        <v>112</v>
      </c>
      <c r="B65" s="52" t="s">
        <v>113</v>
      </c>
      <c r="C65" s="261"/>
      <c r="D65" s="261"/>
      <c r="E65" s="183">
        <f t="shared" si="0"/>
        <v>0</v>
      </c>
    </row>
    <row r="66" spans="1:5" s="10" customFormat="1">
      <c r="A66" s="66" t="s">
        <v>353</v>
      </c>
      <c r="B66" s="52" t="s">
        <v>352</v>
      </c>
      <c r="C66" s="261">
        <v>422.7</v>
      </c>
      <c r="D66" s="261">
        <v>422.7</v>
      </c>
      <c r="E66" s="183">
        <f t="shared" si="0"/>
        <v>0</v>
      </c>
    </row>
    <row r="67" spans="1:5" ht="26.4">
      <c r="A67" s="69" t="s">
        <v>114</v>
      </c>
      <c r="B67" s="43" t="s">
        <v>115</v>
      </c>
      <c r="C67" s="175">
        <f>C68+C69</f>
        <v>3.95</v>
      </c>
      <c r="D67" s="175">
        <f>D68+D69</f>
        <v>3.95</v>
      </c>
      <c r="E67" s="183">
        <f t="shared" si="0"/>
        <v>0</v>
      </c>
    </row>
    <row r="68" spans="1:5">
      <c r="A68" s="66" t="s">
        <v>116</v>
      </c>
      <c r="B68" s="43" t="s">
        <v>117</v>
      </c>
      <c r="C68" s="175">
        <v>3.95</v>
      </c>
      <c r="D68" s="175">
        <v>3.95</v>
      </c>
      <c r="E68" s="183">
        <f t="shared" si="0"/>
        <v>0</v>
      </c>
    </row>
    <row r="69" spans="1:5" ht="26.4">
      <c r="A69" s="66" t="s">
        <v>118</v>
      </c>
      <c r="B69" s="43" t="s">
        <v>119</v>
      </c>
      <c r="C69" s="175"/>
      <c r="D69" s="175"/>
      <c r="E69" s="183">
        <f t="shared" si="0"/>
        <v>0</v>
      </c>
    </row>
    <row r="70" spans="1:5">
      <c r="A70" s="69" t="s">
        <v>120</v>
      </c>
      <c r="B70" s="43" t="s">
        <v>121</v>
      </c>
      <c r="C70" s="175">
        <f>SUM(C71:C74)</f>
        <v>4820.9500000000007</v>
      </c>
      <c r="D70" s="175">
        <f>SUM(D71:D74)</f>
        <v>4820.9500000000007</v>
      </c>
      <c r="E70" s="183">
        <f t="shared" si="0"/>
        <v>0</v>
      </c>
    </row>
    <row r="71" spans="1:5" ht="24.75" customHeight="1">
      <c r="A71" s="66" t="s">
        <v>122</v>
      </c>
      <c r="B71" s="43" t="s">
        <v>123</v>
      </c>
      <c r="C71" s="175">
        <v>4814.1000000000004</v>
      </c>
      <c r="D71" s="175">
        <v>4814.1000000000004</v>
      </c>
      <c r="E71" s="183">
        <f t="shared" si="0"/>
        <v>0</v>
      </c>
    </row>
    <row r="72" spans="1:5" ht="26.4">
      <c r="A72" s="66" t="s">
        <v>124</v>
      </c>
      <c r="B72" s="43" t="s">
        <v>125</v>
      </c>
      <c r="C72" s="175">
        <v>6.85</v>
      </c>
      <c r="D72" s="175">
        <v>6.85</v>
      </c>
      <c r="E72" s="183">
        <f t="shared" ref="E72:E96" si="2">D72-C72</f>
        <v>0</v>
      </c>
    </row>
    <row r="73" spans="1:5" ht="39.6">
      <c r="A73" s="66" t="s">
        <v>126</v>
      </c>
      <c r="B73" s="252" t="s">
        <v>127</v>
      </c>
      <c r="C73" s="175"/>
      <c r="D73" s="175"/>
      <c r="E73" s="183">
        <f t="shared" si="2"/>
        <v>0</v>
      </c>
    </row>
    <row r="74" spans="1:5">
      <c r="A74" s="66" t="s">
        <v>128</v>
      </c>
      <c r="B74" s="43" t="s">
        <v>129</v>
      </c>
      <c r="C74" s="175"/>
      <c r="D74" s="175"/>
      <c r="E74" s="183">
        <f t="shared" si="2"/>
        <v>0</v>
      </c>
    </row>
    <row r="75" spans="1:5">
      <c r="A75" s="69" t="s">
        <v>130</v>
      </c>
      <c r="B75" s="43" t="s">
        <v>131</v>
      </c>
      <c r="C75" s="175">
        <f>SUM(C76:C79)</f>
        <v>10449.16</v>
      </c>
      <c r="D75" s="175">
        <f>SUM(D76:D79)</f>
        <v>11132.59</v>
      </c>
      <c r="E75" s="183">
        <f t="shared" si="2"/>
        <v>683.43000000000029</v>
      </c>
    </row>
    <row r="76" spans="1:5" ht="26.4">
      <c r="A76" s="66" t="s">
        <v>132</v>
      </c>
      <c r="B76" s="43" t="s">
        <v>133</v>
      </c>
      <c r="C76" s="175"/>
      <c r="D76" s="175"/>
      <c r="E76" s="183">
        <f t="shared" si="2"/>
        <v>0</v>
      </c>
    </row>
    <row r="77" spans="1:5" s="260" customFormat="1">
      <c r="A77" s="66" t="s">
        <v>786</v>
      </c>
      <c r="B77" s="43" t="s">
        <v>785</v>
      </c>
      <c r="C77" s="175">
        <v>7843.8</v>
      </c>
      <c r="D77" s="175">
        <v>8527.23</v>
      </c>
      <c r="E77" s="183">
        <f t="shared" si="2"/>
        <v>683.42999999999938</v>
      </c>
    </row>
    <row r="78" spans="1:5">
      <c r="A78" s="66" t="s">
        <v>385</v>
      </c>
      <c r="B78" s="43" t="s">
        <v>737</v>
      </c>
      <c r="C78" s="175"/>
      <c r="D78" s="175"/>
      <c r="E78" s="183">
        <f t="shared" si="2"/>
        <v>0</v>
      </c>
    </row>
    <row r="79" spans="1:5">
      <c r="A79" s="66" t="s">
        <v>134</v>
      </c>
      <c r="B79" s="43" t="s">
        <v>135</v>
      </c>
      <c r="C79" s="175">
        <v>2605.36</v>
      </c>
      <c r="D79" s="175">
        <v>2605.36</v>
      </c>
      <c r="E79" s="183">
        <f t="shared" si="2"/>
        <v>0</v>
      </c>
    </row>
    <row r="80" spans="1:5" ht="26.4">
      <c r="A80" s="69" t="s">
        <v>136</v>
      </c>
      <c r="B80" s="43" t="s">
        <v>137</v>
      </c>
      <c r="C80" s="175">
        <f>SUM(C81:C83)</f>
        <v>-27948.940000000002</v>
      </c>
      <c r="D80" s="175">
        <f>SUM(D81:D83)</f>
        <v>-28393.09</v>
      </c>
      <c r="E80" s="183">
        <f t="shared" si="2"/>
        <v>-444.14999999999782</v>
      </c>
    </row>
    <row r="81" spans="1:5">
      <c r="A81" s="66" t="s">
        <v>138</v>
      </c>
      <c r="B81" s="43" t="s">
        <v>139</v>
      </c>
      <c r="C81" s="175">
        <v>84.3</v>
      </c>
      <c r="D81" s="175">
        <v>84.3</v>
      </c>
      <c r="E81" s="183">
        <f t="shared" si="2"/>
        <v>0</v>
      </c>
    </row>
    <row r="82" spans="1:5" ht="25.5" customHeight="1">
      <c r="A82" s="69" t="s">
        <v>287</v>
      </c>
      <c r="B82" s="47" t="s">
        <v>288</v>
      </c>
      <c r="C82" s="175">
        <v>-28033.24</v>
      </c>
      <c r="D82" s="175">
        <v>-28477.39</v>
      </c>
      <c r="E82" s="183">
        <f t="shared" si="2"/>
        <v>-444.14999999999782</v>
      </c>
    </row>
    <row r="83" spans="1:5" s="144" customFormat="1" ht="25.5" customHeight="1">
      <c r="A83" s="69" t="s">
        <v>583</v>
      </c>
      <c r="B83" s="47" t="s">
        <v>582</v>
      </c>
      <c r="C83" s="175"/>
      <c r="D83" s="175"/>
      <c r="E83" s="183">
        <f t="shared" si="2"/>
        <v>0</v>
      </c>
    </row>
    <row r="84" spans="1:5">
      <c r="A84" s="53" t="s">
        <v>152</v>
      </c>
      <c r="B84" s="43" t="s">
        <v>153</v>
      </c>
      <c r="C84" s="175">
        <f t="shared" ref="C84:D86" si="3">C85</f>
        <v>22584.79</v>
      </c>
      <c r="D84" s="175">
        <f t="shared" si="3"/>
        <v>22584.79</v>
      </c>
      <c r="E84" s="183">
        <f t="shared" si="2"/>
        <v>0</v>
      </c>
    </row>
    <row r="85" spans="1:5" ht="26.4">
      <c r="A85" s="53" t="s">
        <v>154</v>
      </c>
      <c r="B85" s="43" t="s">
        <v>155</v>
      </c>
      <c r="C85" s="175">
        <f>C86+C93</f>
        <v>22584.79</v>
      </c>
      <c r="D85" s="175">
        <f>D86+D93</f>
        <v>22584.79</v>
      </c>
      <c r="E85" s="183">
        <f t="shared" si="2"/>
        <v>0</v>
      </c>
    </row>
    <row r="86" spans="1:5">
      <c r="A86" s="53" t="s">
        <v>156</v>
      </c>
      <c r="B86" s="43" t="s">
        <v>157</v>
      </c>
      <c r="C86" s="175">
        <f t="shared" si="3"/>
        <v>19584.79</v>
      </c>
      <c r="D86" s="175">
        <f t="shared" si="3"/>
        <v>19584.79</v>
      </c>
      <c r="E86" s="183">
        <f t="shared" si="2"/>
        <v>0</v>
      </c>
    </row>
    <row r="87" spans="1:5">
      <c r="A87" s="53" t="s">
        <v>158</v>
      </c>
      <c r="B87" s="54" t="s">
        <v>159</v>
      </c>
      <c r="C87" s="262">
        <f>SUM(C88:C92)</f>
        <v>19584.79</v>
      </c>
      <c r="D87" s="262">
        <f>SUM(D88:D92)</f>
        <v>19584.79</v>
      </c>
      <c r="E87" s="183">
        <f t="shared" si="2"/>
        <v>0</v>
      </c>
    </row>
    <row r="88" spans="1:5" s="156" customFormat="1">
      <c r="A88" s="55" t="s">
        <v>641</v>
      </c>
      <c r="B88" s="43" t="s">
        <v>640</v>
      </c>
      <c r="C88" s="175"/>
      <c r="D88" s="175"/>
      <c r="E88" s="183">
        <f t="shared" si="2"/>
        <v>0</v>
      </c>
    </row>
    <row r="89" spans="1:5" ht="26.4">
      <c r="A89" s="55" t="s">
        <v>160</v>
      </c>
      <c r="B89" s="43" t="s">
        <v>161</v>
      </c>
      <c r="C89" s="175">
        <v>16384.79</v>
      </c>
      <c r="D89" s="175">
        <v>16384.79</v>
      </c>
      <c r="E89" s="183">
        <f t="shared" si="2"/>
        <v>0</v>
      </c>
    </row>
    <row r="90" spans="1:5">
      <c r="A90" s="55" t="s">
        <v>162</v>
      </c>
      <c r="B90" s="253" t="s">
        <v>163</v>
      </c>
      <c r="C90" s="175">
        <v>400</v>
      </c>
      <c r="D90" s="175">
        <v>400</v>
      </c>
      <c r="E90" s="183">
        <f t="shared" si="2"/>
        <v>0</v>
      </c>
    </row>
    <row r="91" spans="1:5" ht="26.4">
      <c r="A91" s="55" t="s">
        <v>427</v>
      </c>
      <c r="B91" s="253" t="s">
        <v>428</v>
      </c>
      <c r="C91" s="175">
        <v>2300</v>
      </c>
      <c r="D91" s="175">
        <v>2300</v>
      </c>
      <c r="E91" s="183">
        <f t="shared" si="2"/>
        <v>0</v>
      </c>
    </row>
    <row r="92" spans="1:5" s="267" customFormat="1" ht="26.4">
      <c r="A92" s="55" t="s">
        <v>789</v>
      </c>
      <c r="B92" s="57" t="s">
        <v>790</v>
      </c>
      <c r="C92" s="175">
        <v>500</v>
      </c>
      <c r="D92" s="175">
        <v>500</v>
      </c>
      <c r="E92" s="183">
        <f t="shared" si="2"/>
        <v>0</v>
      </c>
    </row>
    <row r="93" spans="1:5">
      <c r="A93" s="53" t="s">
        <v>381</v>
      </c>
      <c r="B93" s="43" t="s">
        <v>738</v>
      </c>
      <c r="C93" s="175">
        <f>C95+C94</f>
        <v>3000</v>
      </c>
      <c r="D93" s="175">
        <f>D95+D94</f>
        <v>3000</v>
      </c>
      <c r="E93" s="183">
        <f t="shared" si="2"/>
        <v>0</v>
      </c>
    </row>
    <row r="94" spans="1:5" s="155" customFormat="1" ht="26.4">
      <c r="A94" s="66" t="s">
        <v>382</v>
      </c>
      <c r="B94" s="43" t="s">
        <v>739</v>
      </c>
      <c r="C94" s="175"/>
      <c r="D94" s="175"/>
      <c r="E94" s="183">
        <f t="shared" si="2"/>
        <v>0</v>
      </c>
    </row>
    <row r="95" spans="1:5" ht="26.4">
      <c r="A95" s="66" t="s">
        <v>637</v>
      </c>
      <c r="B95" s="43" t="s">
        <v>740</v>
      </c>
      <c r="C95" s="175">
        <v>3000</v>
      </c>
      <c r="D95" s="175">
        <v>3000</v>
      </c>
      <c r="E95" s="183">
        <f t="shared" si="2"/>
        <v>0</v>
      </c>
    </row>
    <row r="96" spans="1:5" ht="26.4">
      <c r="A96" s="53" t="s">
        <v>283</v>
      </c>
      <c r="B96" s="58"/>
      <c r="C96" s="179">
        <f>C7</f>
        <v>214305.51000000004</v>
      </c>
      <c r="D96" s="179">
        <f>D7</f>
        <v>214679.31000000003</v>
      </c>
      <c r="E96" s="183">
        <f t="shared" si="2"/>
        <v>373.79999999998836</v>
      </c>
    </row>
    <row r="97" spans="1:3" ht="12" customHeight="1">
      <c r="A97" s="70"/>
    </row>
    <row r="98" spans="1:3">
      <c r="A98" s="71" t="s">
        <v>165</v>
      </c>
      <c r="B98" s="59" t="s">
        <v>166</v>
      </c>
      <c r="C98" s="40"/>
    </row>
    <row r="99" spans="1:3">
      <c r="A99" s="37" t="s">
        <v>412</v>
      </c>
      <c r="B99" s="59" t="s">
        <v>413</v>
      </c>
      <c r="C99" s="40"/>
    </row>
  </sheetData>
  <mergeCells count="1">
    <mergeCell ref="A2:C2"/>
  </mergeCells>
  <phoneticPr fontId="3" type="noConversion"/>
  <pageMargins left="0.5" right="0.10433070899999999" top="0.98425196850393704" bottom="0.984251969" header="0.511811023622047" footer="0.511811023622047"/>
  <pageSetup paperSize="9" fitToHeight="2" orientation="portrait" horizontalDpi="4294967294" verticalDpi="300" r:id="rId1"/>
  <headerFooter alignWithMargins="0">
    <oddHeader>&amp;CMUNICIPIUL DROBETA TURNU SEVERIN
JUDETUL MEHEDINTI</oddHeader>
    <oddFooter>&amp;C&amp;P&amp;R&amp;A</oddFooter>
  </headerFooter>
</worksheet>
</file>

<file path=xl/worksheets/sheet3.xml><?xml version="1.0" encoding="utf-8"?>
<worksheet xmlns="http://schemas.openxmlformats.org/spreadsheetml/2006/main" xmlns:r="http://schemas.openxmlformats.org/officeDocument/2006/relationships">
  <dimension ref="A5:E55"/>
  <sheetViews>
    <sheetView topLeftCell="A37" zoomScale="130" zoomScaleNormal="130" workbookViewId="0">
      <selection activeCell="H19" sqref="H19"/>
    </sheetView>
  </sheetViews>
  <sheetFormatPr defaultRowHeight="13.2"/>
  <cols>
    <col min="1" max="1" width="44" style="3" customWidth="1"/>
    <col min="2" max="2" width="9.6640625" style="3" customWidth="1"/>
    <col min="3" max="3" width="9.5546875" style="2" customWidth="1"/>
  </cols>
  <sheetData>
    <row r="5" spans="1:5">
      <c r="A5" s="1"/>
      <c r="B5" s="1"/>
    </row>
    <row r="6" spans="1:5" s="117" customFormat="1">
      <c r="A6" s="116" t="s">
        <v>781</v>
      </c>
      <c r="C6" s="118"/>
    </row>
    <row r="7" spans="1:5">
      <c r="A7" s="1"/>
      <c r="B7" s="1"/>
    </row>
    <row r="8" spans="1:5">
      <c r="B8" s="4"/>
      <c r="C8" s="33"/>
    </row>
    <row r="9" spans="1:5">
      <c r="A9" s="5"/>
      <c r="B9" s="4"/>
      <c r="C9" s="33"/>
    </row>
    <row r="10" spans="1:5" ht="44.4" customHeight="1">
      <c r="A10" s="189" t="s">
        <v>0</v>
      </c>
      <c r="B10" s="189" t="s">
        <v>1</v>
      </c>
      <c r="C10" s="187" t="s">
        <v>784</v>
      </c>
      <c r="D10" s="187" t="s">
        <v>784</v>
      </c>
      <c r="E10" s="295" t="s">
        <v>876</v>
      </c>
    </row>
    <row r="11" spans="1:5">
      <c r="A11" s="233" t="s">
        <v>284</v>
      </c>
      <c r="B11" s="234" t="s">
        <v>3</v>
      </c>
      <c r="C11" s="235">
        <f>C16+C15+C22+C36+C13+C31+C29</f>
        <v>162461.51999999999</v>
      </c>
      <c r="D11" s="235">
        <f>D16+D15+D22+D36+D13+D31+D29</f>
        <v>162912.66999999998</v>
      </c>
      <c r="E11" s="183">
        <f>D11-C11</f>
        <v>451.14999999999418</v>
      </c>
    </row>
    <row r="12" spans="1:5">
      <c r="A12" s="233" t="s">
        <v>4</v>
      </c>
      <c r="B12" s="236" t="s">
        <v>5</v>
      </c>
      <c r="C12" s="235">
        <f>C16+C13</f>
        <v>130.43</v>
      </c>
      <c r="D12" s="235">
        <f>D16+D13</f>
        <v>137.43</v>
      </c>
      <c r="E12" s="183">
        <f t="shared" ref="E12:E49" si="0">D12-C12</f>
        <v>7</v>
      </c>
    </row>
    <row r="13" spans="1:5">
      <c r="A13" s="233" t="s">
        <v>130</v>
      </c>
      <c r="B13" s="236" t="s">
        <v>131</v>
      </c>
      <c r="C13" s="235">
        <f>C14</f>
        <v>0</v>
      </c>
      <c r="D13" s="235">
        <f>D14</f>
        <v>0</v>
      </c>
      <c r="E13" s="183">
        <f t="shared" si="0"/>
        <v>0</v>
      </c>
    </row>
    <row r="14" spans="1:5">
      <c r="A14" s="237" t="s">
        <v>385</v>
      </c>
      <c r="B14" s="240" t="s">
        <v>737</v>
      </c>
      <c r="C14" s="231"/>
      <c r="D14" s="231"/>
      <c r="E14" s="183">
        <f t="shared" si="0"/>
        <v>0</v>
      </c>
    </row>
    <row r="15" spans="1:5">
      <c r="A15" s="239" t="s">
        <v>290</v>
      </c>
      <c r="B15" s="240" t="s">
        <v>289</v>
      </c>
      <c r="C15" s="235">
        <v>28033.24</v>
      </c>
      <c r="D15" s="235">
        <v>28477.39</v>
      </c>
      <c r="E15" s="183">
        <f t="shared" si="0"/>
        <v>444.14999999999782</v>
      </c>
    </row>
    <row r="16" spans="1:5">
      <c r="A16" s="241" t="s">
        <v>140</v>
      </c>
      <c r="B16" s="236" t="s">
        <v>141</v>
      </c>
      <c r="C16" s="235">
        <f>C17</f>
        <v>130.43</v>
      </c>
      <c r="D16" s="235">
        <f>D17</f>
        <v>137.43</v>
      </c>
      <c r="E16" s="183">
        <f t="shared" si="0"/>
        <v>7</v>
      </c>
    </row>
    <row r="17" spans="1:5">
      <c r="A17" s="241" t="s">
        <v>142</v>
      </c>
      <c r="B17" s="236" t="s">
        <v>143</v>
      </c>
      <c r="C17" s="235">
        <f>SUM(C18:C21)</f>
        <v>130.43</v>
      </c>
      <c r="D17" s="235">
        <f>SUM(D18:D21)</f>
        <v>137.43</v>
      </c>
      <c r="E17" s="183">
        <f t="shared" si="0"/>
        <v>7</v>
      </c>
    </row>
    <row r="18" spans="1:5">
      <c r="A18" s="242" t="s">
        <v>144</v>
      </c>
      <c r="B18" s="240" t="s">
        <v>145</v>
      </c>
      <c r="C18" s="231">
        <v>2.5099999999999998</v>
      </c>
      <c r="D18" s="231">
        <v>2.5099999999999998</v>
      </c>
      <c r="E18" s="183">
        <f t="shared" si="0"/>
        <v>0</v>
      </c>
    </row>
    <row r="19" spans="1:5" ht="23.4" customHeight="1">
      <c r="A19" s="243" t="s">
        <v>146</v>
      </c>
      <c r="B19" s="240" t="s">
        <v>147</v>
      </c>
      <c r="C19" s="231">
        <v>87.6</v>
      </c>
      <c r="D19" s="231">
        <v>94.6</v>
      </c>
      <c r="E19" s="183">
        <f t="shared" si="0"/>
        <v>7</v>
      </c>
    </row>
    <row r="20" spans="1:5">
      <c r="A20" s="242" t="s">
        <v>148</v>
      </c>
      <c r="B20" s="240" t="s">
        <v>149</v>
      </c>
      <c r="C20" s="231">
        <v>0</v>
      </c>
      <c r="D20" s="231">
        <v>0</v>
      </c>
      <c r="E20" s="183">
        <f t="shared" si="0"/>
        <v>0</v>
      </c>
    </row>
    <row r="21" spans="1:5">
      <c r="A21" s="243" t="s">
        <v>150</v>
      </c>
      <c r="B21" s="240" t="s">
        <v>151</v>
      </c>
      <c r="C21" s="235">
        <v>40.32</v>
      </c>
      <c r="D21" s="235">
        <v>40.32</v>
      </c>
      <c r="E21" s="183">
        <f t="shared" si="0"/>
        <v>0</v>
      </c>
    </row>
    <row r="22" spans="1:5">
      <c r="A22" s="241" t="s">
        <v>296</v>
      </c>
      <c r="B22" s="236" t="s">
        <v>157</v>
      </c>
      <c r="C22" s="235">
        <f>C23</f>
        <v>18477.41</v>
      </c>
      <c r="D22" s="235">
        <f>D23</f>
        <v>18477.41</v>
      </c>
      <c r="E22" s="183">
        <f t="shared" si="0"/>
        <v>0</v>
      </c>
    </row>
    <row r="23" spans="1:5">
      <c r="A23" s="242" t="s">
        <v>297</v>
      </c>
      <c r="B23" s="240" t="s">
        <v>742</v>
      </c>
      <c r="C23" s="235">
        <f>SUM(C24:C28)</f>
        <v>18477.41</v>
      </c>
      <c r="D23" s="235">
        <f>SUM(D24:D28)</f>
        <v>18477.41</v>
      </c>
      <c r="E23" s="183">
        <f t="shared" si="0"/>
        <v>0</v>
      </c>
    </row>
    <row r="24" spans="1:5">
      <c r="A24" s="243" t="s">
        <v>302</v>
      </c>
      <c r="B24" s="240" t="s">
        <v>301</v>
      </c>
      <c r="C24" s="235">
        <v>0</v>
      </c>
      <c r="D24" s="235">
        <v>0</v>
      </c>
      <c r="E24" s="183">
        <f t="shared" si="0"/>
        <v>0</v>
      </c>
    </row>
    <row r="25" spans="1:5" ht="24">
      <c r="A25" s="243" t="s">
        <v>294</v>
      </c>
      <c r="B25" s="240" t="s">
        <v>295</v>
      </c>
      <c r="C25" s="235"/>
      <c r="D25" s="235"/>
      <c r="E25" s="183">
        <f t="shared" si="0"/>
        <v>0</v>
      </c>
    </row>
    <row r="26" spans="1:5">
      <c r="A26" s="243" t="s">
        <v>355</v>
      </c>
      <c r="B26" s="240" t="s">
        <v>356</v>
      </c>
      <c r="C26" s="235"/>
      <c r="D26" s="235"/>
      <c r="E26" s="183">
        <f t="shared" si="0"/>
        <v>0</v>
      </c>
    </row>
    <row r="27" spans="1:5">
      <c r="A27" s="243" t="s">
        <v>483</v>
      </c>
      <c r="B27" s="240" t="s">
        <v>482</v>
      </c>
      <c r="C27" s="235">
        <v>0</v>
      </c>
      <c r="D27" s="235">
        <v>0</v>
      </c>
      <c r="E27" s="183">
        <f t="shared" si="0"/>
        <v>0</v>
      </c>
    </row>
    <row r="28" spans="1:5" s="145" customFormat="1" ht="39.6">
      <c r="A28" s="237" t="s">
        <v>294</v>
      </c>
      <c r="B28" s="240" t="s">
        <v>500</v>
      </c>
      <c r="C28" s="235">
        <v>18477.41</v>
      </c>
      <c r="D28" s="235">
        <v>18477.41</v>
      </c>
      <c r="E28" s="183">
        <f t="shared" si="0"/>
        <v>0</v>
      </c>
    </row>
    <row r="29" spans="1:5" s="155" customFormat="1">
      <c r="A29" s="208" t="s">
        <v>381</v>
      </c>
      <c r="B29" s="240" t="s">
        <v>738</v>
      </c>
      <c r="C29" s="235">
        <f>C30</f>
        <v>0</v>
      </c>
      <c r="D29" s="235">
        <f>D30</f>
        <v>0</v>
      </c>
      <c r="E29" s="183">
        <f t="shared" si="0"/>
        <v>0</v>
      </c>
    </row>
    <row r="30" spans="1:5" s="155" customFormat="1">
      <c r="A30" s="237" t="s">
        <v>637</v>
      </c>
      <c r="B30" s="240" t="s">
        <v>740</v>
      </c>
      <c r="C30" s="235"/>
      <c r="D30" s="235"/>
      <c r="E30" s="183">
        <f t="shared" si="0"/>
        <v>0</v>
      </c>
    </row>
    <row r="31" spans="1:5" s="151" customFormat="1" ht="39.6">
      <c r="A31" s="244" t="s">
        <v>607</v>
      </c>
      <c r="B31" s="236" t="s">
        <v>741</v>
      </c>
      <c r="C31" s="245">
        <f>C32</f>
        <v>0</v>
      </c>
      <c r="D31" s="245">
        <f>D32</f>
        <v>0</v>
      </c>
      <c r="E31" s="183">
        <f t="shared" si="0"/>
        <v>0</v>
      </c>
    </row>
    <row r="32" spans="1:5" s="151" customFormat="1" ht="39.6">
      <c r="A32" s="237" t="s">
        <v>499</v>
      </c>
      <c r="B32" s="240" t="s">
        <v>603</v>
      </c>
      <c r="C32" s="235">
        <f>SUM(C33:C35)</f>
        <v>0</v>
      </c>
      <c r="D32" s="235">
        <f>SUM(D33:D35)</f>
        <v>0</v>
      </c>
      <c r="E32" s="183">
        <f t="shared" si="0"/>
        <v>0</v>
      </c>
    </row>
    <row r="33" spans="1:5" s="151" customFormat="1">
      <c r="A33" s="237" t="s">
        <v>291</v>
      </c>
      <c r="B33" s="240" t="s">
        <v>604</v>
      </c>
      <c r="C33" s="235">
        <v>0</v>
      </c>
      <c r="D33" s="235">
        <v>0</v>
      </c>
      <c r="E33" s="183">
        <f t="shared" si="0"/>
        <v>0</v>
      </c>
    </row>
    <row r="34" spans="1:5" s="151" customFormat="1" ht="26.4">
      <c r="A34" s="237" t="s">
        <v>292</v>
      </c>
      <c r="B34" s="240" t="s">
        <v>605</v>
      </c>
      <c r="C34" s="235"/>
      <c r="D34" s="235"/>
      <c r="E34" s="183">
        <f t="shared" si="0"/>
        <v>0</v>
      </c>
    </row>
    <row r="35" spans="1:5" s="151" customFormat="1">
      <c r="A35" s="237" t="s">
        <v>293</v>
      </c>
      <c r="B35" s="240" t="s">
        <v>606</v>
      </c>
      <c r="C35" s="235">
        <v>0</v>
      </c>
      <c r="D35" s="235">
        <v>0</v>
      </c>
      <c r="E35" s="183">
        <f t="shared" si="0"/>
        <v>0</v>
      </c>
    </row>
    <row r="36" spans="1:5" ht="33.75" customHeight="1">
      <c r="A36" s="239" t="s">
        <v>422</v>
      </c>
      <c r="B36" s="236" t="s">
        <v>5</v>
      </c>
      <c r="C36" s="245">
        <f>C37+C41+C45</f>
        <v>115820.43999999999</v>
      </c>
      <c r="D36" s="245">
        <f>D37+D41+D45</f>
        <v>115820.43999999999</v>
      </c>
      <c r="E36" s="183">
        <f t="shared" si="0"/>
        <v>0</v>
      </c>
    </row>
    <row r="37" spans="1:5" ht="25.5" customHeight="1">
      <c r="A37" s="243" t="s">
        <v>422</v>
      </c>
      <c r="B37" s="240" t="s">
        <v>423</v>
      </c>
      <c r="C37" s="235">
        <f>SUM(C38:C40)</f>
        <v>108464.84</v>
      </c>
      <c r="D37" s="235">
        <f>SUM(D38:D40)</f>
        <v>107271.78</v>
      </c>
      <c r="E37" s="183">
        <f t="shared" si="0"/>
        <v>-1193.0599999999977</v>
      </c>
    </row>
    <row r="38" spans="1:5">
      <c r="A38" s="242" t="s">
        <v>291</v>
      </c>
      <c r="B38" s="240" t="s">
        <v>424</v>
      </c>
      <c r="C38" s="235">
        <v>86834.99</v>
      </c>
      <c r="D38" s="235">
        <v>63771.78</v>
      </c>
      <c r="E38" s="183">
        <f t="shared" si="0"/>
        <v>-23063.210000000006</v>
      </c>
    </row>
    <row r="39" spans="1:5">
      <c r="A39" s="242" t="s">
        <v>292</v>
      </c>
      <c r="B39" s="240" t="s">
        <v>425</v>
      </c>
      <c r="C39" s="235">
        <v>9379.73</v>
      </c>
      <c r="D39" s="235">
        <v>5500</v>
      </c>
      <c r="E39" s="183">
        <f t="shared" si="0"/>
        <v>-3879.7299999999996</v>
      </c>
    </row>
    <row r="40" spans="1:5">
      <c r="A40" s="242" t="s">
        <v>293</v>
      </c>
      <c r="B40" s="240" t="s">
        <v>426</v>
      </c>
      <c r="C40" s="235">
        <v>12250.12</v>
      </c>
      <c r="D40" s="235">
        <v>38000</v>
      </c>
      <c r="E40" s="183">
        <f t="shared" si="0"/>
        <v>25749.879999999997</v>
      </c>
    </row>
    <row r="41" spans="1:5" ht="39.6">
      <c r="A41" s="237" t="s">
        <v>439</v>
      </c>
      <c r="B41" s="240" t="s">
        <v>433</v>
      </c>
      <c r="C41" s="235">
        <f>SUM(C42:C44)</f>
        <v>6380.8399999999992</v>
      </c>
      <c r="D41" s="235">
        <f>SUM(D42:D44)</f>
        <v>7573.9</v>
      </c>
      <c r="E41" s="183">
        <f t="shared" si="0"/>
        <v>1193.0600000000004</v>
      </c>
    </row>
    <row r="42" spans="1:5">
      <c r="A42" s="237" t="s">
        <v>291</v>
      </c>
      <c r="B42" s="238" t="s">
        <v>434</v>
      </c>
      <c r="C42" s="235">
        <v>5762.48</v>
      </c>
      <c r="D42" s="235">
        <v>5762.48</v>
      </c>
      <c r="E42" s="183">
        <f t="shared" si="0"/>
        <v>0</v>
      </c>
    </row>
    <row r="43" spans="1:5" ht="26.4">
      <c r="A43" s="237" t="s">
        <v>292</v>
      </c>
      <c r="B43" s="238" t="s">
        <v>435</v>
      </c>
      <c r="C43" s="235">
        <v>211.42</v>
      </c>
      <c r="D43" s="235">
        <v>211.42</v>
      </c>
      <c r="E43" s="183">
        <f t="shared" si="0"/>
        <v>0</v>
      </c>
    </row>
    <row r="44" spans="1:5">
      <c r="A44" s="237" t="s">
        <v>293</v>
      </c>
      <c r="B44" s="238" t="s">
        <v>436</v>
      </c>
      <c r="C44" s="235">
        <v>406.94</v>
      </c>
      <c r="D44" s="235">
        <v>1600</v>
      </c>
      <c r="E44" s="183">
        <f t="shared" si="0"/>
        <v>1193.06</v>
      </c>
    </row>
    <row r="45" spans="1:5" s="145" customFormat="1" ht="39.6">
      <c r="A45" s="237" t="s">
        <v>497</v>
      </c>
      <c r="B45" s="238" t="s">
        <v>901</v>
      </c>
      <c r="C45" s="231">
        <f>SUM(C46:C48)</f>
        <v>974.76</v>
      </c>
      <c r="D45" s="231">
        <f>SUM(D46:D48)</f>
        <v>974.76</v>
      </c>
      <c r="E45" s="183">
        <f t="shared" si="0"/>
        <v>0</v>
      </c>
    </row>
    <row r="46" spans="1:5" s="145" customFormat="1">
      <c r="A46" s="237" t="s">
        <v>291</v>
      </c>
      <c r="B46" s="238" t="s">
        <v>902</v>
      </c>
      <c r="C46" s="235">
        <v>0</v>
      </c>
      <c r="D46" s="235">
        <v>0</v>
      </c>
      <c r="E46" s="183">
        <f t="shared" si="0"/>
        <v>0</v>
      </c>
    </row>
    <row r="47" spans="1:5" s="145" customFormat="1" ht="26.4">
      <c r="A47" s="237" t="s">
        <v>292</v>
      </c>
      <c r="B47" s="238" t="s">
        <v>903</v>
      </c>
      <c r="C47" s="235">
        <v>974.76</v>
      </c>
      <c r="D47" s="235">
        <v>974.76</v>
      </c>
      <c r="E47" s="183">
        <f t="shared" si="0"/>
        <v>0</v>
      </c>
    </row>
    <row r="48" spans="1:5" s="145" customFormat="1">
      <c r="A48" s="237" t="s">
        <v>293</v>
      </c>
      <c r="B48" s="238" t="s">
        <v>904</v>
      </c>
      <c r="C48" s="231"/>
      <c r="D48" s="231"/>
      <c r="E48" s="183">
        <f t="shared" si="0"/>
        <v>0</v>
      </c>
    </row>
    <row r="49" spans="1:5">
      <c r="A49" s="246" t="s">
        <v>285</v>
      </c>
      <c r="B49" s="247"/>
      <c r="C49" s="183">
        <f>C11</f>
        <v>162461.51999999999</v>
      </c>
      <c r="D49" s="183">
        <f>D11</f>
        <v>162912.66999999998</v>
      </c>
      <c r="E49" s="183">
        <f t="shared" si="0"/>
        <v>451.14999999999418</v>
      </c>
    </row>
    <row r="50" spans="1:5" ht="15.6">
      <c r="A50" s="248"/>
      <c r="B50" s="116"/>
      <c r="C50" s="118"/>
    </row>
    <row r="51" spans="1:5">
      <c r="A51" s="249" t="s">
        <v>165</v>
      </c>
      <c r="B51" s="116" t="s">
        <v>166</v>
      </c>
      <c r="C51" s="127"/>
    </row>
    <row r="52" spans="1:5">
      <c r="A52" s="116" t="s">
        <v>412</v>
      </c>
      <c r="B52" s="116" t="s">
        <v>413</v>
      </c>
      <c r="C52" s="127"/>
    </row>
    <row r="53" spans="1:5">
      <c r="A53" s="116"/>
      <c r="B53" s="116"/>
      <c r="C53" s="118"/>
    </row>
    <row r="54" spans="1:5">
      <c r="A54" s="116"/>
      <c r="B54" s="116"/>
      <c r="C54" s="118"/>
    </row>
    <row r="55" spans="1:5">
      <c r="A55" s="116"/>
      <c r="B55" s="116"/>
      <c r="C55" s="118"/>
    </row>
  </sheetData>
  <phoneticPr fontId="3" type="noConversion"/>
  <pageMargins left="1" right="0.35433070866141703" top="0.98425196850393704" bottom="0.984251969" header="0.511811023622047" footer="0.511811023622047"/>
  <pageSetup paperSize="9" fitToHeight="2" orientation="portrait" horizontalDpi="4294967294" verticalDpi="300" r:id="rId1"/>
  <headerFooter alignWithMargins="0">
    <oddHeader xml:space="preserve">&amp;CMUNICIPIUL DROBETA TURNU SEVERIN
JUDETUL MEHEDINTI
</oddHeader>
    <oddFooter>&amp;C&amp;P&amp;R&amp;A</oddFooter>
  </headerFooter>
</worksheet>
</file>

<file path=xl/worksheets/sheet4.xml><?xml version="1.0" encoding="utf-8"?>
<worksheet xmlns="http://schemas.openxmlformats.org/spreadsheetml/2006/main" xmlns:r="http://schemas.openxmlformats.org/officeDocument/2006/relationships">
  <dimension ref="A1:K342"/>
  <sheetViews>
    <sheetView topLeftCell="A323" zoomScale="130" zoomScaleNormal="130" workbookViewId="0">
      <selection activeCell="H331" sqref="H331"/>
    </sheetView>
  </sheetViews>
  <sheetFormatPr defaultRowHeight="13.2"/>
  <cols>
    <col min="1" max="1" width="42.33203125" style="37" customWidth="1"/>
    <col min="2" max="2" width="10.5546875" style="72" customWidth="1"/>
    <col min="3" max="5" width="10" style="40" customWidth="1"/>
    <col min="8" max="8" width="19.5546875" customWidth="1"/>
    <col min="9" max="9" width="16.88671875" customWidth="1"/>
    <col min="10" max="10" width="10.109375" bestFit="1" customWidth="1"/>
  </cols>
  <sheetData>
    <row r="1" spans="1:11" s="3" customFormat="1" ht="11.25" customHeight="1">
      <c r="A1" s="329" t="s">
        <v>782</v>
      </c>
      <c r="B1" s="330"/>
      <c r="C1" s="331"/>
      <c r="D1" s="331"/>
      <c r="E1" s="331"/>
    </row>
    <row r="2" spans="1:11" s="149" customFormat="1" ht="11.25" customHeight="1">
      <c r="A2" s="148"/>
      <c r="C2" s="147"/>
      <c r="D2" s="291"/>
      <c r="E2" s="291"/>
    </row>
    <row r="3" spans="1:11">
      <c r="D3" s="40" t="s">
        <v>723</v>
      </c>
      <c r="E3" s="40" t="s">
        <v>724</v>
      </c>
    </row>
    <row r="4" spans="1:11" hidden="1"/>
    <row r="5" spans="1:11" ht="44.25" customHeight="1">
      <c r="A5" s="62" t="s">
        <v>0</v>
      </c>
      <c r="B5" s="91" t="s">
        <v>1</v>
      </c>
      <c r="C5" s="187" t="s">
        <v>784</v>
      </c>
      <c r="D5" s="187" t="s">
        <v>875</v>
      </c>
      <c r="E5" s="187" t="s">
        <v>876</v>
      </c>
    </row>
    <row r="6" spans="1:11" s="13" customFormat="1" ht="26.4">
      <c r="A6" s="53" t="s">
        <v>282</v>
      </c>
      <c r="B6" s="92"/>
      <c r="C6" s="180">
        <f>C7+C13+C28+C35+C208+C238+C277+C297+C311+C323+C193+C25</f>
        <v>216164.93999999997</v>
      </c>
      <c r="D6" s="180">
        <f>D7+D13+D28+D35+D208+D238+D277+D297+D311+D323+D193+D25</f>
        <v>216538.74</v>
      </c>
      <c r="E6" s="180">
        <f>D6-C6</f>
        <v>373.80000000001746</v>
      </c>
    </row>
    <row r="7" spans="1:11">
      <c r="A7" s="93" t="s">
        <v>168</v>
      </c>
      <c r="B7" s="94" t="s">
        <v>169</v>
      </c>
      <c r="C7" s="178">
        <f t="shared" ref="C7:D9" si="0">C10</f>
        <v>29509.72</v>
      </c>
      <c r="D7" s="178">
        <f t="shared" si="0"/>
        <v>29509.72</v>
      </c>
      <c r="E7" s="221">
        <f t="shared" ref="E7:E71" si="1">D7-C7</f>
        <v>0</v>
      </c>
      <c r="I7" s="312"/>
    </row>
    <row r="8" spans="1:11">
      <c r="A8" s="55" t="s">
        <v>170</v>
      </c>
      <c r="B8" s="95">
        <v>10</v>
      </c>
      <c r="C8" s="178">
        <f t="shared" si="0"/>
        <v>21500</v>
      </c>
      <c r="D8" s="178">
        <f t="shared" si="0"/>
        <v>21500</v>
      </c>
      <c r="E8" s="221">
        <f t="shared" si="1"/>
        <v>0</v>
      </c>
      <c r="H8" s="312"/>
      <c r="K8" s="317"/>
    </row>
    <row r="9" spans="1:11">
      <c r="A9" s="55" t="s">
        <v>171</v>
      </c>
      <c r="B9" s="94">
        <v>20</v>
      </c>
      <c r="C9" s="181">
        <f t="shared" si="0"/>
        <v>8009.72</v>
      </c>
      <c r="D9" s="181">
        <f t="shared" si="0"/>
        <v>8009.72</v>
      </c>
      <c r="E9" s="221">
        <f t="shared" si="1"/>
        <v>0</v>
      </c>
      <c r="H9" s="312"/>
      <c r="J9" s="266"/>
    </row>
    <row r="10" spans="1:11">
      <c r="A10" s="63" t="s">
        <v>175</v>
      </c>
      <c r="B10" s="94" t="s">
        <v>176</v>
      </c>
      <c r="C10" s="178">
        <f>SUM(C11:C12)</f>
        <v>29509.72</v>
      </c>
      <c r="D10" s="178">
        <f>SUM(D11:D12)</f>
        <v>29509.72</v>
      </c>
      <c r="E10" s="221">
        <f t="shared" si="1"/>
        <v>0</v>
      </c>
      <c r="H10" s="312"/>
      <c r="I10" s="314"/>
    </row>
    <row r="11" spans="1:11">
      <c r="A11" s="55" t="s">
        <v>177</v>
      </c>
      <c r="B11" s="95">
        <v>10</v>
      </c>
      <c r="C11" s="178">
        <v>21500</v>
      </c>
      <c r="D11" s="178">
        <v>21500</v>
      </c>
      <c r="E11" s="221">
        <f t="shared" si="1"/>
        <v>0</v>
      </c>
      <c r="H11" s="312"/>
      <c r="I11" s="320"/>
    </row>
    <row r="12" spans="1:11">
      <c r="A12" s="55" t="s">
        <v>171</v>
      </c>
      <c r="B12" s="94">
        <v>20</v>
      </c>
      <c r="C12" s="178">
        <v>8009.72</v>
      </c>
      <c r="D12" s="178">
        <v>8009.72</v>
      </c>
      <c r="E12" s="221">
        <f t="shared" si="1"/>
        <v>0</v>
      </c>
      <c r="I12" s="321"/>
    </row>
    <row r="13" spans="1:11">
      <c r="A13" s="93" t="s">
        <v>181</v>
      </c>
      <c r="B13" s="94" t="s">
        <v>182</v>
      </c>
      <c r="C13" s="178">
        <f>C17+C19+C22</f>
        <v>1425</v>
      </c>
      <c r="D13" s="178">
        <f>D17+D19+D22</f>
        <v>1425</v>
      </c>
      <c r="E13" s="221">
        <f t="shared" si="1"/>
        <v>0</v>
      </c>
      <c r="H13" s="281"/>
      <c r="I13" s="316"/>
    </row>
    <row r="14" spans="1:11">
      <c r="A14" s="55" t="s">
        <v>177</v>
      </c>
      <c r="B14" s="95">
        <v>10</v>
      </c>
      <c r="C14" s="178">
        <f t="shared" ref="C14:D15" si="2">C20+C23</f>
        <v>1300</v>
      </c>
      <c r="D14" s="178">
        <f t="shared" si="2"/>
        <v>1300</v>
      </c>
      <c r="E14" s="221">
        <f t="shared" si="1"/>
        <v>0</v>
      </c>
    </row>
    <row r="15" spans="1:11">
      <c r="A15" s="55" t="s">
        <v>171</v>
      </c>
      <c r="B15" s="94">
        <v>20</v>
      </c>
      <c r="C15" s="178">
        <f t="shared" si="2"/>
        <v>125</v>
      </c>
      <c r="D15" s="178">
        <f t="shared" si="2"/>
        <v>125</v>
      </c>
      <c r="E15" s="221">
        <f t="shared" si="1"/>
        <v>0</v>
      </c>
    </row>
    <row r="16" spans="1:11">
      <c r="A16" s="96" t="s">
        <v>183</v>
      </c>
      <c r="B16" s="94">
        <v>50</v>
      </c>
      <c r="C16" s="181">
        <f>C18</f>
        <v>0</v>
      </c>
      <c r="D16" s="181">
        <f>D18</f>
        <v>0</v>
      </c>
      <c r="E16" s="221">
        <f t="shared" si="1"/>
        <v>0</v>
      </c>
    </row>
    <row r="17" spans="1:10" ht="25.5" customHeight="1">
      <c r="A17" s="97" t="s">
        <v>186</v>
      </c>
      <c r="B17" s="94" t="s">
        <v>187</v>
      </c>
      <c r="C17" s="178">
        <f>C18</f>
        <v>0</v>
      </c>
      <c r="D17" s="178">
        <f>D18</f>
        <v>0</v>
      </c>
      <c r="E17" s="221">
        <f t="shared" si="1"/>
        <v>0</v>
      </c>
    </row>
    <row r="18" spans="1:10">
      <c r="A18" s="96" t="s">
        <v>183</v>
      </c>
      <c r="B18" s="94" t="s">
        <v>188</v>
      </c>
      <c r="C18" s="178">
        <v>0</v>
      </c>
      <c r="D18" s="178">
        <v>0</v>
      </c>
      <c r="E18" s="221">
        <f t="shared" si="1"/>
        <v>0</v>
      </c>
    </row>
    <row r="19" spans="1:10" ht="25.2" customHeight="1">
      <c r="A19" s="97" t="s">
        <v>189</v>
      </c>
      <c r="B19" s="98" t="s">
        <v>190</v>
      </c>
      <c r="C19" s="178">
        <f>SUM(C20:C21)</f>
        <v>1425</v>
      </c>
      <c r="D19" s="178">
        <f>SUM(D20:D21)</f>
        <v>1425</v>
      </c>
      <c r="E19" s="221">
        <f t="shared" si="1"/>
        <v>0</v>
      </c>
    </row>
    <row r="20" spans="1:10">
      <c r="A20" s="55" t="s">
        <v>177</v>
      </c>
      <c r="B20" s="95">
        <v>10</v>
      </c>
      <c r="C20" s="178">
        <v>1300</v>
      </c>
      <c r="D20" s="178">
        <v>1300</v>
      </c>
      <c r="E20" s="221">
        <f t="shared" si="1"/>
        <v>0</v>
      </c>
    </row>
    <row r="21" spans="1:10">
      <c r="A21" s="55" t="s">
        <v>171</v>
      </c>
      <c r="B21" s="94">
        <v>20</v>
      </c>
      <c r="C21" s="178">
        <v>125</v>
      </c>
      <c r="D21" s="178">
        <v>125</v>
      </c>
      <c r="E21" s="221">
        <f t="shared" si="1"/>
        <v>0</v>
      </c>
    </row>
    <row r="22" spans="1:10" ht="15" customHeight="1">
      <c r="A22" s="97" t="s">
        <v>387</v>
      </c>
      <c r="B22" s="98" t="s">
        <v>735</v>
      </c>
      <c r="C22" s="178">
        <f>SUM(C23:C24)</f>
        <v>0</v>
      </c>
      <c r="D22" s="178">
        <f>SUM(D23:D24)</f>
        <v>0</v>
      </c>
      <c r="E22" s="221">
        <f t="shared" si="1"/>
        <v>0</v>
      </c>
    </row>
    <row r="23" spans="1:10">
      <c r="A23" s="55" t="s">
        <v>177</v>
      </c>
      <c r="B23" s="95">
        <v>10</v>
      </c>
      <c r="C23" s="178"/>
      <c r="D23" s="178"/>
      <c r="E23" s="221">
        <f t="shared" si="1"/>
        <v>0</v>
      </c>
    </row>
    <row r="24" spans="1:10">
      <c r="A24" s="55" t="s">
        <v>171</v>
      </c>
      <c r="B24" s="94">
        <v>20</v>
      </c>
      <c r="C24" s="178"/>
      <c r="D24" s="178"/>
      <c r="E24" s="221">
        <f t="shared" si="1"/>
        <v>0</v>
      </c>
      <c r="I24" s="124"/>
    </row>
    <row r="25" spans="1:10" ht="26.4">
      <c r="A25" s="93" t="s">
        <v>191</v>
      </c>
      <c r="B25" s="98" t="s">
        <v>736</v>
      </c>
      <c r="C25" s="182">
        <f>C26+C27</f>
        <v>5000</v>
      </c>
      <c r="D25" s="182">
        <f>D26+D27</f>
        <v>5000</v>
      </c>
      <c r="E25" s="221">
        <f t="shared" si="1"/>
        <v>0</v>
      </c>
    </row>
    <row r="26" spans="1:10">
      <c r="A26" s="55" t="s">
        <v>171</v>
      </c>
      <c r="B26" s="95">
        <v>20</v>
      </c>
      <c r="C26" s="178">
        <v>500</v>
      </c>
      <c r="D26" s="178">
        <v>500</v>
      </c>
      <c r="E26" s="221">
        <f t="shared" si="1"/>
        <v>0</v>
      </c>
    </row>
    <row r="27" spans="1:10">
      <c r="A27" s="99" t="s">
        <v>192</v>
      </c>
      <c r="B27" s="95">
        <v>30</v>
      </c>
      <c r="C27" s="178">
        <v>4500</v>
      </c>
      <c r="D27" s="178">
        <v>4500</v>
      </c>
      <c r="E27" s="221">
        <f t="shared" si="1"/>
        <v>0</v>
      </c>
    </row>
    <row r="28" spans="1:10" s="22" customFormat="1" ht="18" customHeight="1">
      <c r="A28" s="100" t="s">
        <v>194</v>
      </c>
      <c r="B28" s="94" t="s">
        <v>195</v>
      </c>
      <c r="C28" s="178">
        <f>C31+C33</f>
        <v>9958</v>
      </c>
      <c r="D28" s="178">
        <f>D31+D33</f>
        <v>9649.59</v>
      </c>
      <c r="E28" s="221">
        <f t="shared" si="1"/>
        <v>-308.40999999999985</v>
      </c>
    </row>
    <row r="29" spans="1:10" s="22" customFormat="1" ht="13.8">
      <c r="A29" s="55" t="s">
        <v>171</v>
      </c>
      <c r="B29" s="94">
        <v>20</v>
      </c>
      <c r="C29" s="178">
        <f>C34</f>
        <v>1000</v>
      </c>
      <c r="D29" s="178">
        <f>D34</f>
        <v>691.59</v>
      </c>
      <c r="E29" s="221">
        <f t="shared" si="1"/>
        <v>-308.40999999999997</v>
      </c>
    </row>
    <row r="30" spans="1:10" s="22" customFormat="1" ht="26.4">
      <c r="A30" s="99" t="s">
        <v>193</v>
      </c>
      <c r="B30" s="94">
        <v>51</v>
      </c>
      <c r="C30" s="178">
        <f>C32</f>
        <v>8958</v>
      </c>
      <c r="D30" s="178">
        <f>D32</f>
        <v>8958</v>
      </c>
      <c r="E30" s="221">
        <f t="shared" si="1"/>
        <v>0</v>
      </c>
    </row>
    <row r="31" spans="1:10" ht="15">
      <c r="A31" s="63" t="s">
        <v>305</v>
      </c>
      <c r="B31" s="94" t="s">
        <v>197</v>
      </c>
      <c r="C31" s="178">
        <f>SUM(C32:C32)</f>
        <v>8958</v>
      </c>
      <c r="D31" s="178">
        <f>SUM(D32:D32)</f>
        <v>8958</v>
      </c>
      <c r="E31" s="221">
        <f t="shared" si="1"/>
        <v>0</v>
      </c>
      <c r="I31" s="143"/>
      <c r="J31" s="125"/>
    </row>
    <row r="32" spans="1:10" s="22" customFormat="1" ht="26.4">
      <c r="A32" s="99" t="s">
        <v>193</v>
      </c>
      <c r="B32" s="94">
        <v>51</v>
      </c>
      <c r="C32" s="178">
        <v>8958</v>
      </c>
      <c r="D32" s="178">
        <v>8958</v>
      </c>
      <c r="E32" s="221">
        <f t="shared" si="1"/>
        <v>0</v>
      </c>
      <c r="G32" s="264"/>
      <c r="I32" s="142"/>
    </row>
    <row r="33" spans="1:9">
      <c r="A33" s="63" t="s">
        <v>198</v>
      </c>
      <c r="B33" s="94" t="s">
        <v>199</v>
      </c>
      <c r="C33" s="178">
        <f>C34</f>
        <v>1000</v>
      </c>
      <c r="D33" s="178">
        <f>D34</f>
        <v>691.59</v>
      </c>
      <c r="E33" s="221">
        <f t="shared" si="1"/>
        <v>-308.40999999999997</v>
      </c>
      <c r="I33" s="124"/>
    </row>
    <row r="34" spans="1:9" s="22" customFormat="1" ht="13.8">
      <c r="A34" s="55" t="s">
        <v>171</v>
      </c>
      <c r="B34" s="94">
        <v>20</v>
      </c>
      <c r="C34" s="178">
        <v>1000</v>
      </c>
      <c r="D34" s="178">
        <v>691.59</v>
      </c>
      <c r="E34" s="221">
        <f t="shared" si="1"/>
        <v>-308.40999999999997</v>
      </c>
    </row>
    <row r="35" spans="1:9">
      <c r="A35" s="101" t="s">
        <v>200</v>
      </c>
      <c r="B35" s="94" t="s">
        <v>201</v>
      </c>
      <c r="C35" s="178">
        <f>C43+C48+C53+C58+C63+C68+C73+C78+C83+C88+C93+C98+C103+C108+C113+C118+C123+C128+C133+C138+C143+C148+C153+C158+C163+C168+C173+C190+C178+C180</f>
        <v>22751.3</v>
      </c>
      <c r="D35" s="178">
        <f>D43+D48+D53+D58+D63+D68+D73+D78+D83+D88+D93+D98+D103+D108+D113+D118+D123+D128+D133+D138+D143+D148+D153+D158+D163+D168+D173+D190+D178+D180</f>
        <v>22774.579999999998</v>
      </c>
      <c r="E35" s="221">
        <f t="shared" si="1"/>
        <v>23.279999999998836</v>
      </c>
    </row>
    <row r="36" spans="1:9" hidden="1">
      <c r="A36" s="55" t="s">
        <v>170</v>
      </c>
      <c r="B36" s="95">
        <v>10</v>
      </c>
      <c r="C36" s="178">
        <f>C44+C49+C54+C59+C64+C69+C74+C79+C84+C89+C94+C99+C104+C109+C114+C119+C124+C129+C134+C139+C144+C149+C154+C159+C164+C169+C174</f>
        <v>0</v>
      </c>
      <c r="D36" s="178">
        <f>D44+D49+D54+D59+D64+D69+D74+D79+D84+D89+D94+D99+D104+D109+D114+D119+D124+D129+D134+D139+D144+D149+D154+D159+D164+D169+D174</f>
        <v>0</v>
      </c>
      <c r="E36" s="221">
        <f t="shared" si="1"/>
        <v>0</v>
      </c>
    </row>
    <row r="37" spans="1:9" s="292" customFormat="1">
      <c r="A37" s="55" t="s">
        <v>177</v>
      </c>
      <c r="B37" s="95">
        <v>10</v>
      </c>
      <c r="C37" s="178">
        <f>C181</f>
        <v>2045</v>
      </c>
      <c r="D37" s="178">
        <f>D181</f>
        <v>2045</v>
      </c>
      <c r="E37" s="221">
        <f t="shared" si="1"/>
        <v>0</v>
      </c>
    </row>
    <row r="38" spans="1:9">
      <c r="A38" s="55" t="s">
        <v>202</v>
      </c>
      <c r="B38" s="94">
        <v>20</v>
      </c>
      <c r="C38" s="178">
        <f>C45+C50+C55+C60+C65+C70+C75+C80+C85+C90+C95+C100+C105+C110+C115+C120+C125+C130+C135+C140+C145+C150+C155+C160+C165+C170+C175+C182</f>
        <v>11575.300000000001</v>
      </c>
      <c r="D38" s="178">
        <f>D45+D50+D55+D60+D65+D70+D75+D80+D85+D90+D95+D100+D105+D110+D115+D120+D125+D130+D135+D140+D145+D150+D155+D160+D165+D170+D175+D182</f>
        <v>11598.580000000002</v>
      </c>
      <c r="E38" s="221">
        <f t="shared" si="1"/>
        <v>23.280000000000655</v>
      </c>
    </row>
    <row r="39" spans="1:9">
      <c r="A39" s="96" t="s">
        <v>380</v>
      </c>
      <c r="B39" s="95">
        <v>57</v>
      </c>
      <c r="C39" s="183">
        <f>C46+C51+C56+C61+C66+C71+C76+C81+C86+C91+C96+C101+C106+C111+C116+C121+C126+C131+C136+C141+C146+C151+C156+C161+C166+C171+C176+C183</f>
        <v>1068</v>
      </c>
      <c r="D39" s="183">
        <f>D46+D51+D56+D61+D66+D71+D76+D81+D86+D91+D96+D101+D106+D111+D116+D121+D126+D131+D136+D141+D146+D151+D156+D161+D166+D171+D176+D183</f>
        <v>1068</v>
      </c>
      <c r="E39" s="221">
        <f t="shared" si="1"/>
        <v>0</v>
      </c>
    </row>
    <row r="40" spans="1:9">
      <c r="A40" s="96" t="s">
        <v>185</v>
      </c>
      <c r="B40" s="95">
        <v>59</v>
      </c>
      <c r="C40" s="178">
        <f>C47+C52+C57+C62+C67+C72+C77+C82+C87+C92+C97+C102+C107+C112+C117+C122+C127+C132+C137+C142+C147+C152+C157+C162+C167+C172+C177</f>
        <v>6111</v>
      </c>
      <c r="D40" s="178">
        <f>D47+D52+D57+D62+D67+D72+D77+D82+D87+D92+D97+D102+D107+D112+D117+D122+D127+D132+D137+D142+D147+D152+D157+D162+D167+D172+D177</f>
        <v>6111</v>
      </c>
      <c r="E40" s="221">
        <f t="shared" si="1"/>
        <v>0</v>
      </c>
    </row>
    <row r="41" spans="1:9">
      <c r="A41" s="96" t="s">
        <v>386</v>
      </c>
      <c r="B41" s="95">
        <v>55</v>
      </c>
      <c r="C41" s="178">
        <f>C179</f>
        <v>1952</v>
      </c>
      <c r="D41" s="178">
        <f>D179</f>
        <v>1952</v>
      </c>
      <c r="E41" s="221">
        <f t="shared" si="1"/>
        <v>0</v>
      </c>
    </row>
    <row r="42" spans="1:9">
      <c r="A42" s="90" t="s">
        <v>276</v>
      </c>
      <c r="B42" s="95">
        <v>81</v>
      </c>
      <c r="C42" s="178">
        <f>C191</f>
        <v>0</v>
      </c>
      <c r="D42" s="178">
        <f>D191</f>
        <v>0</v>
      </c>
      <c r="E42" s="221">
        <f t="shared" si="1"/>
        <v>0</v>
      </c>
    </row>
    <row r="43" spans="1:9" s="13" customFormat="1">
      <c r="A43" s="53" t="s">
        <v>308</v>
      </c>
      <c r="B43" s="102" t="s">
        <v>315</v>
      </c>
      <c r="C43" s="182">
        <f>SUM(C44:C47)</f>
        <v>2019</v>
      </c>
      <c r="D43" s="182">
        <f>SUM(D44:D47)</f>
        <v>2019</v>
      </c>
      <c r="E43" s="221">
        <f t="shared" si="1"/>
        <v>0</v>
      </c>
    </row>
    <row r="44" spans="1:9" hidden="1">
      <c r="A44" s="55" t="s">
        <v>170</v>
      </c>
      <c r="B44" s="95">
        <v>10</v>
      </c>
      <c r="C44" s="182"/>
      <c r="D44" s="182"/>
      <c r="E44" s="221">
        <f t="shared" si="1"/>
        <v>0</v>
      </c>
    </row>
    <row r="45" spans="1:9">
      <c r="A45" s="55" t="s">
        <v>202</v>
      </c>
      <c r="B45" s="94">
        <v>20</v>
      </c>
      <c r="C45" s="182">
        <v>745</v>
      </c>
      <c r="D45" s="182">
        <v>745</v>
      </c>
      <c r="E45" s="221">
        <f t="shared" si="1"/>
        <v>0</v>
      </c>
    </row>
    <row r="46" spans="1:9">
      <c r="A46" s="96" t="s">
        <v>380</v>
      </c>
      <c r="B46" s="95">
        <v>57</v>
      </c>
      <c r="C46" s="182">
        <v>9</v>
      </c>
      <c r="D46" s="182">
        <v>9</v>
      </c>
      <c r="E46" s="221">
        <f t="shared" si="1"/>
        <v>0</v>
      </c>
    </row>
    <row r="47" spans="1:9">
      <c r="A47" s="96" t="s">
        <v>185</v>
      </c>
      <c r="B47" s="95">
        <v>59</v>
      </c>
      <c r="C47" s="182">
        <v>1265</v>
      </c>
      <c r="D47" s="182">
        <v>1265</v>
      </c>
      <c r="E47" s="221">
        <f t="shared" si="1"/>
        <v>0</v>
      </c>
    </row>
    <row r="48" spans="1:9" s="13" customFormat="1">
      <c r="A48" s="53" t="s">
        <v>309</v>
      </c>
      <c r="B48" s="102" t="s">
        <v>316</v>
      </c>
      <c r="C48" s="182">
        <f>SUM(C49:C52)</f>
        <v>1762</v>
      </c>
      <c r="D48" s="182">
        <f>SUM(D49:D52)</f>
        <v>1762</v>
      </c>
      <c r="E48" s="221">
        <f t="shared" si="1"/>
        <v>0</v>
      </c>
    </row>
    <row r="49" spans="1:5" hidden="1">
      <c r="A49" s="55" t="s">
        <v>170</v>
      </c>
      <c r="B49" s="95">
        <v>10</v>
      </c>
      <c r="C49" s="182"/>
      <c r="D49" s="182"/>
      <c r="E49" s="221">
        <f t="shared" si="1"/>
        <v>0</v>
      </c>
    </row>
    <row r="50" spans="1:5">
      <c r="A50" s="55" t="s">
        <v>202</v>
      </c>
      <c r="B50" s="94">
        <v>20</v>
      </c>
      <c r="C50" s="182">
        <v>762</v>
      </c>
      <c r="D50" s="182">
        <v>762</v>
      </c>
      <c r="E50" s="221">
        <f t="shared" si="1"/>
        <v>0</v>
      </c>
    </row>
    <row r="51" spans="1:5">
      <c r="A51" s="96" t="s">
        <v>380</v>
      </c>
      <c r="B51" s="95">
        <v>57</v>
      </c>
      <c r="C51" s="182">
        <v>10</v>
      </c>
      <c r="D51" s="182">
        <v>10</v>
      </c>
      <c r="E51" s="221">
        <f t="shared" si="1"/>
        <v>0</v>
      </c>
    </row>
    <row r="52" spans="1:5">
      <c r="A52" s="96" t="s">
        <v>185</v>
      </c>
      <c r="B52" s="95">
        <v>59</v>
      </c>
      <c r="C52" s="182">
        <v>990</v>
      </c>
      <c r="D52" s="182">
        <v>990</v>
      </c>
      <c r="E52" s="221">
        <f t="shared" si="1"/>
        <v>0</v>
      </c>
    </row>
    <row r="53" spans="1:5" s="13" customFormat="1">
      <c r="A53" s="53" t="s">
        <v>725</v>
      </c>
      <c r="B53" s="102" t="s">
        <v>317</v>
      </c>
      <c r="C53" s="182">
        <f>SUM(C54:C57)</f>
        <v>1021.4</v>
      </c>
      <c r="D53" s="182">
        <f>SUM(D54:D57)</f>
        <v>1021.4</v>
      </c>
      <c r="E53" s="221">
        <f t="shared" si="1"/>
        <v>0</v>
      </c>
    </row>
    <row r="54" spans="1:5" hidden="1">
      <c r="A54" s="55" t="s">
        <v>170</v>
      </c>
      <c r="B54" s="95">
        <v>10</v>
      </c>
      <c r="C54" s="182"/>
      <c r="D54" s="182"/>
      <c r="E54" s="221">
        <f t="shared" si="1"/>
        <v>0</v>
      </c>
    </row>
    <row r="55" spans="1:5">
      <c r="A55" s="55" t="s">
        <v>202</v>
      </c>
      <c r="B55" s="94">
        <v>20</v>
      </c>
      <c r="C55" s="182">
        <v>984.4</v>
      </c>
      <c r="D55" s="182">
        <v>984.4</v>
      </c>
      <c r="E55" s="221">
        <f t="shared" si="1"/>
        <v>0</v>
      </c>
    </row>
    <row r="56" spans="1:5">
      <c r="A56" s="96" t="s">
        <v>380</v>
      </c>
      <c r="B56" s="95">
        <v>57</v>
      </c>
      <c r="C56" s="182">
        <v>22</v>
      </c>
      <c r="D56" s="182">
        <v>22</v>
      </c>
      <c r="E56" s="221">
        <f t="shared" si="1"/>
        <v>0</v>
      </c>
    </row>
    <row r="57" spans="1:5">
      <c r="A57" s="96" t="s">
        <v>185</v>
      </c>
      <c r="B57" s="95">
        <v>59</v>
      </c>
      <c r="C57" s="182">
        <v>15</v>
      </c>
      <c r="D57" s="182">
        <v>15</v>
      </c>
      <c r="E57" s="221">
        <f t="shared" si="1"/>
        <v>0</v>
      </c>
    </row>
    <row r="58" spans="1:5" s="13" customFormat="1">
      <c r="A58" s="53" t="s">
        <v>310</v>
      </c>
      <c r="B58" s="102" t="s">
        <v>318</v>
      </c>
      <c r="C58" s="182">
        <f>SUM(C59:C62)</f>
        <v>582.29999999999995</v>
      </c>
      <c r="D58" s="182">
        <f>SUM(D59:D62)</f>
        <v>582.29999999999995</v>
      </c>
      <c r="E58" s="221">
        <f t="shared" si="1"/>
        <v>0</v>
      </c>
    </row>
    <row r="59" spans="1:5" hidden="1">
      <c r="A59" s="55" t="s">
        <v>170</v>
      </c>
      <c r="B59" s="95">
        <v>10</v>
      </c>
      <c r="C59" s="182"/>
      <c r="D59" s="182"/>
      <c r="E59" s="221">
        <f t="shared" si="1"/>
        <v>0</v>
      </c>
    </row>
    <row r="60" spans="1:5">
      <c r="A60" s="55" t="s">
        <v>202</v>
      </c>
      <c r="B60" s="94">
        <v>20</v>
      </c>
      <c r="C60" s="182">
        <v>421.3</v>
      </c>
      <c r="D60" s="182">
        <v>421.3</v>
      </c>
      <c r="E60" s="221">
        <f t="shared" si="1"/>
        <v>0</v>
      </c>
    </row>
    <row r="61" spans="1:5">
      <c r="A61" s="96" t="s">
        <v>380</v>
      </c>
      <c r="B61" s="95">
        <v>57</v>
      </c>
      <c r="C61" s="182">
        <v>26</v>
      </c>
      <c r="D61" s="182">
        <v>26</v>
      </c>
      <c r="E61" s="221">
        <f t="shared" si="1"/>
        <v>0</v>
      </c>
    </row>
    <row r="62" spans="1:5">
      <c r="A62" s="96" t="s">
        <v>185</v>
      </c>
      <c r="B62" s="95">
        <v>59</v>
      </c>
      <c r="C62" s="182">
        <v>135</v>
      </c>
      <c r="D62" s="182">
        <v>135</v>
      </c>
      <c r="E62" s="221">
        <f t="shared" si="1"/>
        <v>0</v>
      </c>
    </row>
    <row r="63" spans="1:5" s="13" customFormat="1">
      <c r="A63" s="53" t="s">
        <v>311</v>
      </c>
      <c r="B63" s="102" t="s">
        <v>319</v>
      </c>
      <c r="C63" s="182">
        <f>SUM(C64:C67)</f>
        <v>356</v>
      </c>
      <c r="D63" s="182">
        <f>SUM(D64:D67)</f>
        <v>356</v>
      </c>
      <c r="E63" s="221">
        <f t="shared" si="1"/>
        <v>0</v>
      </c>
    </row>
    <row r="64" spans="1:5" hidden="1">
      <c r="A64" s="55" t="s">
        <v>170</v>
      </c>
      <c r="B64" s="95">
        <v>10</v>
      </c>
      <c r="C64" s="182"/>
      <c r="D64" s="182"/>
      <c r="E64" s="221">
        <f t="shared" si="1"/>
        <v>0</v>
      </c>
    </row>
    <row r="65" spans="1:5">
      <c r="A65" s="55" t="s">
        <v>202</v>
      </c>
      <c r="B65" s="94">
        <v>20</v>
      </c>
      <c r="C65" s="182">
        <v>240</v>
      </c>
      <c r="D65" s="182">
        <v>240</v>
      </c>
      <c r="E65" s="221">
        <f t="shared" si="1"/>
        <v>0</v>
      </c>
    </row>
    <row r="66" spans="1:5">
      <c r="A66" s="96" t="s">
        <v>380</v>
      </c>
      <c r="B66" s="95">
        <v>57</v>
      </c>
      <c r="C66" s="182">
        <v>36</v>
      </c>
      <c r="D66" s="182">
        <v>36</v>
      </c>
      <c r="E66" s="221">
        <f t="shared" si="1"/>
        <v>0</v>
      </c>
    </row>
    <row r="67" spans="1:5">
      <c r="A67" s="96" t="s">
        <v>185</v>
      </c>
      <c r="B67" s="95">
        <v>59</v>
      </c>
      <c r="C67" s="182">
        <v>80</v>
      </c>
      <c r="D67" s="182">
        <v>80</v>
      </c>
      <c r="E67" s="221">
        <f t="shared" si="1"/>
        <v>0</v>
      </c>
    </row>
    <row r="68" spans="1:5" s="13" customFormat="1">
      <c r="A68" s="53" t="s">
        <v>312</v>
      </c>
      <c r="B68" s="102" t="s">
        <v>320</v>
      </c>
      <c r="C68" s="182">
        <f>SUM(C69:C72)</f>
        <v>661</v>
      </c>
      <c r="D68" s="182">
        <f>SUM(D69:D72)</f>
        <v>661</v>
      </c>
      <c r="E68" s="221">
        <f t="shared" si="1"/>
        <v>0</v>
      </c>
    </row>
    <row r="69" spans="1:5" hidden="1">
      <c r="A69" s="55" t="s">
        <v>170</v>
      </c>
      <c r="B69" s="95">
        <v>10</v>
      </c>
      <c r="C69" s="182"/>
      <c r="D69" s="182"/>
      <c r="E69" s="221">
        <f t="shared" si="1"/>
        <v>0</v>
      </c>
    </row>
    <row r="70" spans="1:5">
      <c r="A70" s="55" t="s">
        <v>202</v>
      </c>
      <c r="B70" s="94">
        <v>20</v>
      </c>
      <c r="C70" s="182">
        <v>540</v>
      </c>
      <c r="D70" s="182">
        <v>540</v>
      </c>
      <c r="E70" s="221">
        <f t="shared" si="1"/>
        <v>0</v>
      </c>
    </row>
    <row r="71" spans="1:5">
      <c r="A71" s="96" t="s">
        <v>380</v>
      </c>
      <c r="B71" s="95">
        <v>57</v>
      </c>
      <c r="C71" s="182">
        <v>16</v>
      </c>
      <c r="D71" s="182">
        <v>16</v>
      </c>
      <c r="E71" s="221">
        <f t="shared" si="1"/>
        <v>0</v>
      </c>
    </row>
    <row r="72" spans="1:5">
      <c r="A72" s="96" t="s">
        <v>185</v>
      </c>
      <c r="B72" s="95">
        <v>59</v>
      </c>
      <c r="C72" s="182">
        <v>105</v>
      </c>
      <c r="D72" s="182">
        <v>105</v>
      </c>
      <c r="E72" s="221">
        <f t="shared" ref="E72:E135" si="3">D72-C72</f>
        <v>0</v>
      </c>
    </row>
    <row r="73" spans="1:5" s="13" customFormat="1">
      <c r="A73" s="53" t="s">
        <v>313</v>
      </c>
      <c r="B73" s="102" t="s">
        <v>321</v>
      </c>
      <c r="C73" s="182">
        <f>SUM(C74:C77)</f>
        <v>1059</v>
      </c>
      <c r="D73" s="182">
        <f>SUM(D74:D77)</f>
        <v>1059</v>
      </c>
      <c r="E73" s="221">
        <f t="shared" si="3"/>
        <v>0</v>
      </c>
    </row>
    <row r="74" spans="1:5" hidden="1">
      <c r="A74" s="55" t="s">
        <v>170</v>
      </c>
      <c r="B74" s="95">
        <v>10</v>
      </c>
      <c r="C74" s="182"/>
      <c r="D74" s="182"/>
      <c r="E74" s="221">
        <f t="shared" si="3"/>
        <v>0</v>
      </c>
    </row>
    <row r="75" spans="1:5">
      <c r="A75" s="55" t="s">
        <v>202</v>
      </c>
      <c r="B75" s="94">
        <v>20</v>
      </c>
      <c r="C75" s="182">
        <v>890</v>
      </c>
      <c r="D75" s="182">
        <v>890</v>
      </c>
      <c r="E75" s="221">
        <f t="shared" si="3"/>
        <v>0</v>
      </c>
    </row>
    <row r="76" spans="1:5">
      <c r="A76" s="96" t="s">
        <v>380</v>
      </c>
      <c r="B76" s="95">
        <v>57</v>
      </c>
      <c r="C76" s="182">
        <v>18</v>
      </c>
      <c r="D76" s="182">
        <v>18</v>
      </c>
      <c r="E76" s="221">
        <f t="shared" si="3"/>
        <v>0</v>
      </c>
    </row>
    <row r="77" spans="1:5">
      <c r="A77" s="96" t="s">
        <v>185</v>
      </c>
      <c r="B77" s="95">
        <v>59</v>
      </c>
      <c r="C77" s="182">
        <v>151</v>
      </c>
      <c r="D77" s="182">
        <v>151</v>
      </c>
      <c r="E77" s="221">
        <f t="shared" si="3"/>
        <v>0</v>
      </c>
    </row>
    <row r="78" spans="1:5" s="13" customFormat="1">
      <c r="A78" s="63" t="s">
        <v>314</v>
      </c>
      <c r="B78" s="102" t="s">
        <v>322</v>
      </c>
      <c r="C78" s="182">
        <f>SUM(C79:C82)</f>
        <v>2380.4</v>
      </c>
      <c r="D78" s="182">
        <f>SUM(D79:D82)</f>
        <v>2380.4</v>
      </c>
      <c r="E78" s="221">
        <f t="shared" si="3"/>
        <v>0</v>
      </c>
    </row>
    <row r="79" spans="1:5" hidden="1">
      <c r="A79" s="55" t="s">
        <v>170</v>
      </c>
      <c r="B79" s="95">
        <v>10</v>
      </c>
      <c r="C79" s="182"/>
      <c r="D79" s="182"/>
      <c r="E79" s="221">
        <f t="shared" si="3"/>
        <v>0</v>
      </c>
    </row>
    <row r="80" spans="1:5">
      <c r="A80" s="55" t="s">
        <v>202</v>
      </c>
      <c r="B80" s="94">
        <v>20</v>
      </c>
      <c r="C80" s="182">
        <v>1183.4000000000001</v>
      </c>
      <c r="D80" s="182">
        <v>1183.4000000000001</v>
      </c>
      <c r="E80" s="221">
        <f t="shared" si="3"/>
        <v>0</v>
      </c>
    </row>
    <row r="81" spans="1:5">
      <c r="A81" s="96" t="s">
        <v>380</v>
      </c>
      <c r="B81" s="95">
        <v>57</v>
      </c>
      <c r="C81" s="182">
        <v>42</v>
      </c>
      <c r="D81" s="182">
        <v>42</v>
      </c>
      <c r="E81" s="221">
        <f t="shared" si="3"/>
        <v>0</v>
      </c>
    </row>
    <row r="82" spans="1:5">
      <c r="A82" s="96" t="s">
        <v>185</v>
      </c>
      <c r="B82" s="95">
        <v>59</v>
      </c>
      <c r="C82" s="182">
        <v>1155</v>
      </c>
      <c r="D82" s="182">
        <v>1155</v>
      </c>
      <c r="E82" s="221">
        <f t="shared" si="3"/>
        <v>0</v>
      </c>
    </row>
    <row r="83" spans="1:5" s="13" customFormat="1">
      <c r="A83" s="53" t="s">
        <v>414</v>
      </c>
      <c r="B83" s="102" t="s">
        <v>798</v>
      </c>
      <c r="C83" s="182">
        <f>SUM(C84:C87)</f>
        <v>179</v>
      </c>
      <c r="D83" s="182">
        <f>SUM(D84:D87)</f>
        <v>179</v>
      </c>
      <c r="E83" s="221">
        <f t="shared" si="3"/>
        <v>0</v>
      </c>
    </row>
    <row r="84" spans="1:5" hidden="1">
      <c r="A84" s="55" t="s">
        <v>170</v>
      </c>
      <c r="B84" s="95">
        <v>10</v>
      </c>
      <c r="C84" s="182"/>
      <c r="D84" s="182"/>
      <c r="E84" s="221">
        <f t="shared" si="3"/>
        <v>0</v>
      </c>
    </row>
    <row r="85" spans="1:5">
      <c r="A85" s="55" t="s">
        <v>202</v>
      </c>
      <c r="B85" s="94">
        <v>20</v>
      </c>
      <c r="C85" s="182">
        <v>164</v>
      </c>
      <c r="D85" s="182">
        <v>164</v>
      </c>
      <c r="E85" s="221">
        <f t="shared" si="3"/>
        <v>0</v>
      </c>
    </row>
    <row r="86" spans="1:5">
      <c r="A86" s="96" t="s">
        <v>380</v>
      </c>
      <c r="B86" s="95">
        <v>57</v>
      </c>
      <c r="C86" s="182">
        <v>15</v>
      </c>
      <c r="D86" s="182">
        <v>15</v>
      </c>
      <c r="E86" s="221">
        <f t="shared" si="3"/>
        <v>0</v>
      </c>
    </row>
    <row r="87" spans="1:5">
      <c r="A87" s="96" t="s">
        <v>185</v>
      </c>
      <c r="B87" s="95">
        <v>59</v>
      </c>
      <c r="C87" s="182"/>
      <c r="D87" s="182"/>
      <c r="E87" s="221">
        <f t="shared" si="3"/>
        <v>0</v>
      </c>
    </row>
    <row r="88" spans="1:5" s="13" customFormat="1">
      <c r="A88" s="53" t="s">
        <v>415</v>
      </c>
      <c r="B88" s="102" t="s">
        <v>323</v>
      </c>
      <c r="C88" s="182">
        <f>SUM(C89:C92)</f>
        <v>155</v>
      </c>
      <c r="D88" s="182">
        <f>SUM(D89:D92)</f>
        <v>155</v>
      </c>
      <c r="E88" s="221">
        <f t="shared" si="3"/>
        <v>0</v>
      </c>
    </row>
    <row r="89" spans="1:5" hidden="1">
      <c r="A89" s="55" t="s">
        <v>170</v>
      </c>
      <c r="B89" s="95">
        <v>10</v>
      </c>
      <c r="C89" s="182"/>
      <c r="D89" s="182"/>
      <c r="E89" s="221">
        <f t="shared" si="3"/>
        <v>0</v>
      </c>
    </row>
    <row r="90" spans="1:5">
      <c r="A90" s="55" t="s">
        <v>202</v>
      </c>
      <c r="B90" s="94">
        <v>20</v>
      </c>
      <c r="C90" s="182">
        <v>155</v>
      </c>
      <c r="D90" s="182">
        <v>155</v>
      </c>
      <c r="E90" s="221">
        <f t="shared" si="3"/>
        <v>0</v>
      </c>
    </row>
    <row r="91" spans="1:5">
      <c r="A91" s="96" t="s">
        <v>380</v>
      </c>
      <c r="B91" s="95">
        <v>57</v>
      </c>
      <c r="C91" s="182"/>
      <c r="D91" s="182"/>
      <c r="E91" s="221">
        <f t="shared" si="3"/>
        <v>0</v>
      </c>
    </row>
    <row r="92" spans="1:5">
      <c r="A92" s="96" t="s">
        <v>185</v>
      </c>
      <c r="B92" s="95">
        <v>59</v>
      </c>
      <c r="C92" s="182"/>
      <c r="D92" s="182"/>
      <c r="E92" s="221">
        <f t="shared" si="3"/>
        <v>0</v>
      </c>
    </row>
    <row r="93" spans="1:5" s="13" customFormat="1" hidden="1">
      <c r="A93" s="63" t="s">
        <v>416</v>
      </c>
      <c r="B93" s="102" t="s">
        <v>322</v>
      </c>
      <c r="C93" s="182">
        <f>SUM(C94:C97)</f>
        <v>0</v>
      </c>
      <c r="D93" s="182">
        <f>SUM(D94:D97)</f>
        <v>0</v>
      </c>
      <c r="E93" s="221">
        <f t="shared" si="3"/>
        <v>0</v>
      </c>
    </row>
    <row r="94" spans="1:5" hidden="1">
      <c r="A94" s="55" t="s">
        <v>170</v>
      </c>
      <c r="B94" s="95">
        <v>10</v>
      </c>
      <c r="C94" s="182"/>
      <c r="D94" s="182"/>
      <c r="E94" s="221">
        <f t="shared" si="3"/>
        <v>0</v>
      </c>
    </row>
    <row r="95" spans="1:5" hidden="1">
      <c r="A95" s="55" t="s">
        <v>202</v>
      </c>
      <c r="B95" s="94">
        <v>20</v>
      </c>
      <c r="C95" s="182">
        <v>0</v>
      </c>
      <c r="D95" s="182">
        <v>0</v>
      </c>
      <c r="E95" s="221">
        <f t="shared" si="3"/>
        <v>0</v>
      </c>
    </row>
    <row r="96" spans="1:5" hidden="1">
      <c r="A96" s="96" t="s">
        <v>380</v>
      </c>
      <c r="B96" s="95">
        <v>57</v>
      </c>
      <c r="C96" s="182"/>
      <c r="D96" s="182"/>
      <c r="E96" s="221">
        <f t="shared" si="3"/>
        <v>0</v>
      </c>
    </row>
    <row r="97" spans="1:5" hidden="1">
      <c r="A97" s="96" t="s">
        <v>185</v>
      </c>
      <c r="B97" s="95">
        <v>59</v>
      </c>
      <c r="C97" s="182"/>
      <c r="D97" s="182"/>
      <c r="E97" s="221">
        <f t="shared" si="3"/>
        <v>0</v>
      </c>
    </row>
    <row r="98" spans="1:5" s="13" customFormat="1">
      <c r="A98" s="53" t="s">
        <v>850</v>
      </c>
      <c r="B98" s="102" t="s">
        <v>869</v>
      </c>
      <c r="C98" s="182">
        <f>SUM(C99:C102)</f>
        <v>153.80000000000001</v>
      </c>
      <c r="D98" s="182">
        <f>SUM(D99:D102)</f>
        <v>153.80000000000001</v>
      </c>
      <c r="E98" s="221">
        <f t="shared" si="3"/>
        <v>0</v>
      </c>
    </row>
    <row r="99" spans="1:5" hidden="1">
      <c r="A99" s="55" t="s">
        <v>170</v>
      </c>
      <c r="B99" s="95">
        <v>10</v>
      </c>
      <c r="C99" s="182"/>
      <c r="D99" s="182"/>
      <c r="E99" s="221">
        <f t="shared" si="3"/>
        <v>0</v>
      </c>
    </row>
    <row r="100" spans="1:5">
      <c r="A100" s="55" t="s">
        <v>202</v>
      </c>
      <c r="B100" s="94">
        <v>20</v>
      </c>
      <c r="C100" s="182">
        <v>153.80000000000001</v>
      </c>
      <c r="D100" s="182">
        <v>153.80000000000001</v>
      </c>
      <c r="E100" s="221">
        <f t="shared" si="3"/>
        <v>0</v>
      </c>
    </row>
    <row r="101" spans="1:5">
      <c r="A101" s="96" t="s">
        <v>380</v>
      </c>
      <c r="B101" s="95">
        <v>57</v>
      </c>
      <c r="C101" s="182"/>
      <c r="D101" s="182"/>
      <c r="E101" s="221">
        <f t="shared" si="3"/>
        <v>0</v>
      </c>
    </row>
    <row r="102" spans="1:5">
      <c r="A102" s="96" t="s">
        <v>185</v>
      </c>
      <c r="B102" s="95">
        <v>59</v>
      </c>
      <c r="C102" s="182"/>
      <c r="D102" s="182"/>
      <c r="E102" s="221">
        <f t="shared" si="3"/>
        <v>0</v>
      </c>
    </row>
    <row r="103" spans="1:5" s="13" customFormat="1">
      <c r="A103" s="53" t="s">
        <v>851</v>
      </c>
      <c r="B103" s="102" t="s">
        <v>870</v>
      </c>
      <c r="C103" s="182">
        <f>SUM(C104:C107)</f>
        <v>113</v>
      </c>
      <c r="D103" s="182">
        <f>SUM(D104:D107)</f>
        <v>113</v>
      </c>
      <c r="E103" s="221">
        <f t="shared" si="3"/>
        <v>0</v>
      </c>
    </row>
    <row r="104" spans="1:5" hidden="1">
      <c r="A104" s="55" t="s">
        <v>170</v>
      </c>
      <c r="B104" s="95">
        <v>10</v>
      </c>
      <c r="C104" s="182"/>
      <c r="D104" s="182"/>
      <c r="E104" s="221">
        <f t="shared" si="3"/>
        <v>0</v>
      </c>
    </row>
    <row r="105" spans="1:5">
      <c r="A105" s="55" t="s">
        <v>202</v>
      </c>
      <c r="B105" s="94">
        <v>20</v>
      </c>
      <c r="C105" s="182">
        <v>113</v>
      </c>
      <c r="D105" s="182">
        <v>113</v>
      </c>
      <c r="E105" s="221">
        <f t="shared" si="3"/>
        <v>0</v>
      </c>
    </row>
    <row r="106" spans="1:5">
      <c r="A106" s="96" t="s">
        <v>380</v>
      </c>
      <c r="B106" s="95">
        <v>57</v>
      </c>
      <c r="C106" s="182"/>
      <c r="D106" s="182"/>
      <c r="E106" s="221">
        <f t="shared" si="3"/>
        <v>0</v>
      </c>
    </row>
    <row r="107" spans="1:5">
      <c r="A107" s="96" t="s">
        <v>185</v>
      </c>
      <c r="B107" s="95">
        <v>59</v>
      </c>
      <c r="C107" s="182"/>
      <c r="D107" s="182"/>
      <c r="E107" s="221">
        <f t="shared" si="3"/>
        <v>0</v>
      </c>
    </row>
    <row r="108" spans="1:5" s="13" customFormat="1">
      <c r="A108" s="53" t="s">
        <v>852</v>
      </c>
      <c r="B108" s="102" t="s">
        <v>324</v>
      </c>
      <c r="C108" s="182">
        <f>SUM(C109:C112)</f>
        <v>100</v>
      </c>
      <c r="D108" s="182">
        <f>SUM(D109:D112)</f>
        <v>100</v>
      </c>
      <c r="E108" s="221">
        <f t="shared" si="3"/>
        <v>0</v>
      </c>
    </row>
    <row r="109" spans="1:5" hidden="1">
      <c r="A109" s="55" t="s">
        <v>170</v>
      </c>
      <c r="B109" s="95">
        <v>10</v>
      </c>
      <c r="C109" s="182"/>
      <c r="D109" s="182"/>
      <c r="E109" s="221">
        <f t="shared" si="3"/>
        <v>0</v>
      </c>
    </row>
    <row r="110" spans="1:5">
      <c r="A110" s="55" t="s">
        <v>202</v>
      </c>
      <c r="B110" s="94">
        <v>20</v>
      </c>
      <c r="C110" s="182">
        <v>95</v>
      </c>
      <c r="D110" s="182">
        <v>95</v>
      </c>
      <c r="E110" s="221">
        <f t="shared" si="3"/>
        <v>0</v>
      </c>
    </row>
    <row r="111" spans="1:5">
      <c r="A111" s="96" t="s">
        <v>380</v>
      </c>
      <c r="B111" s="95">
        <v>57</v>
      </c>
      <c r="C111" s="182">
        <v>5</v>
      </c>
      <c r="D111" s="182">
        <v>5</v>
      </c>
      <c r="E111" s="221">
        <f t="shared" si="3"/>
        <v>0</v>
      </c>
    </row>
    <row r="112" spans="1:5">
      <c r="A112" s="96" t="s">
        <v>185</v>
      </c>
      <c r="B112" s="95">
        <v>59</v>
      </c>
      <c r="C112" s="182"/>
      <c r="D112" s="182"/>
      <c r="E112" s="221">
        <f t="shared" si="3"/>
        <v>0</v>
      </c>
    </row>
    <row r="113" spans="1:5" s="13" customFormat="1">
      <c r="A113" s="53" t="s">
        <v>853</v>
      </c>
      <c r="B113" s="102" t="s">
        <v>325</v>
      </c>
      <c r="C113" s="182">
        <f>SUM(C114:C117)</f>
        <v>517.6</v>
      </c>
      <c r="D113" s="182">
        <f>SUM(D114:D117)</f>
        <v>517.6</v>
      </c>
      <c r="E113" s="221">
        <f t="shared" si="3"/>
        <v>0</v>
      </c>
    </row>
    <row r="114" spans="1:5" hidden="1">
      <c r="A114" s="55" t="s">
        <v>170</v>
      </c>
      <c r="B114" s="95">
        <v>10</v>
      </c>
      <c r="C114" s="182"/>
      <c r="D114" s="182"/>
      <c r="E114" s="221">
        <f t="shared" si="3"/>
        <v>0</v>
      </c>
    </row>
    <row r="115" spans="1:5">
      <c r="A115" s="55" t="s">
        <v>202</v>
      </c>
      <c r="B115" s="94">
        <v>20</v>
      </c>
      <c r="C115" s="182">
        <v>274.60000000000002</v>
      </c>
      <c r="D115" s="182">
        <v>274.60000000000002</v>
      </c>
      <c r="E115" s="221">
        <f t="shared" si="3"/>
        <v>0</v>
      </c>
    </row>
    <row r="116" spans="1:5">
      <c r="A116" s="96" t="s">
        <v>380</v>
      </c>
      <c r="B116" s="95">
        <v>57</v>
      </c>
      <c r="C116" s="182">
        <v>168</v>
      </c>
      <c r="D116" s="182">
        <v>168</v>
      </c>
      <c r="E116" s="221">
        <f t="shared" si="3"/>
        <v>0</v>
      </c>
    </row>
    <row r="117" spans="1:5">
      <c r="A117" s="96" t="s">
        <v>185</v>
      </c>
      <c r="B117" s="95">
        <v>59</v>
      </c>
      <c r="C117" s="182">
        <v>75</v>
      </c>
      <c r="D117" s="182">
        <v>75</v>
      </c>
      <c r="E117" s="221">
        <f t="shared" si="3"/>
        <v>0</v>
      </c>
    </row>
    <row r="118" spans="1:5" s="13" customFormat="1">
      <c r="A118" s="53" t="s">
        <v>854</v>
      </c>
      <c r="B118" s="102" t="s">
        <v>326</v>
      </c>
      <c r="C118" s="182">
        <f>SUM(C119:C122)</f>
        <v>654</v>
      </c>
      <c r="D118" s="182">
        <f>SUM(D119:D122)</f>
        <v>654</v>
      </c>
      <c r="E118" s="221">
        <f t="shared" si="3"/>
        <v>0</v>
      </c>
    </row>
    <row r="119" spans="1:5" hidden="1">
      <c r="A119" s="55" t="s">
        <v>170</v>
      </c>
      <c r="B119" s="95">
        <v>10</v>
      </c>
      <c r="C119" s="182"/>
      <c r="D119" s="182"/>
      <c r="E119" s="221">
        <f t="shared" si="3"/>
        <v>0</v>
      </c>
    </row>
    <row r="120" spans="1:5">
      <c r="A120" s="55" t="s">
        <v>202</v>
      </c>
      <c r="B120" s="94">
        <v>20</v>
      </c>
      <c r="C120" s="182">
        <v>337</v>
      </c>
      <c r="D120" s="182">
        <v>337</v>
      </c>
      <c r="E120" s="221">
        <f t="shared" si="3"/>
        <v>0</v>
      </c>
    </row>
    <row r="121" spans="1:5">
      <c r="A121" s="96" t="s">
        <v>380</v>
      </c>
      <c r="B121" s="95">
        <v>57</v>
      </c>
      <c r="C121" s="182">
        <v>27</v>
      </c>
      <c r="D121" s="182">
        <v>27</v>
      </c>
      <c r="E121" s="221">
        <f t="shared" si="3"/>
        <v>0</v>
      </c>
    </row>
    <row r="122" spans="1:5">
      <c r="A122" s="96" t="s">
        <v>185</v>
      </c>
      <c r="B122" s="95">
        <v>59</v>
      </c>
      <c r="C122" s="182">
        <v>290</v>
      </c>
      <c r="D122" s="182">
        <v>290</v>
      </c>
      <c r="E122" s="221">
        <f t="shared" si="3"/>
        <v>0</v>
      </c>
    </row>
    <row r="123" spans="1:5" s="13" customFormat="1">
      <c r="A123" s="53" t="s">
        <v>855</v>
      </c>
      <c r="B123" s="102" t="s">
        <v>871</v>
      </c>
      <c r="C123" s="182">
        <f>SUM(C124:C127)</f>
        <v>390</v>
      </c>
      <c r="D123" s="182">
        <f>SUM(D124:D127)</f>
        <v>390</v>
      </c>
      <c r="E123" s="221">
        <f t="shared" si="3"/>
        <v>0</v>
      </c>
    </row>
    <row r="124" spans="1:5" hidden="1">
      <c r="A124" s="55" t="s">
        <v>170</v>
      </c>
      <c r="B124" s="95">
        <v>10</v>
      </c>
      <c r="C124" s="182"/>
      <c r="D124" s="182"/>
      <c r="E124" s="221">
        <f t="shared" si="3"/>
        <v>0</v>
      </c>
    </row>
    <row r="125" spans="1:5">
      <c r="A125" s="55" t="s">
        <v>202</v>
      </c>
      <c r="B125" s="94">
        <v>20</v>
      </c>
      <c r="C125" s="182">
        <v>163</v>
      </c>
      <c r="D125" s="182">
        <v>163</v>
      </c>
      <c r="E125" s="221">
        <f t="shared" si="3"/>
        <v>0</v>
      </c>
    </row>
    <row r="126" spans="1:5">
      <c r="A126" s="96" t="s">
        <v>380</v>
      </c>
      <c r="B126" s="95">
        <v>57</v>
      </c>
      <c r="C126" s="182">
        <v>52</v>
      </c>
      <c r="D126" s="182">
        <v>52</v>
      </c>
      <c r="E126" s="221">
        <f t="shared" si="3"/>
        <v>0</v>
      </c>
    </row>
    <row r="127" spans="1:5">
      <c r="A127" s="96" t="s">
        <v>185</v>
      </c>
      <c r="B127" s="95">
        <v>59</v>
      </c>
      <c r="C127" s="182">
        <v>175</v>
      </c>
      <c r="D127" s="182">
        <v>175</v>
      </c>
      <c r="E127" s="221">
        <f t="shared" si="3"/>
        <v>0</v>
      </c>
    </row>
    <row r="128" spans="1:5" s="13" customFormat="1">
      <c r="A128" s="63" t="s">
        <v>856</v>
      </c>
      <c r="B128" s="102" t="s">
        <v>327</v>
      </c>
      <c r="C128" s="182">
        <f>SUM(C129:C132)</f>
        <v>780.4</v>
      </c>
      <c r="D128" s="182">
        <f>SUM(D129:D132)</f>
        <v>780.4</v>
      </c>
      <c r="E128" s="221">
        <f t="shared" si="3"/>
        <v>0</v>
      </c>
    </row>
    <row r="129" spans="1:5" hidden="1">
      <c r="A129" s="55" t="s">
        <v>170</v>
      </c>
      <c r="B129" s="95">
        <v>10</v>
      </c>
      <c r="C129" s="182"/>
      <c r="D129" s="182"/>
      <c r="E129" s="221">
        <f t="shared" si="3"/>
        <v>0</v>
      </c>
    </row>
    <row r="130" spans="1:5">
      <c r="A130" s="55" t="s">
        <v>202</v>
      </c>
      <c r="B130" s="94">
        <v>20</v>
      </c>
      <c r="C130" s="182">
        <v>487.4</v>
      </c>
      <c r="D130" s="182">
        <v>487.4</v>
      </c>
      <c r="E130" s="221">
        <f t="shared" si="3"/>
        <v>0</v>
      </c>
    </row>
    <row r="131" spans="1:5">
      <c r="A131" s="96" t="s">
        <v>380</v>
      </c>
      <c r="B131" s="95">
        <v>57</v>
      </c>
      <c r="C131" s="182">
        <v>88</v>
      </c>
      <c r="D131" s="182">
        <v>88</v>
      </c>
      <c r="E131" s="221">
        <f t="shared" si="3"/>
        <v>0</v>
      </c>
    </row>
    <row r="132" spans="1:5">
      <c r="A132" s="96" t="s">
        <v>185</v>
      </c>
      <c r="B132" s="95">
        <v>59</v>
      </c>
      <c r="C132" s="182">
        <v>205</v>
      </c>
      <c r="D132" s="182">
        <v>205</v>
      </c>
      <c r="E132" s="221">
        <f t="shared" si="3"/>
        <v>0</v>
      </c>
    </row>
    <row r="133" spans="1:5" s="13" customFormat="1">
      <c r="A133" s="63" t="s">
        <v>857</v>
      </c>
      <c r="B133" s="102" t="s">
        <v>328</v>
      </c>
      <c r="C133" s="182">
        <f>SUM(C134:C137)</f>
        <v>235.5</v>
      </c>
      <c r="D133" s="182">
        <f>SUM(D134:D137)</f>
        <v>235.5</v>
      </c>
      <c r="E133" s="221">
        <f t="shared" si="3"/>
        <v>0</v>
      </c>
    </row>
    <row r="134" spans="1:5" hidden="1">
      <c r="A134" s="55" t="s">
        <v>170</v>
      </c>
      <c r="B134" s="95">
        <v>10</v>
      </c>
      <c r="C134" s="182"/>
      <c r="D134" s="182"/>
      <c r="E134" s="221">
        <f t="shared" si="3"/>
        <v>0</v>
      </c>
    </row>
    <row r="135" spans="1:5">
      <c r="A135" s="55" t="s">
        <v>202</v>
      </c>
      <c r="B135" s="94">
        <v>20</v>
      </c>
      <c r="C135" s="182">
        <v>190.5</v>
      </c>
      <c r="D135" s="182">
        <v>190.5</v>
      </c>
      <c r="E135" s="221">
        <f t="shared" si="3"/>
        <v>0</v>
      </c>
    </row>
    <row r="136" spans="1:5">
      <c r="A136" s="96" t="s">
        <v>380</v>
      </c>
      <c r="B136" s="95">
        <v>57</v>
      </c>
      <c r="C136" s="182">
        <v>10</v>
      </c>
      <c r="D136" s="182">
        <v>10</v>
      </c>
      <c r="E136" s="221">
        <f t="shared" ref="E136:E206" si="4">D136-C136</f>
        <v>0</v>
      </c>
    </row>
    <row r="137" spans="1:5">
      <c r="A137" s="96" t="s">
        <v>185</v>
      </c>
      <c r="B137" s="95">
        <v>59</v>
      </c>
      <c r="C137" s="182">
        <v>35</v>
      </c>
      <c r="D137" s="182">
        <v>35</v>
      </c>
      <c r="E137" s="221">
        <f t="shared" si="4"/>
        <v>0</v>
      </c>
    </row>
    <row r="138" spans="1:5" s="13" customFormat="1">
      <c r="A138" s="53" t="s">
        <v>858</v>
      </c>
      <c r="B138" s="102" t="s">
        <v>329</v>
      </c>
      <c r="C138" s="182">
        <f>SUM(C139:C142)</f>
        <v>911.5</v>
      </c>
      <c r="D138" s="182">
        <f>SUM(D139:D142)</f>
        <v>911.5</v>
      </c>
      <c r="E138" s="221">
        <f t="shared" si="4"/>
        <v>0</v>
      </c>
    </row>
    <row r="139" spans="1:5" hidden="1">
      <c r="A139" s="55" t="s">
        <v>170</v>
      </c>
      <c r="B139" s="95">
        <v>10</v>
      </c>
      <c r="C139" s="182"/>
      <c r="D139" s="182"/>
      <c r="E139" s="221">
        <f t="shared" si="4"/>
        <v>0</v>
      </c>
    </row>
    <row r="140" spans="1:5">
      <c r="A140" s="55" t="s">
        <v>202</v>
      </c>
      <c r="B140" s="94">
        <v>20</v>
      </c>
      <c r="C140" s="182">
        <v>546.5</v>
      </c>
      <c r="D140" s="182">
        <v>546.5</v>
      </c>
      <c r="E140" s="221">
        <f t="shared" si="4"/>
        <v>0</v>
      </c>
    </row>
    <row r="141" spans="1:5">
      <c r="A141" s="96" t="s">
        <v>380</v>
      </c>
      <c r="B141" s="95">
        <v>57</v>
      </c>
      <c r="C141" s="182">
        <v>90</v>
      </c>
      <c r="D141" s="182">
        <v>90</v>
      </c>
      <c r="E141" s="221">
        <f t="shared" si="4"/>
        <v>0</v>
      </c>
    </row>
    <row r="142" spans="1:5">
      <c r="A142" s="96" t="s">
        <v>185</v>
      </c>
      <c r="B142" s="95">
        <v>59</v>
      </c>
      <c r="C142" s="182">
        <v>275</v>
      </c>
      <c r="D142" s="182">
        <v>275</v>
      </c>
      <c r="E142" s="221">
        <f t="shared" si="4"/>
        <v>0</v>
      </c>
    </row>
    <row r="143" spans="1:5" s="13" customFormat="1">
      <c r="A143" s="53" t="s">
        <v>859</v>
      </c>
      <c r="B143" s="102" t="s">
        <v>330</v>
      </c>
      <c r="C143" s="182">
        <f>SUM(C144:C147)</f>
        <v>592.6</v>
      </c>
      <c r="D143" s="182">
        <f>SUM(D144:D147)</f>
        <v>592.6</v>
      </c>
      <c r="E143" s="221">
        <f t="shared" si="4"/>
        <v>0</v>
      </c>
    </row>
    <row r="144" spans="1:5" hidden="1">
      <c r="A144" s="55" t="s">
        <v>170</v>
      </c>
      <c r="B144" s="95">
        <v>10</v>
      </c>
      <c r="C144" s="182"/>
      <c r="D144" s="182"/>
      <c r="E144" s="221">
        <f t="shared" si="4"/>
        <v>0</v>
      </c>
    </row>
    <row r="145" spans="1:10">
      <c r="A145" s="55" t="s">
        <v>202</v>
      </c>
      <c r="B145" s="94">
        <v>20</v>
      </c>
      <c r="C145" s="182">
        <v>396.6</v>
      </c>
      <c r="D145" s="182">
        <v>396.6</v>
      </c>
      <c r="E145" s="221">
        <f t="shared" si="4"/>
        <v>0</v>
      </c>
    </row>
    <row r="146" spans="1:10">
      <c r="A146" s="96" t="s">
        <v>380</v>
      </c>
      <c r="B146" s="95">
        <v>57</v>
      </c>
      <c r="C146" s="182">
        <v>46</v>
      </c>
      <c r="D146" s="182">
        <v>46</v>
      </c>
      <c r="E146" s="221">
        <f t="shared" si="4"/>
        <v>0</v>
      </c>
    </row>
    <row r="147" spans="1:10">
      <c r="A147" s="96" t="s">
        <v>185</v>
      </c>
      <c r="B147" s="95">
        <v>59</v>
      </c>
      <c r="C147" s="182">
        <v>150</v>
      </c>
      <c r="D147" s="182">
        <v>150</v>
      </c>
      <c r="E147" s="221">
        <f t="shared" si="4"/>
        <v>0</v>
      </c>
    </row>
    <row r="148" spans="1:10" s="13" customFormat="1">
      <c r="A148" s="53" t="s">
        <v>860</v>
      </c>
      <c r="B148" s="102" t="s">
        <v>331</v>
      </c>
      <c r="C148" s="182">
        <f>SUM(C149:C152)</f>
        <v>395</v>
      </c>
      <c r="D148" s="182">
        <f>SUM(D149:D152)</f>
        <v>395</v>
      </c>
      <c r="E148" s="221">
        <f t="shared" si="4"/>
        <v>0</v>
      </c>
    </row>
    <row r="149" spans="1:10" hidden="1">
      <c r="A149" s="55" t="s">
        <v>170</v>
      </c>
      <c r="B149" s="95">
        <v>10</v>
      </c>
      <c r="C149" s="182"/>
      <c r="D149" s="182"/>
      <c r="E149" s="221">
        <f t="shared" si="4"/>
        <v>0</v>
      </c>
    </row>
    <row r="150" spans="1:10">
      <c r="A150" s="55" t="s">
        <v>202</v>
      </c>
      <c r="B150" s="94">
        <v>20</v>
      </c>
      <c r="C150" s="182">
        <v>229</v>
      </c>
      <c r="D150" s="182">
        <v>229</v>
      </c>
      <c r="E150" s="221">
        <f t="shared" si="4"/>
        <v>0</v>
      </c>
    </row>
    <row r="151" spans="1:10">
      <c r="A151" s="96" t="s">
        <v>380</v>
      </c>
      <c r="B151" s="95">
        <v>57</v>
      </c>
      <c r="C151" s="182">
        <v>36</v>
      </c>
      <c r="D151" s="182">
        <v>36</v>
      </c>
      <c r="E151" s="221">
        <f t="shared" si="4"/>
        <v>0</v>
      </c>
    </row>
    <row r="152" spans="1:10">
      <c r="A152" s="96" t="s">
        <v>185</v>
      </c>
      <c r="B152" s="95">
        <v>59</v>
      </c>
      <c r="C152" s="182">
        <v>130</v>
      </c>
      <c r="D152" s="182">
        <v>130</v>
      </c>
      <c r="E152" s="221">
        <f t="shared" si="4"/>
        <v>0</v>
      </c>
    </row>
    <row r="153" spans="1:10" s="13" customFormat="1">
      <c r="A153" s="53" t="s">
        <v>868</v>
      </c>
      <c r="B153" s="102" t="s">
        <v>332</v>
      </c>
      <c r="C153" s="182">
        <f>SUM(C154:C157)</f>
        <v>434</v>
      </c>
      <c r="D153" s="182">
        <f>SUM(D154:D157)</f>
        <v>434</v>
      </c>
      <c r="E153" s="221">
        <f t="shared" si="4"/>
        <v>0</v>
      </c>
    </row>
    <row r="154" spans="1:10" hidden="1">
      <c r="A154" s="55" t="s">
        <v>170</v>
      </c>
      <c r="B154" s="95">
        <v>10</v>
      </c>
      <c r="C154" s="182"/>
      <c r="D154" s="182"/>
      <c r="E154" s="221">
        <f t="shared" si="4"/>
        <v>0</v>
      </c>
    </row>
    <row r="155" spans="1:10">
      <c r="A155" s="55" t="s">
        <v>202</v>
      </c>
      <c r="B155" s="94">
        <v>20</v>
      </c>
      <c r="C155" s="182">
        <v>170</v>
      </c>
      <c r="D155" s="182">
        <v>170</v>
      </c>
      <c r="E155" s="221">
        <f t="shared" si="4"/>
        <v>0</v>
      </c>
    </row>
    <row r="156" spans="1:10">
      <c r="A156" s="96" t="s">
        <v>380</v>
      </c>
      <c r="B156" s="95">
        <v>57</v>
      </c>
      <c r="C156" s="182">
        <v>74</v>
      </c>
      <c r="D156" s="182">
        <v>74</v>
      </c>
      <c r="E156" s="221">
        <f t="shared" si="4"/>
        <v>0</v>
      </c>
    </row>
    <row r="157" spans="1:10">
      <c r="A157" s="96" t="s">
        <v>185</v>
      </c>
      <c r="B157" s="95">
        <v>59</v>
      </c>
      <c r="C157" s="182">
        <v>190</v>
      </c>
      <c r="D157" s="182">
        <v>190</v>
      </c>
      <c r="E157" s="221">
        <f t="shared" si="4"/>
        <v>0</v>
      </c>
    </row>
    <row r="158" spans="1:10" s="13" customFormat="1">
      <c r="A158" s="53" t="s">
        <v>861</v>
      </c>
      <c r="B158" s="102" t="s">
        <v>333</v>
      </c>
      <c r="C158" s="182">
        <f>SUM(C159:C162)</f>
        <v>654</v>
      </c>
      <c r="D158" s="182">
        <f>SUM(D159:D162)</f>
        <v>654</v>
      </c>
      <c r="E158" s="221">
        <f t="shared" si="4"/>
        <v>0</v>
      </c>
    </row>
    <row r="159" spans="1:10" hidden="1">
      <c r="A159" s="55" t="s">
        <v>170</v>
      </c>
      <c r="B159" s="95">
        <v>10</v>
      </c>
      <c r="C159" s="182"/>
      <c r="D159" s="182"/>
      <c r="E159" s="221">
        <f t="shared" si="4"/>
        <v>0</v>
      </c>
    </row>
    <row r="160" spans="1:10">
      <c r="A160" s="55" t="s">
        <v>202</v>
      </c>
      <c r="B160" s="94">
        <v>20</v>
      </c>
      <c r="C160" s="182">
        <v>362</v>
      </c>
      <c r="D160" s="182">
        <v>362</v>
      </c>
      <c r="E160" s="221">
        <f t="shared" si="4"/>
        <v>0</v>
      </c>
      <c r="G160" s="313"/>
      <c r="I160" s="315"/>
      <c r="J160" s="281"/>
    </row>
    <row r="161" spans="1:5">
      <c r="A161" s="96" t="s">
        <v>380</v>
      </c>
      <c r="B161" s="95">
        <v>57</v>
      </c>
      <c r="C161" s="182">
        <v>22</v>
      </c>
      <c r="D161" s="182">
        <v>22</v>
      </c>
      <c r="E161" s="221">
        <f t="shared" si="4"/>
        <v>0</v>
      </c>
    </row>
    <row r="162" spans="1:5">
      <c r="A162" s="96" t="s">
        <v>185</v>
      </c>
      <c r="B162" s="95">
        <v>59</v>
      </c>
      <c r="C162" s="182">
        <v>270</v>
      </c>
      <c r="D162" s="182">
        <v>270</v>
      </c>
      <c r="E162" s="221">
        <f t="shared" si="4"/>
        <v>0</v>
      </c>
    </row>
    <row r="163" spans="1:5" s="13" customFormat="1">
      <c r="A163" s="53" t="s">
        <v>862</v>
      </c>
      <c r="B163" s="102" t="s">
        <v>334</v>
      </c>
      <c r="C163" s="182">
        <f>SUM(C164:C167)</f>
        <v>691</v>
      </c>
      <c r="D163" s="182">
        <f>SUM(D164:D167)</f>
        <v>691</v>
      </c>
      <c r="E163" s="221">
        <f t="shared" si="4"/>
        <v>0</v>
      </c>
    </row>
    <row r="164" spans="1:5" hidden="1">
      <c r="A164" s="55" t="s">
        <v>170</v>
      </c>
      <c r="B164" s="95">
        <v>10</v>
      </c>
      <c r="C164" s="182"/>
      <c r="D164" s="182"/>
      <c r="E164" s="221">
        <f t="shared" si="4"/>
        <v>0</v>
      </c>
    </row>
    <row r="165" spans="1:5">
      <c r="A165" s="55" t="s">
        <v>202</v>
      </c>
      <c r="B165" s="94">
        <v>20</v>
      </c>
      <c r="C165" s="182">
        <v>314</v>
      </c>
      <c r="D165" s="182">
        <v>314</v>
      </c>
      <c r="E165" s="221">
        <f t="shared" si="4"/>
        <v>0</v>
      </c>
    </row>
    <row r="166" spans="1:5">
      <c r="A166" s="96" t="s">
        <v>380</v>
      </c>
      <c r="B166" s="95">
        <v>57</v>
      </c>
      <c r="C166" s="182">
        <v>187</v>
      </c>
      <c r="D166" s="182">
        <v>187</v>
      </c>
      <c r="E166" s="221">
        <f t="shared" si="4"/>
        <v>0</v>
      </c>
    </row>
    <row r="167" spans="1:5">
      <c r="A167" s="96" t="s">
        <v>185</v>
      </c>
      <c r="B167" s="95">
        <v>59</v>
      </c>
      <c r="C167" s="182">
        <v>190</v>
      </c>
      <c r="D167" s="182">
        <v>190</v>
      </c>
      <c r="E167" s="221">
        <f t="shared" si="4"/>
        <v>0</v>
      </c>
    </row>
    <row r="168" spans="1:5" s="13" customFormat="1">
      <c r="A168" s="53" t="s">
        <v>863</v>
      </c>
      <c r="B168" s="102" t="s">
        <v>335</v>
      </c>
      <c r="C168" s="182">
        <f>SUM(C169:C172)</f>
        <v>260</v>
      </c>
      <c r="D168" s="182">
        <f>SUM(D169:D172)</f>
        <v>271.27999999999997</v>
      </c>
      <c r="E168" s="221">
        <f t="shared" si="4"/>
        <v>11.279999999999973</v>
      </c>
    </row>
    <row r="169" spans="1:5" hidden="1">
      <c r="A169" s="55" t="s">
        <v>170</v>
      </c>
      <c r="B169" s="95">
        <v>10</v>
      </c>
      <c r="C169" s="182"/>
      <c r="D169" s="182"/>
      <c r="E169" s="221">
        <f t="shared" si="4"/>
        <v>0</v>
      </c>
    </row>
    <row r="170" spans="1:5">
      <c r="A170" s="55" t="s">
        <v>202</v>
      </c>
      <c r="B170" s="94">
        <v>20</v>
      </c>
      <c r="C170" s="182">
        <v>260</v>
      </c>
      <c r="D170" s="182">
        <v>271.27999999999997</v>
      </c>
      <c r="E170" s="221">
        <f t="shared" si="4"/>
        <v>11.279999999999973</v>
      </c>
    </row>
    <row r="171" spans="1:5">
      <c r="A171" s="96" t="s">
        <v>380</v>
      </c>
      <c r="B171" s="95">
        <v>57</v>
      </c>
      <c r="C171" s="182"/>
      <c r="D171" s="182"/>
      <c r="E171" s="221">
        <f t="shared" si="4"/>
        <v>0</v>
      </c>
    </row>
    <row r="172" spans="1:5">
      <c r="A172" s="96" t="s">
        <v>185</v>
      </c>
      <c r="B172" s="95">
        <v>59</v>
      </c>
      <c r="C172" s="182"/>
      <c r="D172" s="182"/>
      <c r="E172" s="221">
        <f t="shared" si="4"/>
        <v>0</v>
      </c>
    </row>
    <row r="173" spans="1:5" s="13" customFormat="1">
      <c r="A173" s="63" t="s">
        <v>864</v>
      </c>
      <c r="B173" s="102" t="s">
        <v>336</v>
      </c>
      <c r="C173" s="182">
        <f>SUM(C174:C177)</f>
        <v>598.79999999999995</v>
      </c>
      <c r="D173" s="182">
        <f>SUM(D174:D177)</f>
        <v>610.79999999999995</v>
      </c>
      <c r="E173" s="221">
        <f t="shared" si="4"/>
        <v>12</v>
      </c>
    </row>
    <row r="174" spans="1:5" hidden="1">
      <c r="A174" s="55" t="s">
        <v>170</v>
      </c>
      <c r="B174" s="95">
        <v>10</v>
      </c>
      <c r="C174" s="182"/>
      <c r="D174" s="182"/>
      <c r="E174" s="221">
        <f t="shared" si="4"/>
        <v>0</v>
      </c>
    </row>
    <row r="175" spans="1:5">
      <c r="A175" s="55" t="s">
        <v>202</v>
      </c>
      <c r="B175" s="94">
        <v>20</v>
      </c>
      <c r="C175" s="182">
        <v>346.8</v>
      </c>
      <c r="D175" s="182">
        <v>358.8</v>
      </c>
      <c r="E175" s="221">
        <f t="shared" si="4"/>
        <v>12</v>
      </c>
    </row>
    <row r="176" spans="1:5">
      <c r="A176" s="96" t="s">
        <v>380</v>
      </c>
      <c r="B176" s="95">
        <v>57</v>
      </c>
      <c r="C176" s="183">
        <v>22</v>
      </c>
      <c r="D176" s="183">
        <v>22</v>
      </c>
      <c r="E176" s="221">
        <f t="shared" si="4"/>
        <v>0</v>
      </c>
    </row>
    <row r="177" spans="1:5">
      <c r="A177" s="96" t="s">
        <v>185</v>
      </c>
      <c r="B177" s="95">
        <v>59</v>
      </c>
      <c r="C177" s="182">
        <v>230</v>
      </c>
      <c r="D177" s="182">
        <v>230</v>
      </c>
      <c r="E177" s="221">
        <f t="shared" si="4"/>
        <v>0</v>
      </c>
    </row>
    <row r="178" spans="1:5" s="13" customFormat="1">
      <c r="A178" s="63" t="s">
        <v>865</v>
      </c>
      <c r="B178" s="102" t="s">
        <v>337</v>
      </c>
      <c r="C178" s="182">
        <f>SUM(C179:C179)</f>
        <v>1952</v>
      </c>
      <c r="D178" s="182">
        <f>SUM(D179:D179)</f>
        <v>1952</v>
      </c>
      <c r="E178" s="221">
        <f t="shared" si="4"/>
        <v>0</v>
      </c>
    </row>
    <row r="179" spans="1:5">
      <c r="A179" s="55" t="s">
        <v>386</v>
      </c>
      <c r="B179" s="95">
        <v>55</v>
      </c>
      <c r="C179" s="175">
        <v>1952</v>
      </c>
      <c r="D179" s="175">
        <v>1952</v>
      </c>
      <c r="E179" s="221">
        <f t="shared" si="4"/>
        <v>0</v>
      </c>
    </row>
    <row r="180" spans="1:5" s="13" customFormat="1">
      <c r="A180" s="53" t="s">
        <v>866</v>
      </c>
      <c r="B180" s="102" t="s">
        <v>338</v>
      </c>
      <c r="C180" s="182">
        <f>SUM(C181:C183)</f>
        <v>3143</v>
      </c>
      <c r="D180" s="182">
        <f>SUM(D181:D183)</f>
        <v>3143</v>
      </c>
      <c r="E180" s="221">
        <f t="shared" si="4"/>
        <v>0</v>
      </c>
    </row>
    <row r="181" spans="1:5" s="13" customFormat="1">
      <c r="A181" s="55" t="s">
        <v>177</v>
      </c>
      <c r="B181" s="102" t="s">
        <v>879</v>
      </c>
      <c r="C181" s="182">
        <v>2045</v>
      </c>
      <c r="D181" s="182">
        <v>2045</v>
      </c>
      <c r="E181" s="221">
        <f t="shared" si="4"/>
        <v>0</v>
      </c>
    </row>
    <row r="182" spans="1:5">
      <c r="A182" s="55" t="s">
        <v>202</v>
      </c>
      <c r="B182" s="94">
        <v>20</v>
      </c>
      <c r="C182" s="182">
        <f>C185+C189</f>
        <v>1051</v>
      </c>
      <c r="D182" s="182">
        <f>D185+D189</f>
        <v>1051</v>
      </c>
      <c r="E182" s="221">
        <f t="shared" si="4"/>
        <v>0</v>
      </c>
    </row>
    <row r="183" spans="1:5">
      <c r="A183" s="96" t="s">
        <v>380</v>
      </c>
      <c r="B183" s="95">
        <v>57</v>
      </c>
      <c r="C183" s="182">
        <v>47</v>
      </c>
      <c r="D183" s="182">
        <v>47</v>
      </c>
      <c r="E183" s="221">
        <f t="shared" si="4"/>
        <v>0</v>
      </c>
    </row>
    <row r="184" spans="1:5" s="292" customFormat="1">
      <c r="A184" s="302" t="s">
        <v>880</v>
      </c>
      <c r="B184" s="94" t="s">
        <v>881</v>
      </c>
      <c r="C184" s="182">
        <f>C185+C186</f>
        <v>224</v>
      </c>
      <c r="D184" s="182">
        <f>D185+D186</f>
        <v>224</v>
      </c>
      <c r="E184" s="182">
        <f>E185+E186</f>
        <v>0</v>
      </c>
    </row>
    <row r="185" spans="1:5" s="292" customFormat="1">
      <c r="A185" s="55" t="s">
        <v>202</v>
      </c>
      <c r="B185" s="95">
        <v>20</v>
      </c>
      <c r="C185" s="182">
        <v>177</v>
      </c>
      <c r="D185" s="182">
        <v>177</v>
      </c>
      <c r="E185" s="221">
        <f t="shared" si="4"/>
        <v>0</v>
      </c>
    </row>
    <row r="186" spans="1:5" s="292" customFormat="1">
      <c r="A186" s="96" t="s">
        <v>380</v>
      </c>
      <c r="B186" s="95">
        <v>57</v>
      </c>
      <c r="C186" s="182">
        <v>47</v>
      </c>
      <c r="D186" s="182">
        <v>47</v>
      </c>
      <c r="E186" s="221">
        <f t="shared" si="4"/>
        <v>0</v>
      </c>
    </row>
    <row r="187" spans="1:5" s="292" customFormat="1">
      <c r="A187" s="302" t="s">
        <v>882</v>
      </c>
      <c r="B187" s="94" t="s">
        <v>883</v>
      </c>
      <c r="C187" s="182">
        <f>C188+C189</f>
        <v>6321</v>
      </c>
      <c r="D187" s="182">
        <f>D188+D189</f>
        <v>6321</v>
      </c>
      <c r="E187" s="221">
        <f t="shared" si="4"/>
        <v>0</v>
      </c>
    </row>
    <row r="188" spans="1:5" s="292" customFormat="1">
      <c r="A188" s="55" t="s">
        <v>177</v>
      </c>
      <c r="B188" s="95">
        <v>10</v>
      </c>
      <c r="C188" s="182">
        <v>5447</v>
      </c>
      <c r="D188" s="182">
        <v>5447</v>
      </c>
      <c r="E188" s="221">
        <f t="shared" si="4"/>
        <v>0</v>
      </c>
    </row>
    <row r="189" spans="1:5" s="292" customFormat="1">
      <c r="A189" s="55" t="s">
        <v>202</v>
      </c>
      <c r="B189" s="95">
        <v>20</v>
      </c>
      <c r="C189" s="182">
        <v>874</v>
      </c>
      <c r="D189" s="182">
        <v>874</v>
      </c>
      <c r="E189" s="221">
        <f t="shared" si="4"/>
        <v>0</v>
      </c>
    </row>
    <row r="190" spans="1:5" s="13" customFormat="1">
      <c r="A190" s="63" t="s">
        <v>867</v>
      </c>
      <c r="B190" s="102" t="s">
        <v>339</v>
      </c>
      <c r="C190" s="182">
        <f t="shared" ref="C190:D191" si="5">C191</f>
        <v>0</v>
      </c>
      <c r="D190" s="182">
        <f t="shared" si="5"/>
        <v>0</v>
      </c>
      <c r="E190" s="221">
        <f t="shared" si="4"/>
        <v>0</v>
      </c>
    </row>
    <row r="191" spans="1:5">
      <c r="A191" s="90" t="s">
        <v>276</v>
      </c>
      <c r="B191" s="94">
        <v>81</v>
      </c>
      <c r="C191" s="184">
        <f t="shared" si="5"/>
        <v>0</v>
      </c>
      <c r="D191" s="184">
        <f t="shared" si="5"/>
        <v>0</v>
      </c>
      <c r="E191" s="221">
        <f t="shared" si="4"/>
        <v>0</v>
      </c>
    </row>
    <row r="192" spans="1:5" ht="26.4">
      <c r="A192" s="90" t="s">
        <v>275</v>
      </c>
      <c r="B192" s="94" t="s">
        <v>277</v>
      </c>
      <c r="C192" s="182">
        <v>0</v>
      </c>
      <c r="D192" s="182">
        <v>0</v>
      </c>
      <c r="E192" s="221">
        <f t="shared" si="4"/>
        <v>0</v>
      </c>
    </row>
    <row r="193" spans="1:5">
      <c r="A193" s="101" t="s">
        <v>203</v>
      </c>
      <c r="B193" s="94" t="s">
        <v>733</v>
      </c>
      <c r="C193" s="182">
        <f t="shared" ref="C193:D195" si="6">C196+C199+C202+C205</f>
        <v>9877</v>
      </c>
      <c r="D193" s="182">
        <f t="shared" si="6"/>
        <v>9877</v>
      </c>
      <c r="E193" s="221">
        <f t="shared" si="4"/>
        <v>0</v>
      </c>
    </row>
    <row r="194" spans="1:5">
      <c r="A194" s="55" t="s">
        <v>177</v>
      </c>
      <c r="B194" s="94">
        <v>10</v>
      </c>
      <c r="C194" s="182">
        <f t="shared" si="6"/>
        <v>7807</v>
      </c>
      <c r="D194" s="182">
        <f t="shared" si="6"/>
        <v>7807</v>
      </c>
      <c r="E194" s="221">
        <f t="shared" si="4"/>
        <v>0</v>
      </c>
    </row>
    <row r="195" spans="1:5">
      <c r="A195" s="55" t="s">
        <v>171</v>
      </c>
      <c r="B195" s="94">
        <v>20</v>
      </c>
      <c r="C195" s="182">
        <f t="shared" si="6"/>
        <v>2070</v>
      </c>
      <c r="D195" s="182">
        <f t="shared" si="6"/>
        <v>2070</v>
      </c>
      <c r="E195" s="221">
        <f t="shared" si="4"/>
        <v>0</v>
      </c>
    </row>
    <row r="196" spans="1:5">
      <c r="A196" s="103" t="s">
        <v>204</v>
      </c>
      <c r="B196" s="94" t="s">
        <v>205</v>
      </c>
      <c r="C196" s="182">
        <f>C197+C198</f>
        <v>7477</v>
      </c>
      <c r="D196" s="182">
        <f>D197+D198</f>
        <v>7477</v>
      </c>
      <c r="E196" s="221">
        <f t="shared" si="4"/>
        <v>0</v>
      </c>
    </row>
    <row r="197" spans="1:5">
      <c r="A197" s="55" t="s">
        <v>177</v>
      </c>
      <c r="B197" s="94">
        <v>10</v>
      </c>
      <c r="C197" s="182">
        <v>7307</v>
      </c>
      <c r="D197" s="182">
        <v>7307</v>
      </c>
      <c r="E197" s="221">
        <f t="shared" si="4"/>
        <v>0</v>
      </c>
    </row>
    <row r="198" spans="1:5">
      <c r="A198" s="55" t="s">
        <v>171</v>
      </c>
      <c r="B198" s="94">
        <v>20</v>
      </c>
      <c r="C198" s="182">
        <v>170</v>
      </c>
      <c r="D198" s="182">
        <v>170</v>
      </c>
      <c r="E198" s="221">
        <f t="shared" si="4"/>
        <v>0</v>
      </c>
    </row>
    <row r="199" spans="1:5">
      <c r="A199" s="103" t="s">
        <v>590</v>
      </c>
      <c r="B199" s="94" t="s">
        <v>743</v>
      </c>
      <c r="C199" s="182">
        <f>C200+C201</f>
        <v>100</v>
      </c>
      <c r="D199" s="182">
        <f>D200+D201</f>
        <v>100</v>
      </c>
      <c r="E199" s="221">
        <f t="shared" si="4"/>
        <v>0</v>
      </c>
    </row>
    <row r="200" spans="1:5">
      <c r="A200" s="55" t="s">
        <v>177</v>
      </c>
      <c r="B200" s="94">
        <v>10</v>
      </c>
      <c r="C200" s="182"/>
      <c r="D200" s="182"/>
      <c r="E200" s="221">
        <f t="shared" si="4"/>
        <v>0</v>
      </c>
    </row>
    <row r="201" spans="1:5">
      <c r="A201" s="55" t="s">
        <v>171</v>
      </c>
      <c r="B201" s="94">
        <v>20</v>
      </c>
      <c r="C201" s="182">
        <v>100</v>
      </c>
      <c r="D201" s="182">
        <v>100</v>
      </c>
      <c r="E201" s="221">
        <f t="shared" si="4"/>
        <v>0</v>
      </c>
    </row>
    <row r="202" spans="1:5" s="146" customFormat="1">
      <c r="A202" s="103" t="s">
        <v>591</v>
      </c>
      <c r="B202" s="94" t="s">
        <v>743</v>
      </c>
      <c r="C202" s="182">
        <f>C203+C204</f>
        <v>0</v>
      </c>
      <c r="D202" s="182">
        <f>D203+D204</f>
        <v>0</v>
      </c>
      <c r="E202" s="221">
        <f t="shared" si="4"/>
        <v>0</v>
      </c>
    </row>
    <row r="203" spans="1:5" s="146" customFormat="1">
      <c r="A203" s="55" t="s">
        <v>177</v>
      </c>
      <c r="B203" s="94">
        <v>10</v>
      </c>
      <c r="C203" s="182"/>
      <c r="D203" s="182"/>
      <c r="E203" s="221">
        <f t="shared" si="4"/>
        <v>0</v>
      </c>
    </row>
    <row r="204" spans="1:5" s="146" customFormat="1">
      <c r="A204" s="55" t="s">
        <v>171</v>
      </c>
      <c r="B204" s="94">
        <v>20</v>
      </c>
      <c r="C204" s="182"/>
      <c r="D204" s="182"/>
      <c r="E204" s="221">
        <f t="shared" si="4"/>
        <v>0</v>
      </c>
    </row>
    <row r="205" spans="1:5" s="158" customFormat="1">
      <c r="A205" s="103" t="s">
        <v>727</v>
      </c>
      <c r="B205" s="94" t="s">
        <v>744</v>
      </c>
      <c r="C205" s="182">
        <f>C206+C207</f>
        <v>2300</v>
      </c>
      <c r="D205" s="182">
        <f>D206+D207</f>
        <v>2300</v>
      </c>
      <c r="E205" s="221">
        <f t="shared" si="4"/>
        <v>0</v>
      </c>
    </row>
    <row r="206" spans="1:5" s="158" customFormat="1">
      <c r="A206" s="55" t="s">
        <v>177</v>
      </c>
      <c r="B206" s="94">
        <v>10</v>
      </c>
      <c r="C206" s="182">
        <v>500</v>
      </c>
      <c r="D206" s="182">
        <v>500</v>
      </c>
      <c r="E206" s="221">
        <f t="shared" si="4"/>
        <v>0</v>
      </c>
    </row>
    <row r="207" spans="1:5" s="158" customFormat="1">
      <c r="A207" s="55" t="s">
        <v>171</v>
      </c>
      <c r="B207" s="94">
        <v>20</v>
      </c>
      <c r="C207" s="182">
        <v>1800</v>
      </c>
      <c r="D207" s="182">
        <v>1800</v>
      </c>
      <c r="E207" s="221">
        <f t="shared" ref="E207:E270" si="7">D207-C207</f>
        <v>0</v>
      </c>
    </row>
    <row r="208" spans="1:5">
      <c r="A208" s="101" t="s">
        <v>206</v>
      </c>
      <c r="B208" s="94" t="s">
        <v>207</v>
      </c>
      <c r="C208" s="178">
        <f t="shared" ref="C208:D209" si="8">C213+C224+C234+C236</f>
        <v>17503</v>
      </c>
      <c r="D208" s="178">
        <f t="shared" si="8"/>
        <v>17478.5</v>
      </c>
      <c r="E208" s="221">
        <f t="shared" si="7"/>
        <v>-24.5</v>
      </c>
    </row>
    <row r="209" spans="1:9">
      <c r="A209" s="55" t="s">
        <v>202</v>
      </c>
      <c r="B209" s="94">
        <v>20</v>
      </c>
      <c r="C209" s="178">
        <f t="shared" si="8"/>
        <v>8781</v>
      </c>
      <c r="D209" s="178">
        <f t="shared" si="8"/>
        <v>8756.5</v>
      </c>
      <c r="E209" s="221">
        <f t="shared" si="7"/>
        <v>-24.5</v>
      </c>
    </row>
    <row r="210" spans="1:9" ht="26.4">
      <c r="A210" s="99" t="s">
        <v>193</v>
      </c>
      <c r="B210" s="95" t="s">
        <v>208</v>
      </c>
      <c r="C210" s="178">
        <f>C215+C221</f>
        <v>7722</v>
      </c>
      <c r="D210" s="178">
        <f>D215+D221</f>
        <v>7722</v>
      </c>
      <c r="E210" s="221">
        <f t="shared" si="7"/>
        <v>0</v>
      </c>
    </row>
    <row r="211" spans="1:9">
      <c r="A211" s="90" t="s">
        <v>276</v>
      </c>
      <c r="B211" s="94">
        <v>81</v>
      </c>
      <c r="C211" s="178">
        <f t="shared" ref="C211:D212" si="9">C232</f>
        <v>1000</v>
      </c>
      <c r="D211" s="178">
        <f t="shared" si="9"/>
        <v>1000</v>
      </c>
      <c r="E211" s="221">
        <f t="shared" si="7"/>
        <v>0</v>
      </c>
    </row>
    <row r="212" spans="1:9" ht="26.4">
      <c r="A212" s="90" t="s">
        <v>275</v>
      </c>
      <c r="B212" s="94" t="s">
        <v>277</v>
      </c>
      <c r="C212" s="178">
        <f t="shared" si="9"/>
        <v>1000</v>
      </c>
      <c r="D212" s="178">
        <f t="shared" si="9"/>
        <v>1000</v>
      </c>
      <c r="E212" s="221">
        <f t="shared" si="7"/>
        <v>0</v>
      </c>
    </row>
    <row r="213" spans="1:9">
      <c r="A213" s="53" t="s">
        <v>209</v>
      </c>
      <c r="B213" s="94" t="s">
        <v>210</v>
      </c>
      <c r="C213" s="178">
        <f t="shared" ref="C213:D214" si="10">C216+C222+C219</f>
        <v>7722</v>
      </c>
      <c r="D213" s="178">
        <f t="shared" si="10"/>
        <v>7722</v>
      </c>
      <c r="E213" s="221">
        <f t="shared" si="7"/>
        <v>0</v>
      </c>
    </row>
    <row r="214" spans="1:9">
      <c r="A214" s="55" t="s">
        <v>202</v>
      </c>
      <c r="B214" s="95">
        <v>20</v>
      </c>
      <c r="C214" s="178">
        <f t="shared" si="10"/>
        <v>0</v>
      </c>
      <c r="D214" s="178">
        <f t="shared" si="10"/>
        <v>0</v>
      </c>
      <c r="E214" s="221">
        <f t="shared" si="7"/>
        <v>0</v>
      </c>
    </row>
    <row r="215" spans="1:9" ht="26.4">
      <c r="A215" s="99" t="s">
        <v>193</v>
      </c>
      <c r="B215" s="95" t="s">
        <v>208</v>
      </c>
      <c r="C215" s="178">
        <f>C218</f>
        <v>7722</v>
      </c>
      <c r="D215" s="178">
        <f>D218</f>
        <v>7722</v>
      </c>
      <c r="E215" s="221">
        <f t="shared" si="7"/>
        <v>0</v>
      </c>
    </row>
    <row r="216" spans="1:9">
      <c r="A216" s="53" t="s">
        <v>211</v>
      </c>
      <c r="B216" s="94" t="s">
        <v>212</v>
      </c>
      <c r="C216" s="178">
        <f>SUM(C217:C218)</f>
        <v>7722</v>
      </c>
      <c r="D216" s="178">
        <f>SUM(D217:D218)</f>
        <v>7722</v>
      </c>
      <c r="E216" s="221">
        <f t="shared" si="7"/>
        <v>0</v>
      </c>
    </row>
    <row r="217" spans="1:9">
      <c r="A217" s="55" t="s">
        <v>202</v>
      </c>
      <c r="B217" s="94">
        <v>20</v>
      </c>
      <c r="C217" s="182"/>
      <c r="D217" s="182"/>
      <c r="E217" s="221">
        <f t="shared" si="7"/>
        <v>0</v>
      </c>
    </row>
    <row r="218" spans="1:9" ht="26.4">
      <c r="A218" s="99" t="s">
        <v>193</v>
      </c>
      <c r="B218" s="95" t="s">
        <v>208</v>
      </c>
      <c r="C218" s="182">
        <v>7722</v>
      </c>
      <c r="D218" s="182">
        <v>7722</v>
      </c>
      <c r="E218" s="221">
        <f t="shared" si="7"/>
        <v>0</v>
      </c>
      <c r="G218" s="264"/>
      <c r="H218" s="278"/>
      <c r="I218" s="278"/>
    </row>
    <row r="219" spans="1:9" ht="16.5" customHeight="1">
      <c r="A219" s="53" t="s">
        <v>213</v>
      </c>
      <c r="B219" s="94" t="s">
        <v>214</v>
      </c>
      <c r="C219" s="178">
        <f>C220+C221</f>
        <v>0</v>
      </c>
      <c r="D219" s="178">
        <f>D220+D221</f>
        <v>0</v>
      </c>
      <c r="E219" s="221">
        <f t="shared" si="7"/>
        <v>0</v>
      </c>
    </row>
    <row r="220" spans="1:9" ht="16.5" customHeight="1">
      <c r="A220" s="55" t="s">
        <v>202</v>
      </c>
      <c r="B220" s="94">
        <v>20</v>
      </c>
      <c r="C220" s="178">
        <v>0</v>
      </c>
      <c r="D220" s="178">
        <v>0</v>
      </c>
      <c r="E220" s="221">
        <f t="shared" si="7"/>
        <v>0</v>
      </c>
    </row>
    <row r="221" spans="1:9" ht="26.4">
      <c r="A221" s="99" t="s">
        <v>193</v>
      </c>
      <c r="B221" s="95" t="s">
        <v>208</v>
      </c>
      <c r="C221" s="182">
        <v>0</v>
      </c>
      <c r="D221" s="182">
        <v>0</v>
      </c>
      <c r="E221" s="221">
        <f t="shared" si="7"/>
        <v>0</v>
      </c>
    </row>
    <row r="222" spans="1:9" ht="26.4">
      <c r="A222" s="53" t="s">
        <v>215</v>
      </c>
      <c r="B222" s="94" t="s">
        <v>216</v>
      </c>
      <c r="C222" s="178">
        <f>C223</f>
        <v>0</v>
      </c>
      <c r="D222" s="178">
        <f>D223</f>
        <v>0</v>
      </c>
      <c r="E222" s="221">
        <f t="shared" si="7"/>
        <v>0</v>
      </c>
    </row>
    <row r="223" spans="1:9">
      <c r="A223" s="55" t="s">
        <v>202</v>
      </c>
      <c r="B223" s="94">
        <v>20</v>
      </c>
      <c r="C223" s="182">
        <v>0</v>
      </c>
      <c r="D223" s="182">
        <v>0</v>
      </c>
      <c r="E223" s="221">
        <f t="shared" si="7"/>
        <v>0</v>
      </c>
    </row>
    <row r="224" spans="1:9">
      <c r="A224" s="53" t="s">
        <v>217</v>
      </c>
      <c r="B224" s="94" t="s">
        <v>218</v>
      </c>
      <c r="C224" s="178">
        <f t="shared" ref="C224:D225" si="11">C226+C228+C230</f>
        <v>9091</v>
      </c>
      <c r="D224" s="178">
        <f t="shared" si="11"/>
        <v>9066.5</v>
      </c>
      <c r="E224" s="221">
        <f t="shared" si="7"/>
        <v>-24.5</v>
      </c>
    </row>
    <row r="225" spans="1:5">
      <c r="A225" s="55" t="s">
        <v>202</v>
      </c>
      <c r="B225" s="94">
        <v>20</v>
      </c>
      <c r="C225" s="178">
        <f t="shared" si="11"/>
        <v>8091</v>
      </c>
      <c r="D225" s="178">
        <f t="shared" si="11"/>
        <v>8066.5</v>
      </c>
      <c r="E225" s="221">
        <f t="shared" si="7"/>
        <v>-24.5</v>
      </c>
    </row>
    <row r="226" spans="1:5">
      <c r="A226" s="53" t="s">
        <v>219</v>
      </c>
      <c r="B226" s="94" t="s">
        <v>220</v>
      </c>
      <c r="C226" s="178">
        <f>C227</f>
        <v>1200</v>
      </c>
      <c r="D226" s="178">
        <f>D227</f>
        <v>1200</v>
      </c>
      <c r="E226" s="221">
        <f t="shared" si="7"/>
        <v>0</v>
      </c>
    </row>
    <row r="227" spans="1:5">
      <c r="A227" s="55" t="s">
        <v>202</v>
      </c>
      <c r="B227" s="94">
        <v>20</v>
      </c>
      <c r="C227" s="182">
        <v>1200</v>
      </c>
      <c r="D227" s="182">
        <v>1200</v>
      </c>
      <c r="E227" s="221">
        <f t="shared" si="7"/>
        <v>0</v>
      </c>
    </row>
    <row r="228" spans="1:5">
      <c r="A228" s="53" t="s">
        <v>221</v>
      </c>
      <c r="B228" s="94" t="s">
        <v>222</v>
      </c>
      <c r="C228" s="178">
        <f>C229</f>
        <v>90</v>
      </c>
      <c r="D228" s="178">
        <f>D229</f>
        <v>90</v>
      </c>
      <c r="E228" s="221">
        <f t="shared" si="7"/>
        <v>0</v>
      </c>
    </row>
    <row r="229" spans="1:5">
      <c r="A229" s="55" t="s">
        <v>202</v>
      </c>
      <c r="B229" s="94">
        <v>20</v>
      </c>
      <c r="C229" s="178">
        <v>90</v>
      </c>
      <c r="D229" s="178">
        <v>90</v>
      </c>
      <c r="E229" s="221">
        <f t="shared" si="7"/>
        <v>0</v>
      </c>
    </row>
    <row r="230" spans="1:5" ht="26.4">
      <c r="A230" s="53" t="s">
        <v>223</v>
      </c>
      <c r="B230" s="94" t="s">
        <v>224</v>
      </c>
      <c r="C230" s="178">
        <f>C231+C232</f>
        <v>7801</v>
      </c>
      <c r="D230" s="178">
        <f>D231+D232</f>
        <v>7776.5</v>
      </c>
      <c r="E230" s="221">
        <f t="shared" si="7"/>
        <v>-24.5</v>
      </c>
    </row>
    <row r="231" spans="1:5">
      <c r="A231" s="55" t="s">
        <v>202</v>
      </c>
      <c r="B231" s="94">
        <v>20</v>
      </c>
      <c r="C231" s="182">
        <v>6801</v>
      </c>
      <c r="D231" s="182">
        <v>6776.5</v>
      </c>
      <c r="E231" s="221">
        <f t="shared" si="7"/>
        <v>-24.5</v>
      </c>
    </row>
    <row r="232" spans="1:5">
      <c r="A232" s="55" t="s">
        <v>276</v>
      </c>
      <c r="B232" s="94">
        <v>81</v>
      </c>
      <c r="C232" s="274">
        <f t="shared" ref="C232:D232" si="12">C233</f>
        <v>1000</v>
      </c>
      <c r="D232" s="274">
        <f t="shared" si="12"/>
        <v>1000</v>
      </c>
      <c r="E232" s="221">
        <f t="shared" si="7"/>
        <v>0</v>
      </c>
    </row>
    <row r="233" spans="1:5" ht="26.4">
      <c r="A233" s="55" t="s">
        <v>275</v>
      </c>
      <c r="B233" s="94" t="s">
        <v>277</v>
      </c>
      <c r="C233" s="275">
        <v>1000</v>
      </c>
      <c r="D233" s="275">
        <v>1000</v>
      </c>
      <c r="E233" s="221">
        <f t="shared" si="7"/>
        <v>0</v>
      </c>
    </row>
    <row r="234" spans="1:5">
      <c r="A234" s="63" t="s">
        <v>225</v>
      </c>
      <c r="B234" s="98" t="s">
        <v>226</v>
      </c>
      <c r="C234" s="178">
        <f>C235</f>
        <v>530</v>
      </c>
      <c r="D234" s="178">
        <f>D235</f>
        <v>530</v>
      </c>
      <c r="E234" s="221">
        <f t="shared" si="7"/>
        <v>0</v>
      </c>
    </row>
    <row r="235" spans="1:5">
      <c r="A235" s="55" t="s">
        <v>202</v>
      </c>
      <c r="B235" s="94">
        <v>20</v>
      </c>
      <c r="C235" s="178">
        <v>530</v>
      </c>
      <c r="D235" s="178">
        <v>530</v>
      </c>
      <c r="E235" s="221">
        <f t="shared" si="7"/>
        <v>0</v>
      </c>
    </row>
    <row r="236" spans="1:5" ht="25.2" customHeight="1">
      <c r="A236" s="63" t="s">
        <v>227</v>
      </c>
      <c r="B236" s="98" t="s">
        <v>228</v>
      </c>
      <c r="C236" s="178">
        <f>C237</f>
        <v>160</v>
      </c>
      <c r="D236" s="178">
        <f>D237</f>
        <v>160</v>
      </c>
      <c r="E236" s="221">
        <f t="shared" si="7"/>
        <v>0</v>
      </c>
    </row>
    <row r="237" spans="1:5">
      <c r="A237" s="55" t="s">
        <v>202</v>
      </c>
      <c r="B237" s="94">
        <v>20</v>
      </c>
      <c r="C237" s="178">
        <v>160</v>
      </c>
      <c r="D237" s="178">
        <v>160</v>
      </c>
      <c r="E237" s="221">
        <f t="shared" si="7"/>
        <v>0</v>
      </c>
    </row>
    <row r="238" spans="1:5">
      <c r="A238" s="101" t="s">
        <v>229</v>
      </c>
      <c r="B238" s="94" t="s">
        <v>230</v>
      </c>
      <c r="C238" s="178">
        <f>C251+C254+C257+C262+C267+C246</f>
        <v>51741.709999999992</v>
      </c>
      <c r="D238" s="178">
        <f>D251+D254+D257+D262+D267+D246</f>
        <v>51741.709999999992</v>
      </c>
      <c r="E238" s="221">
        <f t="shared" si="7"/>
        <v>0</v>
      </c>
    </row>
    <row r="239" spans="1:5">
      <c r="A239" s="55" t="s">
        <v>170</v>
      </c>
      <c r="B239" s="95">
        <v>10</v>
      </c>
      <c r="C239" s="178">
        <f>C252+C255+C258+C274+C247</f>
        <v>13349</v>
      </c>
      <c r="D239" s="178">
        <f>D252+D255+D258+D274+D247</f>
        <v>13349</v>
      </c>
      <c r="E239" s="221">
        <f t="shared" si="7"/>
        <v>0</v>
      </c>
    </row>
    <row r="240" spans="1:5">
      <c r="A240" s="55" t="s">
        <v>202</v>
      </c>
      <c r="B240" s="94">
        <v>20</v>
      </c>
      <c r="C240" s="178">
        <f>C253+C256+C275+C248+C259</f>
        <v>1953</v>
      </c>
      <c r="D240" s="178">
        <f>D253+D256+D275+D248+D259</f>
        <v>1953</v>
      </c>
      <c r="E240" s="221">
        <f t="shared" si="7"/>
        <v>0</v>
      </c>
    </row>
    <row r="241" spans="1:5" ht="15.6" customHeight="1">
      <c r="A241" s="99" t="s">
        <v>184</v>
      </c>
      <c r="B241" s="94">
        <v>55</v>
      </c>
      <c r="C241" s="182">
        <f>C276</f>
        <v>20</v>
      </c>
      <c r="D241" s="182">
        <f>D276</f>
        <v>20</v>
      </c>
      <c r="E241" s="221">
        <f t="shared" si="7"/>
        <v>0</v>
      </c>
    </row>
    <row r="242" spans="1:5">
      <c r="A242" s="99" t="s">
        <v>231</v>
      </c>
      <c r="B242" s="95">
        <v>57</v>
      </c>
      <c r="C242" s="178">
        <f>C243</f>
        <v>36419.71</v>
      </c>
      <c r="D242" s="178">
        <f>D243</f>
        <v>36419.71</v>
      </c>
      <c r="E242" s="221">
        <f t="shared" si="7"/>
        <v>0</v>
      </c>
    </row>
    <row r="243" spans="1:5">
      <c r="A243" s="67" t="s">
        <v>232</v>
      </c>
      <c r="B243" s="95" t="s">
        <v>233</v>
      </c>
      <c r="C243" s="178">
        <f>C244+C245</f>
        <v>36419.71</v>
      </c>
      <c r="D243" s="178">
        <f>D244+D245</f>
        <v>36419.71</v>
      </c>
      <c r="E243" s="221">
        <f t="shared" si="7"/>
        <v>0</v>
      </c>
    </row>
    <row r="244" spans="1:5">
      <c r="A244" s="99" t="s">
        <v>234</v>
      </c>
      <c r="B244" s="95" t="s">
        <v>235</v>
      </c>
      <c r="C244" s="178">
        <f>C264+C270+C261+C265</f>
        <v>29900.23</v>
      </c>
      <c r="D244" s="178">
        <f>D264+D270+D261+D265</f>
        <v>29900.23</v>
      </c>
      <c r="E244" s="221">
        <f t="shared" si="7"/>
        <v>0</v>
      </c>
    </row>
    <row r="245" spans="1:5">
      <c r="A245" s="99" t="s">
        <v>236</v>
      </c>
      <c r="B245" s="94" t="s">
        <v>237</v>
      </c>
      <c r="C245" s="178">
        <f>C269+C266</f>
        <v>6519.48</v>
      </c>
      <c r="D245" s="178">
        <f>D269+D266</f>
        <v>6519.48</v>
      </c>
      <c r="E245" s="221">
        <f t="shared" si="7"/>
        <v>0</v>
      </c>
    </row>
    <row r="246" spans="1:5" s="27" customFormat="1" ht="13.8">
      <c r="A246" s="53" t="s">
        <v>238</v>
      </c>
      <c r="B246" s="94" t="s">
        <v>239</v>
      </c>
      <c r="C246" s="185">
        <f>C249+C247+C248</f>
        <v>0</v>
      </c>
      <c r="D246" s="185">
        <f>D249+D247+D248</f>
        <v>0</v>
      </c>
      <c r="E246" s="221">
        <f t="shared" si="7"/>
        <v>0</v>
      </c>
    </row>
    <row r="247" spans="1:5" s="27" customFormat="1" ht="13.8">
      <c r="A247" s="55" t="s">
        <v>170</v>
      </c>
      <c r="B247" s="95">
        <v>10</v>
      </c>
      <c r="C247" s="182">
        <v>0</v>
      </c>
      <c r="D247" s="182">
        <v>0</v>
      </c>
      <c r="E247" s="221">
        <f t="shared" si="7"/>
        <v>0</v>
      </c>
    </row>
    <row r="248" spans="1:5" s="27" customFormat="1" ht="13.8">
      <c r="A248" s="55" t="s">
        <v>202</v>
      </c>
      <c r="B248" s="94">
        <v>20</v>
      </c>
      <c r="C248" s="182">
        <v>0</v>
      </c>
      <c r="D248" s="182">
        <v>0</v>
      </c>
      <c r="E248" s="221">
        <f t="shared" si="7"/>
        <v>0</v>
      </c>
    </row>
    <row r="249" spans="1:5">
      <c r="A249" s="55"/>
      <c r="B249" s="94"/>
      <c r="C249" s="178"/>
      <c r="D249" s="178"/>
      <c r="E249" s="221">
        <f t="shared" si="7"/>
        <v>0</v>
      </c>
    </row>
    <row r="250" spans="1:5" hidden="1">
      <c r="A250" s="55"/>
      <c r="B250" s="94"/>
      <c r="C250" s="178"/>
      <c r="D250" s="178"/>
      <c r="E250" s="221">
        <f t="shared" si="7"/>
        <v>0</v>
      </c>
    </row>
    <row r="251" spans="1:5">
      <c r="A251" s="53" t="s">
        <v>240</v>
      </c>
      <c r="B251" s="94" t="s">
        <v>241</v>
      </c>
      <c r="C251" s="178">
        <f>C252+C253</f>
        <v>0</v>
      </c>
      <c r="D251" s="178">
        <f>D252+D253</f>
        <v>0</v>
      </c>
      <c r="E251" s="221">
        <f t="shared" si="7"/>
        <v>0</v>
      </c>
    </row>
    <row r="252" spans="1:5">
      <c r="A252" s="55" t="s">
        <v>170</v>
      </c>
      <c r="B252" s="95">
        <v>10</v>
      </c>
      <c r="C252" s="178">
        <v>0</v>
      </c>
      <c r="D252" s="178">
        <v>0</v>
      </c>
      <c r="E252" s="221">
        <f t="shared" si="7"/>
        <v>0</v>
      </c>
    </row>
    <row r="253" spans="1:5">
      <c r="A253" s="55" t="s">
        <v>202</v>
      </c>
      <c r="B253" s="94">
        <v>20</v>
      </c>
      <c r="C253" s="178">
        <v>0</v>
      </c>
      <c r="D253" s="178">
        <v>0</v>
      </c>
      <c r="E253" s="221">
        <f t="shared" si="7"/>
        <v>0</v>
      </c>
    </row>
    <row r="254" spans="1:5">
      <c r="A254" s="53" t="s">
        <v>242</v>
      </c>
      <c r="B254" s="94" t="s">
        <v>243</v>
      </c>
      <c r="C254" s="178">
        <f>C255+C256</f>
        <v>1033</v>
      </c>
      <c r="D254" s="178">
        <f>D255+D256</f>
        <v>1033</v>
      </c>
      <c r="E254" s="221">
        <f t="shared" si="7"/>
        <v>0</v>
      </c>
    </row>
    <row r="255" spans="1:5">
      <c r="A255" s="55" t="s">
        <v>170</v>
      </c>
      <c r="B255" s="95">
        <v>10</v>
      </c>
      <c r="C255" s="182">
        <v>187</v>
      </c>
      <c r="D255" s="182">
        <v>187</v>
      </c>
      <c r="E255" s="221">
        <f t="shared" si="7"/>
        <v>0</v>
      </c>
    </row>
    <row r="256" spans="1:5">
      <c r="A256" s="55" t="s">
        <v>202</v>
      </c>
      <c r="B256" s="94">
        <v>20</v>
      </c>
      <c r="C256" s="182">
        <v>846</v>
      </c>
      <c r="D256" s="182">
        <v>846</v>
      </c>
      <c r="E256" s="221">
        <f t="shared" si="7"/>
        <v>0</v>
      </c>
    </row>
    <row r="257" spans="1:5" ht="26.4">
      <c r="A257" s="104" t="s">
        <v>244</v>
      </c>
      <c r="B257" s="94" t="s">
        <v>787</v>
      </c>
      <c r="C257" s="178">
        <f>C258+C260+C259</f>
        <v>37171.229999999996</v>
      </c>
      <c r="D257" s="178">
        <f>D258+D260+D259</f>
        <v>37171.229999999996</v>
      </c>
      <c r="E257" s="221">
        <f t="shared" si="7"/>
        <v>0</v>
      </c>
    </row>
    <row r="258" spans="1:5">
      <c r="A258" s="55" t="s">
        <v>170</v>
      </c>
      <c r="B258" s="276">
        <v>10</v>
      </c>
      <c r="C258" s="178">
        <v>7751</v>
      </c>
      <c r="D258" s="178">
        <v>7751</v>
      </c>
      <c r="E258" s="221">
        <f t="shared" si="7"/>
        <v>0</v>
      </c>
    </row>
    <row r="259" spans="1:5" s="163" customFormat="1">
      <c r="A259" s="55" t="s">
        <v>202</v>
      </c>
      <c r="B259" s="94">
        <v>20</v>
      </c>
      <c r="C259" s="182">
        <v>120</v>
      </c>
      <c r="D259" s="182">
        <v>120</v>
      </c>
      <c r="E259" s="221">
        <f t="shared" si="7"/>
        <v>0</v>
      </c>
    </row>
    <row r="260" spans="1:5">
      <c r="A260" s="99" t="s">
        <v>231</v>
      </c>
      <c r="B260" s="276">
        <v>57</v>
      </c>
      <c r="C260" s="178">
        <f>C261</f>
        <v>29300.23</v>
      </c>
      <c r="D260" s="178">
        <f>D261</f>
        <v>29300.23</v>
      </c>
      <c r="E260" s="221">
        <f t="shared" si="7"/>
        <v>0</v>
      </c>
    </row>
    <row r="261" spans="1:5">
      <c r="A261" s="99" t="s">
        <v>248</v>
      </c>
      <c r="B261" s="81" t="s">
        <v>235</v>
      </c>
      <c r="C261" s="178">
        <v>29300.23</v>
      </c>
      <c r="D261" s="178">
        <v>29300.23</v>
      </c>
      <c r="E261" s="221">
        <f t="shared" si="7"/>
        <v>0</v>
      </c>
    </row>
    <row r="262" spans="1:5">
      <c r="A262" s="53" t="s">
        <v>245</v>
      </c>
      <c r="B262" s="95"/>
      <c r="C262" s="182">
        <f>C263</f>
        <v>700</v>
      </c>
      <c r="D262" s="182">
        <f>D263</f>
        <v>700</v>
      </c>
      <c r="E262" s="221">
        <f t="shared" si="7"/>
        <v>0</v>
      </c>
    </row>
    <row r="263" spans="1:5">
      <c r="A263" s="99" t="s">
        <v>231</v>
      </c>
      <c r="B263" s="94">
        <v>57</v>
      </c>
      <c r="C263" s="178">
        <f>C266+C264+C265</f>
        <v>700</v>
      </c>
      <c r="D263" s="178">
        <f>D266+D264+D265</f>
        <v>700</v>
      </c>
      <c r="E263" s="221">
        <f t="shared" si="7"/>
        <v>0</v>
      </c>
    </row>
    <row r="264" spans="1:5">
      <c r="A264" s="99" t="s">
        <v>788</v>
      </c>
      <c r="B264" s="81" t="s">
        <v>235</v>
      </c>
      <c r="C264" s="178">
        <v>400</v>
      </c>
      <c r="D264" s="178">
        <v>400</v>
      </c>
      <c r="E264" s="221">
        <f t="shared" si="7"/>
        <v>0</v>
      </c>
    </row>
    <row r="265" spans="1:5">
      <c r="A265" s="99" t="s">
        <v>307</v>
      </c>
      <c r="B265" s="81" t="s">
        <v>235</v>
      </c>
      <c r="C265" s="178">
        <v>200</v>
      </c>
      <c r="D265" s="178">
        <v>200</v>
      </c>
      <c r="E265" s="221">
        <f t="shared" si="7"/>
        <v>0</v>
      </c>
    </row>
    <row r="266" spans="1:5">
      <c r="A266" s="99" t="s">
        <v>340</v>
      </c>
      <c r="B266" s="81" t="s">
        <v>237</v>
      </c>
      <c r="C266" s="178">
        <v>100</v>
      </c>
      <c r="D266" s="178">
        <v>100</v>
      </c>
      <c r="E266" s="221">
        <f t="shared" si="7"/>
        <v>0</v>
      </c>
    </row>
    <row r="267" spans="1:5">
      <c r="A267" s="105" t="s">
        <v>246</v>
      </c>
      <c r="B267" s="94" t="s">
        <v>360</v>
      </c>
      <c r="C267" s="178">
        <f>C268+C273</f>
        <v>12837.48</v>
      </c>
      <c r="D267" s="178">
        <f>D268+D273</f>
        <v>12837.48</v>
      </c>
      <c r="E267" s="221">
        <f t="shared" si="7"/>
        <v>0</v>
      </c>
    </row>
    <row r="268" spans="1:5">
      <c r="A268" s="105" t="s">
        <v>350</v>
      </c>
      <c r="B268" s="81"/>
      <c r="C268" s="178">
        <f>C269</f>
        <v>6419.48</v>
      </c>
      <c r="D268" s="178">
        <f>D269</f>
        <v>6419.48</v>
      </c>
      <c r="E268" s="221">
        <f t="shared" si="7"/>
        <v>0</v>
      </c>
    </row>
    <row r="269" spans="1:5">
      <c r="A269" s="99" t="s">
        <v>231</v>
      </c>
      <c r="B269" s="94">
        <v>57</v>
      </c>
      <c r="C269" s="178">
        <f>C270+C272+C271</f>
        <v>6419.48</v>
      </c>
      <c r="D269" s="178">
        <f>D270+D272+D271</f>
        <v>6419.48</v>
      </c>
      <c r="E269" s="221">
        <f t="shared" si="7"/>
        <v>0</v>
      </c>
    </row>
    <row r="270" spans="1:5">
      <c r="A270" s="99" t="s">
        <v>247</v>
      </c>
      <c r="B270" s="81" t="s">
        <v>235</v>
      </c>
      <c r="C270" s="178"/>
      <c r="D270" s="178"/>
      <c r="E270" s="221">
        <f t="shared" si="7"/>
        <v>0</v>
      </c>
    </row>
    <row r="271" spans="1:5">
      <c r="A271" s="99" t="s">
        <v>379</v>
      </c>
      <c r="B271" s="81" t="s">
        <v>237</v>
      </c>
      <c r="C271" s="178">
        <v>3419.48</v>
      </c>
      <c r="D271" s="178">
        <v>3419.48</v>
      </c>
      <c r="E271" s="221">
        <f t="shared" ref="E271:E333" si="13">D271-C271</f>
        <v>0</v>
      </c>
    </row>
    <row r="272" spans="1:5">
      <c r="A272" s="99" t="s">
        <v>378</v>
      </c>
      <c r="B272" s="81" t="s">
        <v>237</v>
      </c>
      <c r="C272" s="178">
        <v>3000</v>
      </c>
      <c r="D272" s="178">
        <v>3000</v>
      </c>
      <c r="E272" s="221">
        <f t="shared" si="13"/>
        <v>0</v>
      </c>
    </row>
    <row r="273" spans="1:5" ht="15.75" customHeight="1">
      <c r="A273" s="97" t="s">
        <v>354</v>
      </c>
      <c r="B273" s="94" t="s">
        <v>360</v>
      </c>
      <c r="C273" s="178">
        <f>SUM(C274:C276)</f>
        <v>6418</v>
      </c>
      <c r="D273" s="178">
        <f>SUM(D274:D276)</f>
        <v>6418</v>
      </c>
      <c r="E273" s="221">
        <f t="shared" si="13"/>
        <v>0</v>
      </c>
    </row>
    <row r="274" spans="1:5">
      <c r="A274" s="55" t="s">
        <v>177</v>
      </c>
      <c r="B274" s="94">
        <v>10</v>
      </c>
      <c r="C274" s="178">
        <v>5411</v>
      </c>
      <c r="D274" s="178">
        <v>5411</v>
      </c>
      <c r="E274" s="221">
        <f t="shared" si="13"/>
        <v>0</v>
      </c>
    </row>
    <row r="275" spans="1:5">
      <c r="A275" s="55" t="s">
        <v>171</v>
      </c>
      <c r="B275" s="94">
        <v>20</v>
      </c>
      <c r="C275" s="178">
        <v>987</v>
      </c>
      <c r="D275" s="178">
        <v>987</v>
      </c>
      <c r="E275" s="221">
        <f t="shared" si="13"/>
        <v>0</v>
      </c>
    </row>
    <row r="276" spans="1:5" ht="26.4">
      <c r="A276" s="99" t="s">
        <v>184</v>
      </c>
      <c r="B276" s="94">
        <v>55</v>
      </c>
      <c r="C276" s="178">
        <v>20</v>
      </c>
      <c r="D276" s="178">
        <v>20</v>
      </c>
      <c r="E276" s="221">
        <f t="shared" si="13"/>
        <v>0</v>
      </c>
    </row>
    <row r="277" spans="1:5" ht="15" customHeight="1">
      <c r="A277" s="101" t="s">
        <v>249</v>
      </c>
      <c r="B277" s="94" t="s">
        <v>250</v>
      </c>
      <c r="C277" s="178">
        <f>C283+C287+C291</f>
        <v>16178</v>
      </c>
      <c r="D277" s="178">
        <f>D283+D287+D291</f>
        <v>16178</v>
      </c>
      <c r="E277" s="221">
        <f t="shared" si="13"/>
        <v>0</v>
      </c>
    </row>
    <row r="278" spans="1:5">
      <c r="A278" s="55" t="s">
        <v>177</v>
      </c>
      <c r="B278" s="95">
        <v>10</v>
      </c>
      <c r="C278" s="178">
        <f>C292</f>
        <v>1500</v>
      </c>
      <c r="D278" s="178">
        <f>D292</f>
        <v>1500</v>
      </c>
      <c r="E278" s="221">
        <f t="shared" si="13"/>
        <v>0</v>
      </c>
    </row>
    <row r="279" spans="1:5">
      <c r="A279" s="55" t="s">
        <v>171</v>
      </c>
      <c r="B279" s="94">
        <v>20</v>
      </c>
      <c r="C279" s="178">
        <f>C288+C293+C284</f>
        <v>13078</v>
      </c>
      <c r="D279" s="178">
        <f>D288+D293+D284</f>
        <v>13078</v>
      </c>
      <c r="E279" s="221">
        <f t="shared" si="13"/>
        <v>0</v>
      </c>
    </row>
    <row r="280" spans="1:5">
      <c r="A280" s="55" t="s">
        <v>366</v>
      </c>
      <c r="B280" s="94">
        <v>51</v>
      </c>
      <c r="C280" s="183">
        <f>C294</f>
        <v>0</v>
      </c>
      <c r="D280" s="183">
        <f>D294</f>
        <v>0</v>
      </c>
      <c r="E280" s="221">
        <f t="shared" si="13"/>
        <v>0</v>
      </c>
    </row>
    <row r="281" spans="1:5">
      <c r="A281" s="55" t="s">
        <v>276</v>
      </c>
      <c r="B281" s="94">
        <v>81</v>
      </c>
      <c r="C281" s="178">
        <f>C285+C295+C289</f>
        <v>1600</v>
      </c>
      <c r="D281" s="178">
        <f>D285+D295+D289</f>
        <v>1600</v>
      </c>
      <c r="E281" s="221">
        <f t="shared" si="13"/>
        <v>0</v>
      </c>
    </row>
    <row r="282" spans="1:5" ht="26.4">
      <c r="A282" s="55" t="s">
        <v>275</v>
      </c>
      <c r="B282" s="94" t="s">
        <v>277</v>
      </c>
      <c r="C282" s="178">
        <f>C286+C296</f>
        <v>1600</v>
      </c>
      <c r="D282" s="178">
        <f>D286+D296</f>
        <v>1600</v>
      </c>
      <c r="E282" s="221">
        <f t="shared" si="13"/>
        <v>0</v>
      </c>
    </row>
    <row r="283" spans="1:5">
      <c r="A283" s="63" t="s">
        <v>251</v>
      </c>
      <c r="B283" s="98" t="s">
        <v>345</v>
      </c>
      <c r="C283" s="178">
        <f>C284+C285</f>
        <v>0</v>
      </c>
      <c r="D283" s="178">
        <f>D284+D285</f>
        <v>0</v>
      </c>
      <c r="E283" s="221">
        <f t="shared" si="13"/>
        <v>0</v>
      </c>
    </row>
    <row r="284" spans="1:5">
      <c r="A284" s="55" t="s">
        <v>171</v>
      </c>
      <c r="B284" s="94">
        <v>20</v>
      </c>
      <c r="C284" s="178">
        <v>0</v>
      </c>
      <c r="D284" s="178">
        <v>0</v>
      </c>
      <c r="E284" s="221">
        <f t="shared" si="13"/>
        <v>0</v>
      </c>
    </row>
    <row r="285" spans="1:5">
      <c r="A285" s="90" t="s">
        <v>276</v>
      </c>
      <c r="B285" s="94">
        <v>81</v>
      </c>
      <c r="C285" s="178">
        <f>C286</f>
        <v>0</v>
      </c>
      <c r="D285" s="178">
        <f>D286</f>
        <v>0</v>
      </c>
      <c r="E285" s="221">
        <f t="shared" si="13"/>
        <v>0</v>
      </c>
    </row>
    <row r="286" spans="1:5" ht="26.4">
      <c r="A286" s="55" t="s">
        <v>275</v>
      </c>
      <c r="B286" s="94" t="s">
        <v>277</v>
      </c>
      <c r="C286" s="178">
        <v>0</v>
      </c>
      <c r="D286" s="178">
        <v>0</v>
      </c>
      <c r="E286" s="221">
        <f t="shared" si="13"/>
        <v>0</v>
      </c>
    </row>
    <row r="287" spans="1:5">
      <c r="A287" s="63" t="s">
        <v>367</v>
      </c>
      <c r="B287" s="98" t="s">
        <v>347</v>
      </c>
      <c r="C287" s="178">
        <f>C288+C289</f>
        <v>6578</v>
      </c>
      <c r="D287" s="178">
        <f>D288+D289</f>
        <v>6578</v>
      </c>
      <c r="E287" s="221">
        <f t="shared" si="13"/>
        <v>0</v>
      </c>
    </row>
    <row r="288" spans="1:5">
      <c r="A288" s="55" t="s">
        <v>171</v>
      </c>
      <c r="B288" s="94">
        <v>20</v>
      </c>
      <c r="C288" s="178">
        <v>6578</v>
      </c>
      <c r="D288" s="178">
        <v>6578</v>
      </c>
      <c r="E288" s="221">
        <f t="shared" si="13"/>
        <v>0</v>
      </c>
    </row>
    <row r="289" spans="1:5">
      <c r="A289" s="55" t="s">
        <v>276</v>
      </c>
      <c r="B289" s="94">
        <v>81</v>
      </c>
      <c r="C289" s="178">
        <f>C290</f>
        <v>0</v>
      </c>
      <c r="D289" s="178">
        <f>D290</f>
        <v>0</v>
      </c>
      <c r="E289" s="221">
        <f t="shared" si="13"/>
        <v>0</v>
      </c>
    </row>
    <row r="290" spans="1:5" ht="26.4">
      <c r="A290" s="55" t="s">
        <v>275</v>
      </c>
      <c r="B290" s="94" t="s">
        <v>277</v>
      </c>
      <c r="C290" s="178">
        <v>0</v>
      </c>
      <c r="D290" s="178">
        <v>0</v>
      </c>
      <c r="E290" s="221">
        <f t="shared" si="13"/>
        <v>0</v>
      </c>
    </row>
    <row r="291" spans="1:5" ht="26.4">
      <c r="A291" s="63" t="s">
        <v>368</v>
      </c>
      <c r="B291" s="98" t="s">
        <v>348</v>
      </c>
      <c r="C291" s="178">
        <f>SUM(C292:C295)</f>
        <v>9600</v>
      </c>
      <c r="D291" s="178">
        <f>SUM(D292:D295)</f>
        <v>9600</v>
      </c>
      <c r="E291" s="221">
        <f t="shared" si="13"/>
        <v>0</v>
      </c>
    </row>
    <row r="292" spans="1:5">
      <c r="A292" s="55" t="s">
        <v>177</v>
      </c>
      <c r="B292" s="95">
        <v>10</v>
      </c>
      <c r="C292" s="178">
        <v>1500</v>
      </c>
      <c r="D292" s="178">
        <v>1500</v>
      </c>
      <c r="E292" s="221">
        <f t="shared" si="13"/>
        <v>0</v>
      </c>
    </row>
    <row r="293" spans="1:5">
      <c r="A293" s="55" t="s">
        <v>171</v>
      </c>
      <c r="B293" s="94">
        <v>20</v>
      </c>
      <c r="C293" s="178">
        <v>6500</v>
      </c>
      <c r="D293" s="178">
        <v>6500</v>
      </c>
      <c r="E293" s="221">
        <f t="shared" si="13"/>
        <v>0</v>
      </c>
    </row>
    <row r="294" spans="1:5">
      <c r="A294" s="55" t="s">
        <v>366</v>
      </c>
      <c r="B294" s="94">
        <v>51</v>
      </c>
      <c r="C294" s="178"/>
      <c r="D294" s="178"/>
      <c r="E294" s="221">
        <f t="shared" si="13"/>
        <v>0</v>
      </c>
    </row>
    <row r="295" spans="1:5">
      <c r="A295" s="55" t="s">
        <v>276</v>
      </c>
      <c r="B295" s="94">
        <v>81</v>
      </c>
      <c r="C295" s="274">
        <f>C296</f>
        <v>1600</v>
      </c>
      <c r="D295" s="274">
        <f>D296</f>
        <v>1600</v>
      </c>
      <c r="E295" s="221">
        <f t="shared" si="13"/>
        <v>0</v>
      </c>
    </row>
    <row r="296" spans="1:5" ht="26.4">
      <c r="A296" s="55" t="s">
        <v>275</v>
      </c>
      <c r="B296" s="94" t="s">
        <v>277</v>
      </c>
      <c r="C296" s="275">
        <v>1600</v>
      </c>
      <c r="D296" s="275">
        <v>1600</v>
      </c>
      <c r="E296" s="221">
        <f t="shared" si="13"/>
        <v>0</v>
      </c>
    </row>
    <row r="297" spans="1:5">
      <c r="A297" s="101" t="s">
        <v>254</v>
      </c>
      <c r="B297" s="94" t="s">
        <v>255</v>
      </c>
      <c r="C297" s="178">
        <f>C301+C307</f>
        <v>22525.42</v>
      </c>
      <c r="D297" s="178">
        <f>D301+D307</f>
        <v>23208.85</v>
      </c>
      <c r="E297" s="221">
        <f t="shared" si="13"/>
        <v>683.43000000000029</v>
      </c>
    </row>
    <row r="298" spans="1:5">
      <c r="A298" s="55" t="s">
        <v>171</v>
      </c>
      <c r="B298" s="94">
        <v>20</v>
      </c>
      <c r="C298" s="178">
        <f>C303+C308</f>
        <v>21825.42</v>
      </c>
      <c r="D298" s="178">
        <f>D303+D308</f>
        <v>22508.85</v>
      </c>
      <c r="E298" s="221">
        <f t="shared" si="13"/>
        <v>683.43000000000029</v>
      </c>
    </row>
    <row r="299" spans="1:5">
      <c r="A299" s="90" t="s">
        <v>276</v>
      </c>
      <c r="B299" s="94">
        <v>81</v>
      </c>
      <c r="C299" s="184">
        <f t="shared" ref="C299:D300" si="14">C305+C309</f>
        <v>0</v>
      </c>
      <c r="D299" s="184">
        <f t="shared" si="14"/>
        <v>0</v>
      </c>
      <c r="E299" s="221">
        <f t="shared" si="13"/>
        <v>0</v>
      </c>
    </row>
    <row r="300" spans="1:5" ht="26.4">
      <c r="A300" s="90" t="s">
        <v>275</v>
      </c>
      <c r="B300" s="94" t="s">
        <v>277</v>
      </c>
      <c r="C300" s="265">
        <f t="shared" si="14"/>
        <v>0</v>
      </c>
      <c r="D300" s="265">
        <f t="shared" si="14"/>
        <v>0</v>
      </c>
      <c r="E300" s="221">
        <f t="shared" si="13"/>
        <v>0</v>
      </c>
    </row>
    <row r="301" spans="1:5">
      <c r="A301" s="63" t="s">
        <v>256</v>
      </c>
      <c r="B301" s="94" t="s">
        <v>257</v>
      </c>
      <c r="C301" s="178">
        <f>C303+C305+C302</f>
        <v>20775.419999999998</v>
      </c>
      <c r="D301" s="178">
        <f>D303+D305+D302</f>
        <v>21458.85</v>
      </c>
      <c r="E301" s="221">
        <f t="shared" si="13"/>
        <v>683.43000000000029</v>
      </c>
    </row>
    <row r="302" spans="1:5" s="263" customFormat="1">
      <c r="A302" s="55" t="s">
        <v>177</v>
      </c>
      <c r="B302" s="94">
        <v>10</v>
      </c>
      <c r="C302" s="178">
        <v>700</v>
      </c>
      <c r="D302" s="178">
        <v>700</v>
      </c>
      <c r="E302" s="221">
        <f t="shared" si="13"/>
        <v>0</v>
      </c>
    </row>
    <row r="303" spans="1:5">
      <c r="A303" s="55" t="s">
        <v>341</v>
      </c>
      <c r="B303" s="94">
        <v>20</v>
      </c>
      <c r="C303" s="274">
        <v>20075.419999999998</v>
      </c>
      <c r="D303" s="274">
        <v>20758.849999999999</v>
      </c>
      <c r="E303" s="221">
        <f t="shared" si="13"/>
        <v>683.43000000000029</v>
      </c>
    </row>
    <row r="304" spans="1:5" ht="36.75" hidden="1" customHeight="1">
      <c r="A304" s="55" t="s">
        <v>342</v>
      </c>
      <c r="B304" s="94">
        <v>20.190000000000001</v>
      </c>
      <c r="C304" s="182"/>
      <c r="D304" s="182"/>
      <c r="E304" s="221">
        <f t="shared" si="13"/>
        <v>0</v>
      </c>
    </row>
    <row r="305" spans="1:5">
      <c r="A305" s="55" t="s">
        <v>276</v>
      </c>
      <c r="B305" s="94">
        <v>81</v>
      </c>
      <c r="C305" s="274">
        <f>C306</f>
        <v>0</v>
      </c>
      <c r="D305" s="274">
        <f>D306</f>
        <v>0</v>
      </c>
      <c r="E305" s="221">
        <f t="shared" si="13"/>
        <v>0</v>
      </c>
    </row>
    <row r="306" spans="1:5" ht="26.4">
      <c r="A306" s="55" t="s">
        <v>275</v>
      </c>
      <c r="B306" s="94" t="s">
        <v>277</v>
      </c>
      <c r="C306" s="275">
        <v>0</v>
      </c>
      <c r="D306" s="275">
        <v>0</v>
      </c>
      <c r="E306" s="221">
        <f t="shared" si="13"/>
        <v>0</v>
      </c>
    </row>
    <row r="307" spans="1:5">
      <c r="A307" s="63" t="s">
        <v>258</v>
      </c>
      <c r="B307" s="98" t="s">
        <v>259</v>
      </c>
      <c r="C307" s="178">
        <f>C308+C309</f>
        <v>1750</v>
      </c>
      <c r="D307" s="178">
        <f>D308+D309</f>
        <v>1750</v>
      </c>
      <c r="E307" s="221">
        <f t="shared" si="13"/>
        <v>0</v>
      </c>
    </row>
    <row r="308" spans="1:5">
      <c r="A308" s="55" t="s">
        <v>171</v>
      </c>
      <c r="B308" s="94">
        <v>20</v>
      </c>
      <c r="C308" s="178">
        <v>1750</v>
      </c>
      <c r="D308" s="178">
        <v>1750</v>
      </c>
      <c r="E308" s="221">
        <f t="shared" si="13"/>
        <v>0</v>
      </c>
    </row>
    <row r="309" spans="1:5">
      <c r="A309" s="55" t="s">
        <v>276</v>
      </c>
      <c r="B309" s="94">
        <v>81</v>
      </c>
      <c r="C309" s="178">
        <f>C310</f>
        <v>0</v>
      </c>
      <c r="D309" s="178">
        <f>D310</f>
        <v>0</v>
      </c>
      <c r="E309" s="221">
        <f t="shared" si="13"/>
        <v>0</v>
      </c>
    </row>
    <row r="310" spans="1:5" ht="26.4">
      <c r="A310" s="55" t="s">
        <v>275</v>
      </c>
      <c r="B310" s="94" t="s">
        <v>277</v>
      </c>
      <c r="C310" s="178">
        <v>0</v>
      </c>
      <c r="D310" s="178">
        <v>0</v>
      </c>
      <c r="E310" s="221">
        <f t="shared" si="13"/>
        <v>0</v>
      </c>
    </row>
    <row r="311" spans="1:5">
      <c r="A311" s="101" t="s">
        <v>260</v>
      </c>
      <c r="B311" s="94" t="s">
        <v>261</v>
      </c>
      <c r="C311" s="274">
        <f t="shared" ref="C311:D312" si="15">C317</f>
        <v>24245.22</v>
      </c>
      <c r="D311" s="274">
        <f t="shared" si="15"/>
        <v>24245.22</v>
      </c>
      <c r="E311" s="221">
        <f t="shared" si="13"/>
        <v>0</v>
      </c>
    </row>
    <row r="312" spans="1:5">
      <c r="A312" s="99" t="s">
        <v>262</v>
      </c>
      <c r="B312" s="95" t="s">
        <v>263</v>
      </c>
      <c r="C312" s="274">
        <f t="shared" si="15"/>
        <v>4359.43</v>
      </c>
      <c r="D312" s="274">
        <f t="shared" si="15"/>
        <v>4359.43</v>
      </c>
      <c r="E312" s="221">
        <f t="shared" si="13"/>
        <v>0</v>
      </c>
    </row>
    <row r="313" spans="1:5" ht="26.4">
      <c r="A313" s="99" t="s">
        <v>264</v>
      </c>
      <c r="B313" s="81" t="s">
        <v>265</v>
      </c>
      <c r="C313" s="275">
        <f t="shared" ref="C313:D313" si="16">C319</f>
        <v>4359.43</v>
      </c>
      <c r="D313" s="275">
        <f t="shared" si="16"/>
        <v>4359.43</v>
      </c>
      <c r="E313" s="221">
        <f t="shared" si="13"/>
        <v>0</v>
      </c>
    </row>
    <row r="314" spans="1:5" s="308" customFormat="1" ht="26.4">
      <c r="A314" s="99" t="s">
        <v>193</v>
      </c>
      <c r="B314" s="309">
        <v>51</v>
      </c>
      <c r="C314" s="275">
        <f t="shared" ref="C314:D316" si="17">C320</f>
        <v>16384.79</v>
      </c>
      <c r="D314" s="275">
        <f t="shared" si="17"/>
        <v>16384.79</v>
      </c>
      <c r="E314" s="221">
        <f t="shared" si="13"/>
        <v>0</v>
      </c>
    </row>
    <row r="315" spans="1:5">
      <c r="A315" s="55" t="s">
        <v>276</v>
      </c>
      <c r="B315" s="94">
        <v>81</v>
      </c>
      <c r="C315" s="274">
        <f t="shared" si="17"/>
        <v>3501</v>
      </c>
      <c r="D315" s="274">
        <f t="shared" si="17"/>
        <v>3501</v>
      </c>
      <c r="E315" s="221">
        <f t="shared" si="13"/>
        <v>0</v>
      </c>
    </row>
    <row r="316" spans="1:5" ht="26.4">
      <c r="A316" s="55" t="s">
        <v>275</v>
      </c>
      <c r="B316" s="94" t="s">
        <v>277</v>
      </c>
      <c r="C316" s="275">
        <f t="shared" si="17"/>
        <v>3501</v>
      </c>
      <c r="D316" s="275">
        <f t="shared" si="17"/>
        <v>3501</v>
      </c>
      <c r="E316" s="221">
        <f t="shared" si="13"/>
        <v>0</v>
      </c>
    </row>
    <row r="317" spans="1:5">
      <c r="A317" s="63" t="s">
        <v>266</v>
      </c>
      <c r="B317" s="94" t="s">
        <v>267</v>
      </c>
      <c r="C317" s="178">
        <f>C318+C321+C320</f>
        <v>24245.22</v>
      </c>
      <c r="D317" s="178">
        <f>D318+D321+D320</f>
        <v>24245.22</v>
      </c>
      <c r="E317" s="221">
        <f t="shared" si="13"/>
        <v>0</v>
      </c>
    </row>
    <row r="318" spans="1:5">
      <c r="A318" s="99" t="s">
        <v>262</v>
      </c>
      <c r="B318" s="95" t="s">
        <v>263</v>
      </c>
      <c r="C318" s="178">
        <f>C319</f>
        <v>4359.43</v>
      </c>
      <c r="D318" s="178">
        <f>D319</f>
        <v>4359.43</v>
      </c>
      <c r="E318" s="221">
        <f t="shared" si="13"/>
        <v>0</v>
      </c>
    </row>
    <row r="319" spans="1:5" ht="26.4">
      <c r="A319" s="99" t="s">
        <v>264</v>
      </c>
      <c r="B319" s="81" t="s">
        <v>265</v>
      </c>
      <c r="C319" s="178">
        <v>4359.43</v>
      </c>
      <c r="D319" s="178">
        <v>4359.43</v>
      </c>
      <c r="E319" s="221">
        <f t="shared" si="13"/>
        <v>0</v>
      </c>
    </row>
    <row r="320" spans="1:5" s="308" customFormat="1" ht="26.4">
      <c r="A320" s="99" t="s">
        <v>193</v>
      </c>
      <c r="B320" s="309">
        <v>51</v>
      </c>
      <c r="C320" s="178">
        <v>16384.79</v>
      </c>
      <c r="D320" s="178">
        <v>16384.79</v>
      </c>
      <c r="E320" s="221">
        <f t="shared" si="13"/>
        <v>0</v>
      </c>
    </row>
    <row r="321" spans="1:5">
      <c r="A321" s="55" t="s">
        <v>276</v>
      </c>
      <c r="B321" s="94">
        <v>81</v>
      </c>
      <c r="C321" s="274">
        <f>C322</f>
        <v>3501</v>
      </c>
      <c r="D321" s="274">
        <f>D322</f>
        <v>3501</v>
      </c>
      <c r="E321" s="221">
        <f t="shared" si="13"/>
        <v>0</v>
      </c>
    </row>
    <row r="322" spans="1:5" ht="26.4">
      <c r="A322" s="55" t="s">
        <v>275</v>
      </c>
      <c r="B322" s="94" t="s">
        <v>277</v>
      </c>
      <c r="C322" s="275">
        <v>3501</v>
      </c>
      <c r="D322" s="275">
        <v>3501</v>
      </c>
      <c r="E322" s="221">
        <f t="shared" si="13"/>
        <v>0</v>
      </c>
    </row>
    <row r="323" spans="1:5">
      <c r="A323" s="101" t="s">
        <v>268</v>
      </c>
      <c r="B323" s="94" t="s">
        <v>269</v>
      </c>
      <c r="C323" s="178">
        <f t="shared" ref="C323:D326" si="18">C327</f>
        <v>5450.57</v>
      </c>
      <c r="D323" s="178">
        <f t="shared" si="18"/>
        <v>5450.57</v>
      </c>
      <c r="E323" s="221">
        <f t="shared" si="13"/>
        <v>0</v>
      </c>
    </row>
    <row r="324" spans="1:5">
      <c r="A324" s="55" t="s">
        <v>171</v>
      </c>
      <c r="B324" s="94">
        <v>20</v>
      </c>
      <c r="C324" s="178">
        <f t="shared" si="18"/>
        <v>1850.57</v>
      </c>
      <c r="D324" s="178">
        <f t="shared" si="18"/>
        <v>1850.57</v>
      </c>
      <c r="E324" s="221">
        <f t="shared" si="13"/>
        <v>0</v>
      </c>
    </row>
    <row r="325" spans="1:5">
      <c r="A325" s="90" t="s">
        <v>276</v>
      </c>
      <c r="B325" s="94">
        <v>81</v>
      </c>
      <c r="C325" s="178">
        <f t="shared" si="18"/>
        <v>3600</v>
      </c>
      <c r="D325" s="178">
        <f t="shared" si="18"/>
        <v>3600</v>
      </c>
      <c r="E325" s="221">
        <f t="shared" si="13"/>
        <v>0</v>
      </c>
    </row>
    <row r="326" spans="1:5" ht="26.4">
      <c r="A326" s="90" t="s">
        <v>275</v>
      </c>
      <c r="B326" s="94" t="s">
        <v>277</v>
      </c>
      <c r="C326" s="178">
        <f t="shared" si="18"/>
        <v>3600</v>
      </c>
      <c r="D326" s="178">
        <f t="shared" si="18"/>
        <v>3600</v>
      </c>
      <c r="E326" s="221">
        <f t="shared" si="13"/>
        <v>0</v>
      </c>
    </row>
    <row r="327" spans="1:5" s="22" customFormat="1" ht="13.8">
      <c r="A327" s="63" t="s">
        <v>270</v>
      </c>
      <c r="B327" s="106" t="s">
        <v>271</v>
      </c>
      <c r="C327" s="186">
        <f>C328+C329</f>
        <v>5450.57</v>
      </c>
      <c r="D327" s="186">
        <f>D328+D329</f>
        <v>5450.57</v>
      </c>
      <c r="E327" s="221">
        <f t="shared" si="13"/>
        <v>0</v>
      </c>
    </row>
    <row r="328" spans="1:5">
      <c r="A328" s="55" t="s">
        <v>171</v>
      </c>
      <c r="B328" s="94">
        <v>20</v>
      </c>
      <c r="C328" s="186">
        <v>1850.57</v>
      </c>
      <c r="D328" s="186">
        <v>1850.57</v>
      </c>
      <c r="E328" s="221">
        <f t="shared" si="13"/>
        <v>0</v>
      </c>
    </row>
    <row r="329" spans="1:5">
      <c r="A329" s="55" t="s">
        <v>276</v>
      </c>
      <c r="B329" s="94">
        <v>81</v>
      </c>
      <c r="C329" s="277">
        <f>C330</f>
        <v>3600</v>
      </c>
      <c r="D329" s="277">
        <f>D330</f>
        <v>3600</v>
      </c>
      <c r="E329" s="221">
        <f t="shared" si="13"/>
        <v>0</v>
      </c>
    </row>
    <row r="330" spans="1:5" ht="26.4">
      <c r="A330" s="55" t="s">
        <v>275</v>
      </c>
      <c r="B330" s="94" t="s">
        <v>277</v>
      </c>
      <c r="C330" s="275">
        <v>3600</v>
      </c>
      <c r="D330" s="275">
        <v>3600</v>
      </c>
      <c r="E330" s="221">
        <f t="shared" si="13"/>
        <v>0</v>
      </c>
    </row>
    <row r="331" spans="1:5" ht="26.4">
      <c r="A331" s="93" t="s">
        <v>279</v>
      </c>
      <c r="B331" s="98"/>
      <c r="C331" s="182">
        <f>C6</f>
        <v>216164.93999999997</v>
      </c>
      <c r="D331" s="182">
        <f>D6</f>
        <v>216538.74</v>
      </c>
      <c r="E331" s="221">
        <f t="shared" si="13"/>
        <v>373.80000000001746</v>
      </c>
    </row>
    <row r="332" spans="1:5" ht="24" customHeight="1">
      <c r="A332" s="93" t="s">
        <v>351</v>
      </c>
      <c r="B332" s="98"/>
      <c r="C332" s="182">
        <f>'venituri 2022 SF'!C96</f>
        <v>214305.51000000004</v>
      </c>
      <c r="D332" s="182">
        <f>'venituri 2022 SF'!D96</f>
        <v>214679.31000000003</v>
      </c>
      <c r="E332" s="221">
        <f t="shared" si="13"/>
        <v>373.79999999998836</v>
      </c>
    </row>
    <row r="333" spans="1:5" ht="17.399999999999999" customHeight="1">
      <c r="A333" s="93" t="s">
        <v>361</v>
      </c>
      <c r="B333" s="98"/>
      <c r="C333" s="182">
        <f>C331-C332</f>
        <v>1859.4299999999348</v>
      </c>
      <c r="D333" s="182">
        <f>D331-D332</f>
        <v>1859.4299999999639</v>
      </c>
      <c r="E333" s="221">
        <f t="shared" si="13"/>
        <v>2.9103830456733704E-11</v>
      </c>
    </row>
    <row r="334" spans="1:5" ht="12" customHeight="1">
      <c r="A334" s="107"/>
      <c r="C334" s="298"/>
      <c r="D334" s="298"/>
      <c r="E334" s="299"/>
    </row>
    <row r="335" spans="1:5" ht="12" customHeight="1">
      <c r="A335" s="37" t="s">
        <v>165</v>
      </c>
      <c r="B335" s="38" t="s">
        <v>166</v>
      </c>
      <c r="C335" s="36"/>
      <c r="D335" s="36"/>
      <c r="E335" s="36"/>
    </row>
    <row r="336" spans="1:5" ht="12" customHeight="1">
      <c r="A336" s="37" t="s">
        <v>412</v>
      </c>
      <c r="B336" s="38" t="s">
        <v>413</v>
      </c>
      <c r="C336" s="36"/>
      <c r="D336" s="36"/>
      <c r="E336" s="36"/>
    </row>
    <row r="337" spans="2:5" ht="12" customHeight="1">
      <c r="B337" s="38"/>
      <c r="C337" s="36"/>
      <c r="D337" s="36"/>
      <c r="E337" s="36"/>
    </row>
    <row r="338" spans="2:5" ht="12" customHeight="1"/>
    <row r="339" spans="2:5" ht="12" customHeight="1"/>
    <row r="340" spans="2:5" ht="12" customHeight="1"/>
    <row r="341" spans="2:5" ht="12" customHeight="1"/>
    <row r="342" spans="2:5" ht="12" customHeight="1"/>
  </sheetData>
  <mergeCells count="1">
    <mergeCell ref="A1:E1"/>
  </mergeCells>
  <phoneticPr fontId="3" type="noConversion"/>
  <pageMargins left="0.62992125984251968" right="0.23622047244094491" top="0.74803149606299213" bottom="0.74803149606299213" header="0.31496062992125984" footer="0.31496062992125984"/>
  <pageSetup paperSize="9" orientation="portrait" horizontalDpi="300" verticalDpi="300" r:id="rId1"/>
  <headerFooter alignWithMargins="0">
    <oddHeader>&amp;CMUNICIPIUL DROBETA TURNU SEVERIN
JUDETUL MEHEDINTI</oddHeader>
    <oddFooter>&amp;C&amp;P&amp;R&amp;A</oddFooter>
  </headerFooter>
</worksheet>
</file>

<file path=xl/worksheets/sheet5.xml><?xml version="1.0" encoding="utf-8"?>
<worksheet xmlns="http://schemas.openxmlformats.org/spreadsheetml/2006/main" xmlns:r="http://schemas.openxmlformats.org/officeDocument/2006/relationships">
  <dimension ref="A1:F483"/>
  <sheetViews>
    <sheetView tabSelected="1" topLeftCell="A323" zoomScaleNormal="100" workbookViewId="0">
      <selection activeCell="G345" sqref="G345"/>
    </sheetView>
  </sheetViews>
  <sheetFormatPr defaultColWidth="9.109375" defaultRowHeight="13.2"/>
  <cols>
    <col min="1" max="1" width="44.44140625" style="30" customWidth="1"/>
    <col min="2" max="2" width="9.109375" style="4" customWidth="1"/>
    <col min="3" max="5" width="10.109375" style="127" customWidth="1"/>
  </cols>
  <sheetData>
    <row r="1" spans="1:5">
      <c r="A1" s="109"/>
    </row>
    <row r="2" spans="1:5" s="117" customFormat="1" ht="11.25" customHeight="1">
      <c r="A2" s="329" t="s">
        <v>783</v>
      </c>
      <c r="B2" s="329"/>
      <c r="C2" s="329"/>
      <c r="D2" s="329"/>
      <c r="E2" s="329"/>
    </row>
    <row r="3" spans="1:5" ht="13.2" hidden="1" customHeight="1">
      <c r="B3" s="4" t="s">
        <v>167</v>
      </c>
    </row>
    <row r="5" spans="1:5">
      <c r="D5" s="40" t="s">
        <v>726</v>
      </c>
      <c r="E5" s="40" t="s">
        <v>724</v>
      </c>
    </row>
    <row r="6" spans="1:5" ht="44.25" customHeight="1">
      <c r="A6" s="189" t="s">
        <v>0</v>
      </c>
      <c r="B6" s="190" t="s">
        <v>1</v>
      </c>
      <c r="C6" s="187" t="s">
        <v>877</v>
      </c>
      <c r="D6" s="187" t="s">
        <v>875</v>
      </c>
      <c r="E6" s="187" t="s">
        <v>876</v>
      </c>
    </row>
    <row r="7" spans="1:5" s="13" customFormat="1" ht="23.4">
      <c r="A7" s="191" t="s">
        <v>281</v>
      </c>
      <c r="B7" s="192"/>
      <c r="C7" s="219">
        <f>C8+C23+C41+C107+C157+C227+C256+C318+C140+C102</f>
        <v>163041.09</v>
      </c>
      <c r="D7" s="219">
        <f>D8+D23+D41+D107+D157+D227+D256+D318+D140+D102</f>
        <v>163492.24</v>
      </c>
      <c r="E7" s="219">
        <f>D7-C7</f>
        <v>451.14999999999418</v>
      </c>
    </row>
    <row r="8" spans="1:5">
      <c r="A8" s="193" t="s">
        <v>168</v>
      </c>
      <c r="B8" s="194" t="s">
        <v>169</v>
      </c>
      <c r="C8" s="220">
        <f>C11</f>
        <v>10160.83</v>
      </c>
      <c r="D8" s="220">
        <f>D11</f>
        <v>10160.83</v>
      </c>
      <c r="E8" s="221">
        <f t="shared" ref="E8:E88" si="0">D8-C8</f>
        <v>0</v>
      </c>
    </row>
    <row r="9" spans="1:5">
      <c r="A9" s="134" t="s">
        <v>174</v>
      </c>
      <c r="B9" s="194">
        <v>70</v>
      </c>
      <c r="C9" s="220">
        <f>C16</f>
        <v>3021.6</v>
      </c>
      <c r="D9" s="220">
        <f>D16</f>
        <v>3021.6</v>
      </c>
      <c r="E9" s="221">
        <f t="shared" si="0"/>
        <v>0</v>
      </c>
    </row>
    <row r="10" spans="1:5" ht="24">
      <c r="A10" s="195" t="s">
        <v>173</v>
      </c>
      <c r="B10" s="196">
        <v>58</v>
      </c>
      <c r="C10" s="220">
        <f>C12</f>
        <v>7139.23</v>
      </c>
      <c r="D10" s="220">
        <f>D12</f>
        <v>7139.23</v>
      </c>
      <c r="E10" s="221">
        <f t="shared" si="0"/>
        <v>0</v>
      </c>
    </row>
    <row r="11" spans="1:5">
      <c r="A11" s="197" t="s">
        <v>175</v>
      </c>
      <c r="B11" s="194" t="s">
        <v>176</v>
      </c>
      <c r="C11" s="220">
        <f>C16+C12</f>
        <v>10160.83</v>
      </c>
      <c r="D11" s="220">
        <f>D16+D12</f>
        <v>10160.83</v>
      </c>
      <c r="E11" s="221">
        <f t="shared" si="0"/>
        <v>0</v>
      </c>
    </row>
    <row r="12" spans="1:5" ht="24">
      <c r="A12" s="195" t="s">
        <v>492</v>
      </c>
      <c r="B12" s="194" t="s">
        <v>734</v>
      </c>
      <c r="C12" s="221">
        <f>SUM(C13:C15)</f>
        <v>7139.23</v>
      </c>
      <c r="D12" s="221">
        <f>SUM(D13:D15)</f>
        <v>7139.23</v>
      </c>
      <c r="E12" s="221">
        <f t="shared" si="0"/>
        <v>0</v>
      </c>
    </row>
    <row r="13" spans="1:5">
      <c r="A13" s="198" t="s">
        <v>178</v>
      </c>
      <c r="B13" s="199" t="s">
        <v>432</v>
      </c>
      <c r="C13" s="221">
        <v>974.82</v>
      </c>
      <c r="D13" s="221">
        <v>974.82</v>
      </c>
      <c r="E13" s="221">
        <f t="shared" si="0"/>
        <v>0</v>
      </c>
    </row>
    <row r="14" spans="1:5">
      <c r="A14" s="198" t="s">
        <v>179</v>
      </c>
      <c r="B14" s="199" t="s">
        <v>431</v>
      </c>
      <c r="C14" s="221">
        <v>6164.41</v>
      </c>
      <c r="D14" s="221">
        <v>6164.41</v>
      </c>
      <c r="E14" s="221">
        <f t="shared" si="0"/>
        <v>0</v>
      </c>
    </row>
    <row r="15" spans="1:5">
      <c r="A15" s="198" t="s">
        <v>180</v>
      </c>
      <c r="B15" s="199" t="s">
        <v>430</v>
      </c>
      <c r="C15" s="221">
        <v>0</v>
      </c>
      <c r="D15" s="221">
        <v>0</v>
      </c>
      <c r="E15" s="221">
        <f t="shared" si="0"/>
        <v>0</v>
      </c>
    </row>
    <row r="16" spans="1:5">
      <c r="A16" s="134" t="s">
        <v>174</v>
      </c>
      <c r="B16" s="194">
        <v>70</v>
      </c>
      <c r="C16" s="220">
        <f>SUM(C17:C22)</f>
        <v>3021.6</v>
      </c>
      <c r="D16" s="220">
        <f>SUM(D17:D22)</f>
        <v>3021.6</v>
      </c>
      <c r="E16" s="221">
        <f t="shared" si="0"/>
        <v>0</v>
      </c>
    </row>
    <row r="17" spans="1:5" s="166" customFormat="1" ht="27.6">
      <c r="A17" s="138" t="s">
        <v>791</v>
      </c>
      <c r="B17" s="229"/>
      <c r="C17" s="225">
        <v>152.5</v>
      </c>
      <c r="D17" s="225">
        <v>152.5</v>
      </c>
      <c r="E17" s="221">
        <f t="shared" si="0"/>
        <v>0</v>
      </c>
    </row>
    <row r="18" spans="1:5" s="255" customFormat="1" ht="13.8">
      <c r="A18" s="138" t="s">
        <v>745</v>
      </c>
      <c r="B18" s="229"/>
      <c r="C18" s="225">
        <v>4</v>
      </c>
      <c r="D18" s="225">
        <v>4</v>
      </c>
      <c r="E18" s="221">
        <f t="shared" si="0"/>
        <v>0</v>
      </c>
    </row>
    <row r="19" spans="1:5" ht="13.8">
      <c r="A19" s="138" t="s">
        <v>746</v>
      </c>
      <c r="B19" s="229"/>
      <c r="C19" s="225">
        <v>25.1</v>
      </c>
      <c r="D19" s="225">
        <v>25.1</v>
      </c>
      <c r="E19" s="221">
        <f t="shared" si="0"/>
        <v>0</v>
      </c>
    </row>
    <row r="20" spans="1:5" s="304" customFormat="1" ht="13.8">
      <c r="A20" s="138" t="s">
        <v>884</v>
      </c>
      <c r="B20" s="229"/>
      <c r="C20" s="225">
        <v>40</v>
      </c>
      <c r="D20" s="225">
        <v>40</v>
      </c>
      <c r="E20" s="221">
        <f t="shared" si="0"/>
        <v>0</v>
      </c>
    </row>
    <row r="21" spans="1:5" s="318" customFormat="1" ht="27.6">
      <c r="A21" s="138" t="s">
        <v>909</v>
      </c>
      <c r="B21" s="229"/>
      <c r="C21" s="225">
        <v>2750</v>
      </c>
      <c r="D21" s="225">
        <v>2750</v>
      </c>
      <c r="E21" s="221">
        <f t="shared" si="0"/>
        <v>0</v>
      </c>
    </row>
    <row r="22" spans="1:5" s="255" customFormat="1" ht="27.6">
      <c r="A22" s="138" t="s">
        <v>747</v>
      </c>
      <c r="B22" s="229"/>
      <c r="C22" s="225">
        <v>50</v>
      </c>
      <c r="D22" s="225">
        <v>50</v>
      </c>
      <c r="E22" s="221">
        <f t="shared" si="0"/>
        <v>0</v>
      </c>
    </row>
    <row r="23" spans="1:5">
      <c r="A23" s="200" t="s">
        <v>194</v>
      </c>
      <c r="B23" s="194" t="s">
        <v>195</v>
      </c>
      <c r="C23" s="220">
        <f>C29+C27</f>
        <v>0</v>
      </c>
      <c r="D23" s="220">
        <f>D29+D27</f>
        <v>53.41</v>
      </c>
      <c r="E23" s="221">
        <f t="shared" si="0"/>
        <v>53.41</v>
      </c>
    </row>
    <row r="24" spans="1:5" s="22" customFormat="1" ht="13.8">
      <c r="A24" s="201" t="s">
        <v>429</v>
      </c>
      <c r="B24" s="194">
        <v>51</v>
      </c>
      <c r="C24" s="220">
        <f>C28</f>
        <v>0</v>
      </c>
      <c r="D24" s="220">
        <f>D28</f>
        <v>0</v>
      </c>
      <c r="E24" s="221">
        <f t="shared" si="0"/>
        <v>0</v>
      </c>
    </row>
    <row r="25" spans="1:5" ht="24">
      <c r="A25" s="134" t="s">
        <v>173</v>
      </c>
      <c r="B25" s="194">
        <v>58</v>
      </c>
      <c r="C25" s="220">
        <f>C30</f>
        <v>0</v>
      </c>
      <c r="D25" s="220">
        <f>D30</f>
        <v>0</v>
      </c>
      <c r="E25" s="221">
        <f t="shared" si="0"/>
        <v>0</v>
      </c>
    </row>
    <row r="26" spans="1:5" s="150" customFormat="1" ht="15" customHeight="1">
      <c r="A26" s="134" t="s">
        <v>196</v>
      </c>
      <c r="B26" s="194">
        <v>70</v>
      </c>
      <c r="C26" s="222">
        <f>C39</f>
        <v>0</v>
      </c>
      <c r="D26" s="222">
        <f>D39</f>
        <v>53.41</v>
      </c>
      <c r="E26" s="221">
        <f t="shared" si="0"/>
        <v>53.41</v>
      </c>
    </row>
    <row r="27" spans="1:5">
      <c r="A27" s="202" t="s">
        <v>305</v>
      </c>
      <c r="B27" s="194" t="s">
        <v>197</v>
      </c>
      <c r="C27" s="220">
        <f>SUM(C28:C28)</f>
        <v>0</v>
      </c>
      <c r="D27" s="220">
        <f>SUM(D28:D28)</f>
        <v>0</v>
      </c>
      <c r="E27" s="221">
        <f t="shared" si="0"/>
        <v>0</v>
      </c>
    </row>
    <row r="28" spans="1:5" s="22" customFormat="1" ht="26.4">
      <c r="A28" s="203" t="s">
        <v>438</v>
      </c>
      <c r="B28" s="194">
        <v>51</v>
      </c>
      <c r="C28" s="220">
        <v>0</v>
      </c>
      <c r="D28" s="220">
        <v>0</v>
      </c>
      <c r="E28" s="221">
        <f t="shared" si="0"/>
        <v>0</v>
      </c>
    </row>
    <row r="29" spans="1:5">
      <c r="A29" s="204" t="s">
        <v>198</v>
      </c>
      <c r="B29" s="194" t="s">
        <v>199</v>
      </c>
      <c r="C29" s="220">
        <f>C30+C39</f>
        <v>0</v>
      </c>
      <c r="D29" s="220">
        <f>D30+D39</f>
        <v>53.41</v>
      </c>
      <c r="E29" s="221">
        <f t="shared" si="0"/>
        <v>53.41</v>
      </c>
    </row>
    <row r="30" spans="1:5" ht="24">
      <c r="A30" s="134" t="s">
        <v>173</v>
      </c>
      <c r="B30" s="194">
        <v>58</v>
      </c>
      <c r="C30" s="220">
        <f>C31+C35</f>
        <v>0</v>
      </c>
      <c r="D30" s="220">
        <f>D31+D35</f>
        <v>0</v>
      </c>
      <c r="E30" s="221">
        <f t="shared" si="0"/>
        <v>0</v>
      </c>
    </row>
    <row r="31" spans="1:5" ht="24">
      <c r="A31" s="134" t="s">
        <v>490</v>
      </c>
      <c r="B31" s="194" t="s">
        <v>731</v>
      </c>
      <c r="C31" s="220">
        <f>SUM(C32:C34)</f>
        <v>0</v>
      </c>
      <c r="D31" s="220">
        <f>SUM(D32:D34)</f>
        <v>0</v>
      </c>
      <c r="E31" s="221">
        <f t="shared" si="0"/>
        <v>0</v>
      </c>
    </row>
    <row r="32" spans="1:5" ht="11.25" customHeight="1">
      <c r="A32" s="283" t="s">
        <v>178</v>
      </c>
      <c r="B32" s="194" t="s">
        <v>417</v>
      </c>
      <c r="C32" s="222"/>
      <c r="D32" s="222"/>
      <c r="E32" s="221">
        <f t="shared" si="0"/>
        <v>0</v>
      </c>
    </row>
    <row r="33" spans="1:5" ht="11.25" customHeight="1">
      <c r="A33" s="283" t="s">
        <v>179</v>
      </c>
      <c r="B33" s="194" t="s">
        <v>418</v>
      </c>
      <c r="C33" s="222"/>
      <c r="D33" s="222"/>
      <c r="E33" s="221">
        <f t="shared" si="0"/>
        <v>0</v>
      </c>
    </row>
    <row r="34" spans="1:5" ht="11.25" customHeight="1">
      <c r="A34" s="283" t="s">
        <v>180</v>
      </c>
      <c r="B34" s="194" t="s">
        <v>419</v>
      </c>
      <c r="C34" s="222"/>
      <c r="D34" s="222"/>
      <c r="E34" s="221">
        <f t="shared" si="0"/>
        <v>0</v>
      </c>
    </row>
    <row r="35" spans="1:5" ht="24">
      <c r="A35" s="134" t="s">
        <v>491</v>
      </c>
      <c r="B35" s="194" t="s">
        <v>732</v>
      </c>
      <c r="C35" s="220">
        <f>SUM(C36:C38)</f>
        <v>0</v>
      </c>
      <c r="D35" s="220">
        <f>SUM(D36:D38)</f>
        <v>0</v>
      </c>
      <c r="E35" s="221">
        <f t="shared" si="0"/>
        <v>0</v>
      </c>
    </row>
    <row r="36" spans="1:5" ht="11.25" customHeight="1">
      <c r="A36" s="283" t="s">
        <v>178</v>
      </c>
      <c r="B36" s="194" t="s">
        <v>487</v>
      </c>
      <c r="C36" s="222">
        <v>0</v>
      </c>
      <c r="D36" s="222">
        <v>0</v>
      </c>
      <c r="E36" s="221">
        <f t="shared" si="0"/>
        <v>0</v>
      </c>
    </row>
    <row r="37" spans="1:5" ht="11.25" customHeight="1">
      <c r="A37" s="283" t="s">
        <v>179</v>
      </c>
      <c r="B37" s="194" t="s">
        <v>488</v>
      </c>
      <c r="C37" s="222">
        <v>0</v>
      </c>
      <c r="D37" s="222">
        <v>0</v>
      </c>
      <c r="E37" s="221">
        <f t="shared" si="0"/>
        <v>0</v>
      </c>
    </row>
    <row r="38" spans="1:5" ht="11.25" customHeight="1">
      <c r="A38" s="283" t="s">
        <v>180</v>
      </c>
      <c r="B38" s="194" t="s">
        <v>489</v>
      </c>
      <c r="C38" s="222"/>
      <c r="D38" s="222"/>
      <c r="E38" s="221">
        <f t="shared" si="0"/>
        <v>0</v>
      </c>
    </row>
    <row r="39" spans="1:5" s="150" customFormat="1" ht="15" customHeight="1">
      <c r="A39" s="134" t="s">
        <v>196</v>
      </c>
      <c r="B39" s="194">
        <v>70</v>
      </c>
      <c r="C39" s="222">
        <f>C40</f>
        <v>0</v>
      </c>
      <c r="D39" s="222">
        <f>D40</f>
        <v>53.41</v>
      </c>
      <c r="E39" s="221">
        <f t="shared" si="0"/>
        <v>53.41</v>
      </c>
    </row>
    <row r="40" spans="1:5" s="323" customFormat="1" ht="27" customHeight="1">
      <c r="A40" s="134" t="s">
        <v>926</v>
      </c>
      <c r="B40" s="194"/>
      <c r="C40" s="222">
        <v>0</v>
      </c>
      <c r="D40" s="222">
        <v>53.41</v>
      </c>
      <c r="E40" s="310">
        <f t="shared" si="0"/>
        <v>53.41</v>
      </c>
    </row>
    <row r="41" spans="1:5">
      <c r="A41" s="205" t="s">
        <v>200</v>
      </c>
      <c r="B41" s="194" t="s">
        <v>201</v>
      </c>
      <c r="C41" s="220">
        <f>C52+C92+C97</f>
        <v>45106.839999999989</v>
      </c>
      <c r="D41" s="220">
        <f>D52+D92+D97</f>
        <v>45606.839999999989</v>
      </c>
      <c r="E41" s="221">
        <f t="shared" si="0"/>
        <v>500</v>
      </c>
    </row>
    <row r="42" spans="1:5">
      <c r="A42" s="134" t="s">
        <v>196</v>
      </c>
      <c r="B42" s="194">
        <v>70</v>
      </c>
      <c r="C42" s="220">
        <f t="shared" ref="C42:D42" si="1">C57</f>
        <v>1697.95</v>
      </c>
      <c r="D42" s="220">
        <f t="shared" si="1"/>
        <v>2197.9500000000003</v>
      </c>
      <c r="E42" s="221">
        <f t="shared" si="0"/>
        <v>500.00000000000023</v>
      </c>
    </row>
    <row r="43" spans="1:5" s="170" customFormat="1" ht="24">
      <c r="A43" s="134" t="s">
        <v>729</v>
      </c>
      <c r="B43" s="194">
        <v>58</v>
      </c>
      <c r="C43" s="220">
        <f>C44+C48</f>
        <v>43408.89</v>
      </c>
      <c r="D43" s="220">
        <f>D44+D48</f>
        <v>43408.89</v>
      </c>
      <c r="E43" s="221">
        <f t="shared" si="0"/>
        <v>0</v>
      </c>
    </row>
    <row r="44" spans="1:5" ht="24">
      <c r="A44" s="134" t="s">
        <v>490</v>
      </c>
      <c r="B44" s="194" t="s">
        <v>731</v>
      </c>
      <c r="C44" s="220">
        <f t="shared" ref="C44:D47" si="2">C53</f>
        <v>40151.839999999997</v>
      </c>
      <c r="D44" s="220">
        <f t="shared" si="2"/>
        <v>40151.839999999997</v>
      </c>
      <c r="E44" s="221">
        <f t="shared" si="0"/>
        <v>0</v>
      </c>
    </row>
    <row r="45" spans="1:5" ht="11.25" customHeight="1">
      <c r="A45" s="283" t="s">
        <v>178</v>
      </c>
      <c r="B45" s="194" t="s">
        <v>417</v>
      </c>
      <c r="C45" s="222">
        <f t="shared" si="2"/>
        <v>5783.35</v>
      </c>
      <c r="D45" s="222">
        <f t="shared" si="2"/>
        <v>5783.35</v>
      </c>
      <c r="E45" s="221">
        <f t="shared" si="0"/>
        <v>0</v>
      </c>
    </row>
    <row r="46" spans="1:5" ht="11.25" customHeight="1">
      <c r="A46" s="283" t="s">
        <v>179</v>
      </c>
      <c r="B46" s="194" t="s">
        <v>418</v>
      </c>
      <c r="C46" s="222">
        <f t="shared" si="2"/>
        <v>33006.449999999997</v>
      </c>
      <c r="D46" s="222">
        <f t="shared" si="2"/>
        <v>33006.449999999997</v>
      </c>
      <c r="E46" s="221">
        <f t="shared" si="0"/>
        <v>0</v>
      </c>
    </row>
    <row r="47" spans="1:5" ht="11.25" customHeight="1">
      <c r="A47" s="283" t="s">
        <v>180</v>
      </c>
      <c r="B47" s="194" t="s">
        <v>419</v>
      </c>
      <c r="C47" s="222">
        <f t="shared" si="2"/>
        <v>1362.04</v>
      </c>
      <c r="D47" s="222">
        <f t="shared" si="2"/>
        <v>1362.04</v>
      </c>
      <c r="E47" s="221">
        <f t="shared" si="0"/>
        <v>0</v>
      </c>
    </row>
    <row r="48" spans="1:5" s="170" customFormat="1" ht="24.6" customHeight="1">
      <c r="A48" s="134" t="s">
        <v>492</v>
      </c>
      <c r="B48" s="194" t="s">
        <v>734</v>
      </c>
      <c r="C48" s="220">
        <f>SUM(C49:C51)</f>
        <v>3257.05</v>
      </c>
      <c r="D48" s="220">
        <f>SUM(D49:D51)</f>
        <v>3257.05</v>
      </c>
      <c r="E48" s="221">
        <f t="shared" si="0"/>
        <v>0</v>
      </c>
    </row>
    <row r="49" spans="1:5" s="170" customFormat="1" ht="15" customHeight="1">
      <c r="A49" s="283" t="s">
        <v>178</v>
      </c>
      <c r="B49" s="194" t="s">
        <v>432</v>
      </c>
      <c r="C49" s="222">
        <f t="shared" ref="C49:D51" si="3">C94+C99</f>
        <v>488.58</v>
      </c>
      <c r="D49" s="222">
        <f t="shared" si="3"/>
        <v>488.58</v>
      </c>
      <c r="E49" s="221">
        <f t="shared" si="0"/>
        <v>0</v>
      </c>
    </row>
    <row r="50" spans="1:5" s="170" customFormat="1" ht="15.6" customHeight="1">
      <c r="A50" s="283" t="s">
        <v>179</v>
      </c>
      <c r="B50" s="194" t="s">
        <v>431</v>
      </c>
      <c r="C50" s="222">
        <f t="shared" si="3"/>
        <v>2768.4700000000003</v>
      </c>
      <c r="D50" s="222">
        <f t="shared" si="3"/>
        <v>2768.4700000000003</v>
      </c>
      <c r="E50" s="221">
        <f t="shared" si="0"/>
        <v>0</v>
      </c>
    </row>
    <row r="51" spans="1:5" s="170" customFormat="1" ht="15.6" customHeight="1">
      <c r="A51" s="283" t="s">
        <v>180</v>
      </c>
      <c r="B51" s="194" t="s">
        <v>430</v>
      </c>
      <c r="C51" s="222">
        <f t="shared" si="3"/>
        <v>0</v>
      </c>
      <c r="D51" s="222">
        <f t="shared" si="3"/>
        <v>0</v>
      </c>
      <c r="E51" s="221">
        <f t="shared" si="0"/>
        <v>0</v>
      </c>
    </row>
    <row r="52" spans="1:5">
      <c r="A52" s="197" t="s">
        <v>389</v>
      </c>
      <c r="B52" s="194"/>
      <c r="C52" s="221">
        <f>C57+C53</f>
        <v>41849.789999999994</v>
      </c>
      <c r="D52" s="221">
        <f>D57+D53</f>
        <v>42349.789999999994</v>
      </c>
      <c r="E52" s="221">
        <f t="shared" si="0"/>
        <v>500</v>
      </c>
    </row>
    <row r="53" spans="1:5" ht="24">
      <c r="A53" s="134" t="s">
        <v>490</v>
      </c>
      <c r="B53" s="194" t="s">
        <v>731</v>
      </c>
      <c r="C53" s="220">
        <f>SUM(C54:C56)</f>
        <v>40151.839999999997</v>
      </c>
      <c r="D53" s="220">
        <f>SUM(D54:D56)</f>
        <v>40151.839999999997</v>
      </c>
      <c r="E53" s="221">
        <f t="shared" si="0"/>
        <v>0</v>
      </c>
    </row>
    <row r="54" spans="1:5" ht="11.25" customHeight="1">
      <c r="A54" s="283" t="s">
        <v>178</v>
      </c>
      <c r="B54" s="194" t="s">
        <v>417</v>
      </c>
      <c r="C54" s="222">
        <v>5783.35</v>
      </c>
      <c r="D54" s="222">
        <v>5783.35</v>
      </c>
      <c r="E54" s="221">
        <f t="shared" si="0"/>
        <v>0</v>
      </c>
    </row>
    <row r="55" spans="1:5" ht="11.25" customHeight="1">
      <c r="A55" s="283" t="s">
        <v>179</v>
      </c>
      <c r="B55" s="194" t="s">
        <v>418</v>
      </c>
      <c r="C55" s="222">
        <v>33006.449999999997</v>
      </c>
      <c r="D55" s="222">
        <v>33006.449999999997</v>
      </c>
      <c r="E55" s="221">
        <f t="shared" si="0"/>
        <v>0</v>
      </c>
    </row>
    <row r="56" spans="1:5" ht="11.25" customHeight="1">
      <c r="A56" s="283" t="s">
        <v>180</v>
      </c>
      <c r="B56" s="194" t="s">
        <v>419</v>
      </c>
      <c r="C56" s="222">
        <v>1362.04</v>
      </c>
      <c r="D56" s="222">
        <v>1362.04</v>
      </c>
      <c r="E56" s="221">
        <f t="shared" si="0"/>
        <v>0</v>
      </c>
    </row>
    <row r="57" spans="1:5">
      <c r="A57" s="134" t="s">
        <v>196</v>
      </c>
      <c r="B57" s="194">
        <v>70</v>
      </c>
      <c r="C57" s="221">
        <f>SUM(C58:C91)</f>
        <v>1697.95</v>
      </c>
      <c r="D57" s="221">
        <f>SUM(D58:D91)</f>
        <v>2197.9500000000003</v>
      </c>
      <c r="E57" s="221">
        <f t="shared" si="0"/>
        <v>500.00000000000023</v>
      </c>
    </row>
    <row r="58" spans="1:5" ht="36">
      <c r="A58" s="227" t="s">
        <v>748</v>
      </c>
      <c r="B58" s="230"/>
      <c r="C58" s="225">
        <v>144.5</v>
      </c>
      <c r="D58" s="225">
        <v>144.5</v>
      </c>
      <c r="E58" s="221">
        <f t="shared" si="0"/>
        <v>0</v>
      </c>
    </row>
    <row r="59" spans="1:5" s="305" customFormat="1" ht="24">
      <c r="A59" s="227" t="s">
        <v>925</v>
      </c>
      <c r="B59" s="230"/>
      <c r="C59" s="225">
        <v>61.7</v>
      </c>
      <c r="D59" s="225">
        <v>61.7</v>
      </c>
      <c r="E59" s="221">
        <f t="shared" si="0"/>
        <v>0</v>
      </c>
    </row>
    <row r="60" spans="1:5" s="323" customFormat="1" ht="24">
      <c r="A60" s="227" t="s">
        <v>929</v>
      </c>
      <c r="B60" s="230"/>
      <c r="C60" s="225">
        <v>0</v>
      </c>
      <c r="D60" s="225">
        <v>160</v>
      </c>
      <c r="E60" s="221">
        <f t="shared" si="0"/>
        <v>160</v>
      </c>
    </row>
    <row r="61" spans="1:5" s="323" customFormat="1" ht="24">
      <c r="A61" s="227" t="s">
        <v>930</v>
      </c>
      <c r="B61" s="230"/>
      <c r="C61" s="225">
        <v>0</v>
      </c>
      <c r="D61" s="225">
        <v>340</v>
      </c>
      <c r="E61" s="221">
        <f t="shared" si="0"/>
        <v>340</v>
      </c>
    </row>
    <row r="62" spans="1:5" s="255" customFormat="1">
      <c r="A62" s="258" t="s">
        <v>749</v>
      </c>
      <c r="B62" s="230"/>
      <c r="C62" s="225">
        <v>0</v>
      </c>
      <c r="D62" s="225">
        <v>0</v>
      </c>
      <c r="E62" s="221">
        <f t="shared" si="0"/>
        <v>0</v>
      </c>
    </row>
    <row r="63" spans="1:5" s="305" customFormat="1">
      <c r="A63" s="258" t="s">
        <v>900</v>
      </c>
      <c r="B63" s="230"/>
      <c r="C63" s="225">
        <v>85.7</v>
      </c>
      <c r="D63" s="225">
        <v>85.7</v>
      </c>
      <c r="E63" s="221">
        <f t="shared" si="0"/>
        <v>0</v>
      </c>
    </row>
    <row r="64" spans="1:5" s="168" customFormat="1">
      <c r="A64" s="258" t="s">
        <v>792</v>
      </c>
      <c r="B64" s="230"/>
      <c r="C64" s="225">
        <v>150</v>
      </c>
      <c r="D64" s="225">
        <v>150</v>
      </c>
      <c r="E64" s="221">
        <f t="shared" si="0"/>
        <v>0</v>
      </c>
    </row>
    <row r="65" spans="1:5">
      <c r="A65" s="258" t="s">
        <v>793</v>
      </c>
      <c r="B65" s="230"/>
      <c r="C65" s="225">
        <v>0</v>
      </c>
      <c r="D65" s="225">
        <v>0</v>
      </c>
      <c r="E65" s="221">
        <f t="shared" si="0"/>
        <v>0</v>
      </c>
    </row>
    <row r="66" spans="1:5" s="305" customFormat="1">
      <c r="A66" s="258" t="s">
        <v>885</v>
      </c>
      <c r="B66" s="230"/>
      <c r="C66" s="225">
        <v>150</v>
      </c>
      <c r="D66" s="225">
        <v>150</v>
      </c>
      <c r="E66" s="221">
        <f t="shared" si="0"/>
        <v>0</v>
      </c>
    </row>
    <row r="67" spans="1:5" ht="21.6" customHeight="1">
      <c r="A67" s="258" t="s">
        <v>843</v>
      </c>
      <c r="B67" s="230"/>
      <c r="C67" s="225">
        <v>0</v>
      </c>
      <c r="D67" s="225">
        <v>0</v>
      </c>
      <c r="E67" s="221">
        <f t="shared" si="0"/>
        <v>0</v>
      </c>
    </row>
    <row r="68" spans="1:5" s="318" customFormat="1" ht="21.6" customHeight="1">
      <c r="A68" s="258" t="s">
        <v>910</v>
      </c>
      <c r="B68" s="230"/>
      <c r="C68" s="225">
        <v>5</v>
      </c>
      <c r="D68" s="225">
        <v>5</v>
      </c>
      <c r="E68" s="221">
        <f t="shared" si="0"/>
        <v>0</v>
      </c>
    </row>
    <row r="69" spans="1:5" s="305" customFormat="1" ht="30" customHeight="1">
      <c r="A69" s="258" t="s">
        <v>886</v>
      </c>
      <c r="B69" s="230"/>
      <c r="C69" s="225">
        <v>100</v>
      </c>
      <c r="D69" s="225">
        <v>100</v>
      </c>
      <c r="E69" s="221">
        <f t="shared" si="0"/>
        <v>0</v>
      </c>
    </row>
    <row r="70" spans="1:5" s="305" customFormat="1" ht="21.6" customHeight="1">
      <c r="A70" s="258" t="s">
        <v>887</v>
      </c>
      <c r="B70" s="230"/>
      <c r="C70" s="225">
        <v>100</v>
      </c>
      <c r="D70" s="225">
        <v>100</v>
      </c>
      <c r="E70" s="221">
        <f t="shared" si="0"/>
        <v>0</v>
      </c>
    </row>
    <row r="71" spans="1:5" s="305" customFormat="1" ht="21.6" customHeight="1">
      <c r="A71" s="258" t="s">
        <v>888</v>
      </c>
      <c r="B71" s="230"/>
      <c r="C71" s="225">
        <v>120</v>
      </c>
      <c r="D71" s="225">
        <v>120</v>
      </c>
      <c r="E71" s="221">
        <f t="shared" si="0"/>
        <v>0</v>
      </c>
    </row>
    <row r="72" spans="1:5" s="268" customFormat="1" ht="42.6" customHeight="1">
      <c r="A72" s="258" t="s">
        <v>797</v>
      </c>
      <c r="B72" s="230"/>
      <c r="C72" s="225">
        <v>50</v>
      </c>
      <c r="D72" s="225">
        <v>50</v>
      </c>
      <c r="E72" s="221">
        <f t="shared" si="0"/>
        <v>0</v>
      </c>
    </row>
    <row r="73" spans="1:5" s="268" customFormat="1" ht="31.95" customHeight="1">
      <c r="A73" s="258" t="s">
        <v>799</v>
      </c>
      <c r="B73" s="230"/>
      <c r="C73" s="225">
        <v>35.700000000000003</v>
      </c>
      <c r="D73" s="225">
        <v>35.700000000000003</v>
      </c>
      <c r="E73" s="221">
        <f t="shared" si="0"/>
        <v>0</v>
      </c>
    </row>
    <row r="74" spans="1:5" s="268" customFormat="1" ht="31.95" customHeight="1">
      <c r="A74" s="258" t="s">
        <v>800</v>
      </c>
      <c r="B74" s="230"/>
      <c r="C74" s="225">
        <v>35.700000000000003</v>
      </c>
      <c r="D74" s="225">
        <v>35.700000000000003</v>
      </c>
      <c r="E74" s="221">
        <f t="shared" si="0"/>
        <v>0</v>
      </c>
    </row>
    <row r="75" spans="1:5" s="306" customFormat="1" ht="31.95" customHeight="1">
      <c r="A75" s="134" t="s">
        <v>806</v>
      </c>
      <c r="B75" s="194"/>
      <c r="C75" s="222">
        <v>0</v>
      </c>
      <c r="D75" s="222">
        <v>0</v>
      </c>
      <c r="E75" s="310">
        <f t="shared" si="0"/>
        <v>0</v>
      </c>
    </row>
    <row r="76" spans="1:5" s="318" customFormat="1" ht="31.95" customHeight="1">
      <c r="A76" s="134" t="s">
        <v>911</v>
      </c>
      <c r="B76" s="194"/>
      <c r="C76" s="222">
        <v>75</v>
      </c>
      <c r="D76" s="222">
        <v>75</v>
      </c>
      <c r="E76" s="310">
        <f t="shared" si="0"/>
        <v>0</v>
      </c>
    </row>
    <row r="77" spans="1:5" s="306" customFormat="1" ht="31.95" customHeight="1">
      <c r="A77" s="134" t="s">
        <v>807</v>
      </c>
      <c r="B77" s="194"/>
      <c r="C77" s="222">
        <v>80</v>
      </c>
      <c r="D77" s="222">
        <v>80</v>
      </c>
      <c r="E77" s="310">
        <f t="shared" si="0"/>
        <v>0</v>
      </c>
    </row>
    <row r="78" spans="1:5" s="306" customFormat="1" ht="31.95" customHeight="1">
      <c r="A78" s="258" t="s">
        <v>846</v>
      </c>
      <c r="B78" s="230"/>
      <c r="C78" s="225">
        <v>20</v>
      </c>
      <c r="D78" s="225">
        <v>20</v>
      </c>
      <c r="E78" s="221">
        <f t="shared" si="0"/>
        <v>0</v>
      </c>
    </row>
    <row r="79" spans="1:5" s="306" customFormat="1" ht="31.95" customHeight="1">
      <c r="A79" s="134" t="s">
        <v>808</v>
      </c>
      <c r="B79" s="194"/>
      <c r="C79" s="222">
        <v>23.8</v>
      </c>
      <c r="D79" s="222">
        <v>23.8</v>
      </c>
      <c r="E79" s="310">
        <f t="shared" si="0"/>
        <v>0</v>
      </c>
    </row>
    <row r="80" spans="1:5" s="268" customFormat="1" ht="31.95" customHeight="1">
      <c r="A80" s="258" t="s">
        <v>801</v>
      </c>
      <c r="B80" s="230"/>
      <c r="C80" s="225">
        <v>59.5</v>
      </c>
      <c r="D80" s="225">
        <v>59.5</v>
      </c>
      <c r="E80" s="221">
        <f t="shared" si="0"/>
        <v>0</v>
      </c>
    </row>
    <row r="81" spans="1:5" s="268" customFormat="1" ht="31.95" customHeight="1">
      <c r="A81" s="258" t="s">
        <v>802</v>
      </c>
      <c r="B81" s="230"/>
      <c r="C81" s="225">
        <v>130</v>
      </c>
      <c r="D81" s="225">
        <v>130</v>
      </c>
      <c r="E81" s="221">
        <f t="shared" si="0"/>
        <v>0</v>
      </c>
    </row>
    <row r="82" spans="1:5" ht="24">
      <c r="A82" s="227" t="s">
        <v>450</v>
      </c>
      <c r="B82" s="230"/>
      <c r="C82" s="225">
        <v>16.7</v>
      </c>
      <c r="D82" s="225">
        <v>16.7</v>
      </c>
      <c r="E82" s="221">
        <f t="shared" si="0"/>
        <v>0</v>
      </c>
    </row>
    <row r="83" spans="1:5" ht="36">
      <c r="A83" s="227" t="s">
        <v>512</v>
      </c>
      <c r="B83" s="230"/>
      <c r="C83" s="225">
        <v>17.399999999999999</v>
      </c>
      <c r="D83" s="225">
        <v>17.399999999999999</v>
      </c>
      <c r="E83" s="221">
        <f t="shared" si="0"/>
        <v>0</v>
      </c>
    </row>
    <row r="84" spans="1:5" ht="36">
      <c r="A84" s="227" t="s">
        <v>794</v>
      </c>
      <c r="B84" s="230"/>
      <c r="C84" s="225">
        <v>7.5</v>
      </c>
      <c r="D84" s="225">
        <v>7.5</v>
      </c>
      <c r="E84" s="221">
        <f t="shared" si="0"/>
        <v>0</v>
      </c>
    </row>
    <row r="85" spans="1:5" s="268" customFormat="1" ht="24">
      <c r="A85" s="227" t="s">
        <v>795</v>
      </c>
      <c r="B85" s="230"/>
      <c r="C85" s="225">
        <v>29.75</v>
      </c>
      <c r="D85" s="225">
        <v>29.75</v>
      </c>
      <c r="E85" s="221">
        <f t="shared" si="0"/>
        <v>0</v>
      </c>
    </row>
    <row r="86" spans="1:5" s="268" customFormat="1" ht="24">
      <c r="A86" s="227" t="s">
        <v>796</v>
      </c>
      <c r="B86" s="230"/>
      <c r="C86" s="225">
        <v>20</v>
      </c>
      <c r="D86" s="225">
        <v>20</v>
      </c>
      <c r="E86" s="221">
        <f t="shared" si="0"/>
        <v>0</v>
      </c>
    </row>
    <row r="87" spans="1:5" s="279" customFormat="1" ht="36">
      <c r="A87" s="227" t="s">
        <v>844</v>
      </c>
      <c r="B87" s="230"/>
      <c r="C87" s="225">
        <v>12</v>
      </c>
      <c r="D87" s="225">
        <v>12</v>
      </c>
      <c r="E87" s="221">
        <f t="shared" si="0"/>
        <v>0</v>
      </c>
    </row>
    <row r="88" spans="1:5" ht="24">
      <c r="A88" s="227" t="s">
        <v>751</v>
      </c>
      <c r="B88" s="230"/>
      <c r="C88" s="225">
        <v>15.5</v>
      </c>
      <c r="D88" s="225">
        <v>15.5</v>
      </c>
      <c r="E88" s="221">
        <f t="shared" si="0"/>
        <v>0</v>
      </c>
    </row>
    <row r="89" spans="1:5" s="164" customFormat="1" ht="24">
      <c r="A89" s="227" t="s">
        <v>750</v>
      </c>
      <c r="B89" s="230"/>
      <c r="C89" s="225">
        <v>17</v>
      </c>
      <c r="D89" s="225">
        <v>17</v>
      </c>
      <c r="E89" s="221">
        <f t="shared" ref="E89:E162" si="4">D89-C89</f>
        <v>0</v>
      </c>
    </row>
    <row r="90" spans="1:5" s="311" customFormat="1">
      <c r="A90" s="227" t="s">
        <v>908</v>
      </c>
      <c r="B90" s="230"/>
      <c r="C90" s="225">
        <v>70</v>
      </c>
      <c r="D90" s="225">
        <v>70</v>
      </c>
      <c r="E90" s="221">
        <f t="shared" si="4"/>
        <v>0</v>
      </c>
    </row>
    <row r="91" spans="1:5" s="308" customFormat="1">
      <c r="A91" s="227" t="s">
        <v>906</v>
      </c>
      <c r="B91" s="230"/>
      <c r="C91" s="225">
        <v>65.5</v>
      </c>
      <c r="D91" s="225">
        <v>65.5</v>
      </c>
      <c r="E91" s="221">
        <f t="shared" si="4"/>
        <v>0</v>
      </c>
    </row>
    <row r="92" spans="1:5" s="169" customFormat="1" ht="16.95" customHeight="1">
      <c r="A92" s="197" t="s">
        <v>728</v>
      </c>
      <c r="B92" s="194"/>
      <c r="C92" s="221">
        <f>C93</f>
        <v>1347.8500000000001</v>
      </c>
      <c r="D92" s="221">
        <f>D93</f>
        <v>1347.8500000000001</v>
      </c>
      <c r="E92" s="221">
        <f t="shared" si="4"/>
        <v>0</v>
      </c>
    </row>
    <row r="93" spans="1:5" s="169" customFormat="1" ht="24.6" customHeight="1">
      <c r="A93" s="134" t="s">
        <v>492</v>
      </c>
      <c r="B93" s="194" t="s">
        <v>734</v>
      </c>
      <c r="C93" s="220">
        <f>SUM(C94:C96)</f>
        <v>1347.8500000000001</v>
      </c>
      <c r="D93" s="220">
        <f>SUM(D94:D96)</f>
        <v>1347.8500000000001</v>
      </c>
      <c r="E93" s="221">
        <f t="shared" si="4"/>
        <v>0</v>
      </c>
    </row>
    <row r="94" spans="1:5" s="169" customFormat="1" ht="15.6" customHeight="1">
      <c r="A94" s="283" t="s">
        <v>178</v>
      </c>
      <c r="B94" s="194" t="s">
        <v>432</v>
      </c>
      <c r="C94" s="301">
        <v>202.18</v>
      </c>
      <c r="D94" s="301">
        <v>202.18</v>
      </c>
      <c r="E94" s="221">
        <f t="shared" si="4"/>
        <v>0</v>
      </c>
    </row>
    <row r="95" spans="1:5" s="169" customFormat="1" ht="15.6" customHeight="1">
      <c r="A95" s="283" t="s">
        <v>179</v>
      </c>
      <c r="B95" s="194" t="s">
        <v>431</v>
      </c>
      <c r="C95" s="301">
        <v>1145.67</v>
      </c>
      <c r="D95" s="301">
        <v>1145.67</v>
      </c>
      <c r="E95" s="221">
        <f t="shared" si="4"/>
        <v>0</v>
      </c>
    </row>
    <row r="96" spans="1:5" s="169" customFormat="1" ht="15.6" customHeight="1">
      <c r="A96" s="283" t="s">
        <v>180</v>
      </c>
      <c r="B96" s="194" t="s">
        <v>430</v>
      </c>
      <c r="C96" s="301">
        <v>0</v>
      </c>
      <c r="D96" s="301">
        <v>0</v>
      </c>
      <c r="E96" s="221">
        <f t="shared" si="4"/>
        <v>0</v>
      </c>
    </row>
    <row r="97" spans="1:5" s="291" customFormat="1" ht="15.6" customHeight="1">
      <c r="A97" s="300" t="s">
        <v>878</v>
      </c>
      <c r="B97" s="194"/>
      <c r="C97" s="301">
        <f>C98</f>
        <v>1909.1999999999998</v>
      </c>
      <c r="D97" s="301">
        <f>D98</f>
        <v>1909.1999999999998</v>
      </c>
      <c r="E97" s="221">
        <f t="shared" si="4"/>
        <v>0</v>
      </c>
    </row>
    <row r="98" spans="1:5" s="291" customFormat="1" ht="28.95" customHeight="1">
      <c r="A98" s="134" t="s">
        <v>492</v>
      </c>
      <c r="B98" s="194" t="s">
        <v>734</v>
      </c>
      <c r="C98" s="301">
        <f>SUM(C99:C101)</f>
        <v>1909.1999999999998</v>
      </c>
      <c r="D98" s="301">
        <f>SUM(D99:D101)</f>
        <v>1909.1999999999998</v>
      </c>
      <c r="E98" s="221">
        <f t="shared" si="4"/>
        <v>0</v>
      </c>
    </row>
    <row r="99" spans="1:5" s="291" customFormat="1" ht="15.6" customHeight="1">
      <c r="A99" s="283" t="s">
        <v>178</v>
      </c>
      <c r="B99" s="194" t="s">
        <v>432</v>
      </c>
      <c r="C99" s="301">
        <v>286.39999999999998</v>
      </c>
      <c r="D99" s="301">
        <v>286.39999999999998</v>
      </c>
      <c r="E99" s="221">
        <f t="shared" si="4"/>
        <v>0</v>
      </c>
    </row>
    <row r="100" spans="1:5" s="291" customFormat="1" ht="15.6" customHeight="1">
      <c r="A100" s="283" t="s">
        <v>179</v>
      </c>
      <c r="B100" s="194" t="s">
        <v>431</v>
      </c>
      <c r="C100" s="301">
        <v>1622.8</v>
      </c>
      <c r="D100" s="301">
        <v>1622.8</v>
      </c>
      <c r="E100" s="221">
        <f t="shared" si="4"/>
        <v>0</v>
      </c>
    </row>
    <row r="101" spans="1:5" s="291" customFormat="1" ht="15.6" customHeight="1">
      <c r="A101" s="283" t="s">
        <v>180</v>
      </c>
      <c r="B101" s="194" t="s">
        <v>430</v>
      </c>
      <c r="C101" s="222">
        <v>0</v>
      </c>
      <c r="D101" s="222">
        <v>0</v>
      </c>
      <c r="E101" s="221">
        <f t="shared" si="4"/>
        <v>0</v>
      </c>
    </row>
    <row r="102" spans="1:5">
      <c r="A102" s="206" t="s">
        <v>203</v>
      </c>
      <c r="B102" s="194" t="s">
        <v>733</v>
      </c>
      <c r="C102" s="221">
        <f t="shared" ref="C102:D103" si="5">C104</f>
        <v>0</v>
      </c>
      <c r="D102" s="221">
        <f t="shared" si="5"/>
        <v>0</v>
      </c>
      <c r="E102" s="221">
        <f t="shared" si="4"/>
        <v>0</v>
      </c>
    </row>
    <row r="103" spans="1:5">
      <c r="A103" s="134" t="s">
        <v>174</v>
      </c>
      <c r="B103" s="194">
        <v>70</v>
      </c>
      <c r="C103" s="221">
        <f t="shared" si="5"/>
        <v>0</v>
      </c>
      <c r="D103" s="221">
        <f t="shared" si="5"/>
        <v>0</v>
      </c>
      <c r="E103" s="221">
        <f t="shared" si="4"/>
        <v>0</v>
      </c>
    </row>
    <row r="104" spans="1:5">
      <c r="A104" s="207" t="s">
        <v>204</v>
      </c>
      <c r="B104" s="194" t="s">
        <v>205</v>
      </c>
      <c r="C104" s="221">
        <f t="shared" ref="C104:D104" si="6">C105</f>
        <v>0</v>
      </c>
      <c r="D104" s="221">
        <f t="shared" si="6"/>
        <v>0</v>
      </c>
      <c r="E104" s="221">
        <f t="shared" si="4"/>
        <v>0</v>
      </c>
    </row>
    <row r="105" spans="1:5">
      <c r="A105" s="134" t="s">
        <v>174</v>
      </c>
      <c r="B105" s="194">
        <v>70</v>
      </c>
      <c r="C105" s="221">
        <f>C106</f>
        <v>0</v>
      </c>
      <c r="D105" s="221">
        <f>D106</f>
        <v>0</v>
      </c>
      <c r="E105" s="221">
        <f t="shared" si="4"/>
        <v>0</v>
      </c>
    </row>
    <row r="106" spans="1:5" ht="13.2" hidden="1" customHeight="1">
      <c r="A106" s="134"/>
      <c r="B106" s="194"/>
      <c r="C106" s="221"/>
      <c r="D106" s="221"/>
      <c r="E106" s="221">
        <f t="shared" si="4"/>
        <v>0</v>
      </c>
    </row>
    <row r="107" spans="1:5">
      <c r="A107" s="205" t="s">
        <v>206</v>
      </c>
      <c r="B107" s="194" t="s">
        <v>207</v>
      </c>
      <c r="C107" s="220">
        <f>C111+C123</f>
        <v>12580.220000000001</v>
      </c>
      <c r="D107" s="220">
        <f>D111+D123</f>
        <v>12604.720000000001</v>
      </c>
      <c r="E107" s="221">
        <f t="shared" si="4"/>
        <v>24.5</v>
      </c>
    </row>
    <row r="108" spans="1:5" ht="26.4">
      <c r="A108" s="203" t="s">
        <v>438</v>
      </c>
      <c r="B108" s="194">
        <v>51</v>
      </c>
      <c r="C108" s="220">
        <f>C112</f>
        <v>0</v>
      </c>
      <c r="D108" s="220">
        <f>D112</f>
        <v>0</v>
      </c>
      <c r="E108" s="221">
        <f t="shared" si="4"/>
        <v>0</v>
      </c>
    </row>
    <row r="109" spans="1:5" s="152" customFormat="1" ht="24">
      <c r="A109" s="134" t="s">
        <v>490</v>
      </c>
      <c r="B109" s="194">
        <v>58</v>
      </c>
      <c r="C109" s="220">
        <f>C126</f>
        <v>12148.02</v>
      </c>
      <c r="D109" s="220">
        <f>D126</f>
        <v>12148.02</v>
      </c>
      <c r="E109" s="221">
        <f t="shared" si="4"/>
        <v>0</v>
      </c>
    </row>
    <row r="110" spans="1:5">
      <c r="A110" s="134" t="s">
        <v>174</v>
      </c>
      <c r="B110" s="194">
        <v>70</v>
      </c>
      <c r="C110" s="220">
        <f>C115+C124+C117</f>
        <v>432.2</v>
      </c>
      <c r="D110" s="220">
        <f>D115+D124+D117</f>
        <v>456.7</v>
      </c>
      <c r="E110" s="221">
        <f t="shared" si="4"/>
        <v>24.5</v>
      </c>
    </row>
    <row r="111" spans="1:5" ht="20.25" customHeight="1">
      <c r="A111" s="191" t="s">
        <v>209</v>
      </c>
      <c r="B111" s="194" t="s">
        <v>210</v>
      </c>
      <c r="C111" s="220">
        <f>C114+C116</f>
        <v>15</v>
      </c>
      <c r="D111" s="220">
        <f>D114+D116</f>
        <v>15</v>
      </c>
      <c r="E111" s="221">
        <f t="shared" si="4"/>
        <v>0</v>
      </c>
    </row>
    <row r="112" spans="1:5" ht="26.25" customHeight="1">
      <c r="A112" s="203" t="s">
        <v>438</v>
      </c>
      <c r="B112" s="194">
        <v>51</v>
      </c>
      <c r="C112" s="220">
        <f>C115</f>
        <v>0</v>
      </c>
      <c r="D112" s="220">
        <f>D115</f>
        <v>0</v>
      </c>
      <c r="E112" s="221">
        <f t="shared" si="4"/>
        <v>0</v>
      </c>
    </row>
    <row r="113" spans="1:5" ht="19.5" customHeight="1">
      <c r="A113" s="134" t="s">
        <v>196</v>
      </c>
      <c r="B113" s="194">
        <v>70</v>
      </c>
      <c r="C113" s="220">
        <f>C120+C117</f>
        <v>15</v>
      </c>
      <c r="D113" s="220">
        <f>D120+D117</f>
        <v>15</v>
      </c>
      <c r="E113" s="221">
        <f t="shared" si="4"/>
        <v>0</v>
      </c>
    </row>
    <row r="114" spans="1:5">
      <c r="A114" s="191" t="s">
        <v>836</v>
      </c>
      <c r="B114" s="194" t="s">
        <v>212</v>
      </c>
      <c r="C114" s="220">
        <f>C115</f>
        <v>0</v>
      </c>
      <c r="D114" s="220">
        <f>D115</f>
        <v>0</v>
      </c>
      <c r="E114" s="221">
        <f t="shared" si="4"/>
        <v>0</v>
      </c>
    </row>
    <row r="115" spans="1:5">
      <c r="A115" s="134" t="s">
        <v>196</v>
      </c>
      <c r="B115" s="194">
        <v>70</v>
      </c>
      <c r="C115" s="220">
        <v>0</v>
      </c>
      <c r="D115" s="220">
        <v>0</v>
      </c>
      <c r="E115" s="221">
        <f t="shared" si="4"/>
        <v>0</v>
      </c>
    </row>
    <row r="116" spans="1:5" s="282" customFormat="1">
      <c r="A116" s="191" t="s">
        <v>874</v>
      </c>
      <c r="B116" s="194" t="s">
        <v>212</v>
      </c>
      <c r="C116" s="220">
        <f>C117</f>
        <v>15</v>
      </c>
      <c r="D116" s="220">
        <f>D117</f>
        <v>15</v>
      </c>
      <c r="E116" s="221">
        <f t="shared" si="4"/>
        <v>0</v>
      </c>
    </row>
    <row r="117" spans="1:5" s="282" customFormat="1">
      <c r="A117" s="134" t="s">
        <v>196</v>
      </c>
      <c r="B117" s="194">
        <v>70</v>
      </c>
      <c r="C117" s="220">
        <f>C118</f>
        <v>15</v>
      </c>
      <c r="D117" s="220">
        <f>D118</f>
        <v>15</v>
      </c>
      <c r="E117" s="221">
        <f t="shared" si="4"/>
        <v>0</v>
      </c>
    </row>
    <row r="118" spans="1:5" ht="24">
      <c r="A118" s="227" t="s">
        <v>805</v>
      </c>
      <c r="B118" s="194"/>
      <c r="C118" s="222">
        <v>15</v>
      </c>
      <c r="D118" s="222">
        <v>15</v>
      </c>
      <c r="E118" s="221">
        <f t="shared" si="4"/>
        <v>0</v>
      </c>
    </row>
    <row r="119" spans="1:5" ht="26.4">
      <c r="A119" s="208" t="s">
        <v>642</v>
      </c>
      <c r="B119" s="194" t="s">
        <v>216</v>
      </c>
      <c r="C119" s="220">
        <f>C120</f>
        <v>0</v>
      </c>
      <c r="D119" s="220">
        <f>D120</f>
        <v>0</v>
      </c>
      <c r="E119" s="221">
        <f t="shared" si="4"/>
        <v>0</v>
      </c>
    </row>
    <row r="120" spans="1:5">
      <c r="A120" s="134" t="s">
        <v>196</v>
      </c>
      <c r="B120" s="194">
        <v>70</v>
      </c>
      <c r="C120" s="220">
        <f>C121+C122</f>
        <v>0</v>
      </c>
      <c r="D120" s="220">
        <f>D121+D122</f>
        <v>0</v>
      </c>
      <c r="E120" s="221">
        <f t="shared" si="4"/>
        <v>0</v>
      </c>
    </row>
    <row r="121" spans="1:5" ht="27" hidden="1" customHeight="1">
      <c r="A121" s="137"/>
      <c r="B121" s="194"/>
      <c r="C121" s="222"/>
      <c r="D121" s="222"/>
      <c r="E121" s="221">
        <f t="shared" si="4"/>
        <v>0</v>
      </c>
    </row>
    <row r="122" spans="1:5" s="161" customFormat="1" ht="27" hidden="1" customHeight="1">
      <c r="A122" s="137"/>
      <c r="B122" s="194"/>
      <c r="C122" s="222"/>
      <c r="D122" s="222"/>
      <c r="E122" s="221">
        <f t="shared" si="4"/>
        <v>0</v>
      </c>
    </row>
    <row r="123" spans="1:5" ht="18.75" customHeight="1">
      <c r="A123" s="191" t="s">
        <v>217</v>
      </c>
      <c r="B123" s="194" t="s">
        <v>218</v>
      </c>
      <c r="C123" s="220">
        <f>C125</f>
        <v>12565.220000000001</v>
      </c>
      <c r="D123" s="220">
        <f>D125</f>
        <v>12589.720000000001</v>
      </c>
      <c r="E123" s="221">
        <f t="shared" si="4"/>
        <v>24.5</v>
      </c>
    </row>
    <row r="124" spans="1:5" ht="13.5" customHeight="1">
      <c r="A124" s="134" t="s">
        <v>174</v>
      </c>
      <c r="B124" s="194">
        <v>70</v>
      </c>
      <c r="C124" s="220">
        <f>C130</f>
        <v>417.2</v>
      </c>
      <c r="D124" s="220">
        <f>D130</f>
        <v>441.7</v>
      </c>
      <c r="E124" s="221">
        <f t="shared" si="4"/>
        <v>24.5</v>
      </c>
    </row>
    <row r="125" spans="1:5" ht="23.4">
      <c r="A125" s="191" t="s">
        <v>344</v>
      </c>
      <c r="B125" s="194" t="s">
        <v>224</v>
      </c>
      <c r="C125" s="220">
        <f>C130+C126</f>
        <v>12565.220000000001</v>
      </c>
      <c r="D125" s="220">
        <f>D130+D126</f>
        <v>12589.720000000001</v>
      </c>
      <c r="E125" s="221">
        <f t="shared" si="4"/>
        <v>24.5</v>
      </c>
    </row>
    <row r="126" spans="1:5" s="152" customFormat="1" ht="24">
      <c r="A126" s="195" t="s">
        <v>173</v>
      </c>
      <c r="B126" s="196">
        <v>58</v>
      </c>
      <c r="C126" s="220">
        <f>SUM(C127:C129)</f>
        <v>12148.02</v>
      </c>
      <c r="D126" s="220">
        <f>SUM(D127:D129)</f>
        <v>12148.02</v>
      </c>
      <c r="E126" s="221">
        <f t="shared" si="4"/>
        <v>0</v>
      </c>
    </row>
    <row r="127" spans="1:5" s="152" customFormat="1">
      <c r="A127" s="198" t="s">
        <v>178</v>
      </c>
      <c r="B127" s="199" t="s">
        <v>417</v>
      </c>
      <c r="C127" s="220">
        <v>1754.58</v>
      </c>
      <c r="D127" s="220">
        <v>1754.58</v>
      </c>
      <c r="E127" s="221">
        <f t="shared" si="4"/>
        <v>0</v>
      </c>
    </row>
    <row r="128" spans="1:5" s="152" customFormat="1">
      <c r="A128" s="198" t="s">
        <v>179</v>
      </c>
      <c r="B128" s="199" t="s">
        <v>418</v>
      </c>
      <c r="C128" s="220">
        <v>8393.44</v>
      </c>
      <c r="D128" s="220">
        <v>8393.44</v>
      </c>
      <c r="E128" s="221">
        <f t="shared" si="4"/>
        <v>0</v>
      </c>
    </row>
    <row r="129" spans="1:5" s="152" customFormat="1">
      <c r="A129" s="198" t="s">
        <v>180</v>
      </c>
      <c r="B129" s="199" t="s">
        <v>419</v>
      </c>
      <c r="C129" s="220">
        <v>2000</v>
      </c>
      <c r="D129" s="220">
        <v>2000</v>
      </c>
      <c r="E129" s="221">
        <f t="shared" si="4"/>
        <v>0</v>
      </c>
    </row>
    <row r="130" spans="1:5">
      <c r="A130" s="134" t="s">
        <v>196</v>
      </c>
      <c r="B130" s="194">
        <v>70</v>
      </c>
      <c r="C130" s="220">
        <f>SUM(C131:C139)</f>
        <v>417.2</v>
      </c>
      <c r="D130" s="220">
        <f>SUM(D131:D139)</f>
        <v>441.7</v>
      </c>
      <c r="E130" s="221">
        <f t="shared" si="4"/>
        <v>24.5</v>
      </c>
    </row>
    <row r="131" spans="1:5" s="164" customFormat="1">
      <c r="A131" s="227" t="s">
        <v>752</v>
      </c>
      <c r="B131" s="194"/>
      <c r="C131" s="222">
        <v>32</v>
      </c>
      <c r="D131" s="222">
        <v>32</v>
      </c>
      <c r="E131" s="221">
        <f t="shared" si="4"/>
        <v>0</v>
      </c>
    </row>
    <row r="132" spans="1:5" s="269" customFormat="1">
      <c r="A132" s="227" t="s">
        <v>803</v>
      </c>
      <c r="B132" s="194"/>
      <c r="C132" s="222">
        <v>20</v>
      </c>
      <c r="D132" s="222">
        <v>20</v>
      </c>
      <c r="E132" s="221">
        <f t="shared" si="4"/>
        <v>0</v>
      </c>
    </row>
    <row r="133" spans="1:5" s="269" customFormat="1" ht="15.75" customHeight="1">
      <c r="A133" s="227" t="s">
        <v>804</v>
      </c>
      <c r="B133" s="194"/>
      <c r="C133" s="222">
        <v>80</v>
      </c>
      <c r="D133" s="222">
        <v>80</v>
      </c>
      <c r="E133" s="221">
        <f t="shared" si="4"/>
        <v>0</v>
      </c>
    </row>
    <row r="134" spans="1:5" s="279" customFormat="1" ht="15.75" customHeight="1">
      <c r="A134" s="227" t="s">
        <v>845</v>
      </c>
      <c r="B134" s="194"/>
      <c r="C134" s="222">
        <v>40</v>
      </c>
      <c r="D134" s="222">
        <v>40</v>
      </c>
      <c r="E134" s="221">
        <f t="shared" si="4"/>
        <v>0</v>
      </c>
    </row>
    <row r="135" spans="1:5" s="318" customFormat="1" ht="15.75" customHeight="1">
      <c r="A135" s="227" t="s">
        <v>912</v>
      </c>
      <c r="B135" s="194"/>
      <c r="C135" s="222">
        <v>50</v>
      </c>
      <c r="D135" s="222">
        <v>50</v>
      </c>
      <c r="E135" s="221">
        <f t="shared" si="4"/>
        <v>0</v>
      </c>
    </row>
    <row r="136" spans="1:5" s="318" customFormat="1" ht="15.75" customHeight="1">
      <c r="A136" s="227" t="s">
        <v>913</v>
      </c>
      <c r="B136" s="194"/>
      <c r="C136" s="222">
        <v>30</v>
      </c>
      <c r="D136" s="222">
        <v>30</v>
      </c>
      <c r="E136" s="221">
        <f t="shared" si="4"/>
        <v>0</v>
      </c>
    </row>
    <row r="137" spans="1:5" s="158" customFormat="1">
      <c r="A137" s="227" t="s">
        <v>753</v>
      </c>
      <c r="B137" s="194"/>
      <c r="C137" s="273">
        <v>130.19999999999999</v>
      </c>
      <c r="D137" s="273">
        <v>130.19999999999999</v>
      </c>
      <c r="E137" s="221">
        <f t="shared" si="4"/>
        <v>0</v>
      </c>
    </row>
    <row r="138" spans="1:5" s="323" customFormat="1">
      <c r="A138" s="227" t="s">
        <v>927</v>
      </c>
      <c r="B138" s="194"/>
      <c r="C138" s="273">
        <v>0</v>
      </c>
      <c r="D138" s="273">
        <v>24.5</v>
      </c>
      <c r="E138" s="221">
        <f t="shared" si="4"/>
        <v>24.5</v>
      </c>
    </row>
    <row r="139" spans="1:5" s="255" customFormat="1">
      <c r="A139" s="227" t="s">
        <v>754</v>
      </c>
      <c r="B139" s="194"/>
      <c r="C139" s="273">
        <v>35</v>
      </c>
      <c r="D139" s="273">
        <v>35</v>
      </c>
      <c r="E139" s="221">
        <f t="shared" si="4"/>
        <v>0</v>
      </c>
    </row>
    <row r="140" spans="1:5" ht="13.8">
      <c r="A140" s="284" t="s">
        <v>394</v>
      </c>
      <c r="B140" s="209" t="s">
        <v>230</v>
      </c>
      <c r="C140" s="273">
        <f>C152+C143+C146</f>
        <v>0</v>
      </c>
      <c r="D140" s="273">
        <f>D152+D143+D146</f>
        <v>0</v>
      </c>
      <c r="E140" s="221">
        <f t="shared" si="4"/>
        <v>0</v>
      </c>
    </row>
    <row r="141" spans="1:5" ht="24">
      <c r="A141" s="195" t="s">
        <v>173</v>
      </c>
      <c r="B141" s="209"/>
      <c r="C141" s="273">
        <f>C153</f>
        <v>0</v>
      </c>
      <c r="D141" s="273">
        <f>D153</f>
        <v>0</v>
      </c>
      <c r="E141" s="221">
        <f t="shared" si="4"/>
        <v>0</v>
      </c>
    </row>
    <row r="142" spans="1:5">
      <c r="A142" s="134" t="s">
        <v>196</v>
      </c>
      <c r="B142" s="209"/>
      <c r="C142" s="222">
        <f>C144+C147</f>
        <v>0</v>
      </c>
      <c r="D142" s="222">
        <f>D144+D147</f>
        <v>0</v>
      </c>
      <c r="E142" s="221">
        <f t="shared" si="4"/>
        <v>0</v>
      </c>
    </row>
    <row r="143" spans="1:5" ht="12.6" customHeight="1">
      <c r="A143" s="285" t="s">
        <v>574</v>
      </c>
      <c r="B143" s="194" t="s">
        <v>360</v>
      </c>
      <c r="C143" s="222">
        <f t="shared" ref="C143:D144" si="7">C144</f>
        <v>0</v>
      </c>
      <c r="D143" s="222">
        <f t="shared" si="7"/>
        <v>0</v>
      </c>
      <c r="E143" s="221">
        <f t="shared" si="4"/>
        <v>0</v>
      </c>
    </row>
    <row r="144" spans="1:5" ht="15" customHeight="1">
      <c r="A144" s="134" t="s">
        <v>196</v>
      </c>
      <c r="B144" s="194">
        <v>70</v>
      </c>
      <c r="C144" s="222">
        <f t="shared" si="7"/>
        <v>0</v>
      </c>
      <c r="D144" s="222">
        <f t="shared" si="7"/>
        <v>0</v>
      </c>
      <c r="E144" s="221">
        <f t="shared" si="4"/>
        <v>0</v>
      </c>
    </row>
    <row r="145" spans="1:5" s="269" customFormat="1" ht="15" customHeight="1">
      <c r="A145" s="134"/>
      <c r="B145" s="194"/>
      <c r="C145" s="222"/>
      <c r="D145" s="222"/>
      <c r="E145" s="221">
        <f t="shared" si="4"/>
        <v>0</v>
      </c>
    </row>
    <row r="146" spans="1:5" s="168" customFormat="1" ht="13.5" customHeight="1">
      <c r="A146" s="285" t="s">
        <v>395</v>
      </c>
      <c r="B146" s="194" t="s">
        <v>241</v>
      </c>
      <c r="C146" s="222">
        <f>C147</f>
        <v>0</v>
      </c>
      <c r="D146" s="222">
        <f>D147</f>
        <v>0</v>
      </c>
      <c r="E146" s="221">
        <f t="shared" si="4"/>
        <v>0</v>
      </c>
    </row>
    <row r="147" spans="1:5" s="168" customFormat="1" ht="15" customHeight="1">
      <c r="A147" s="134" t="s">
        <v>196</v>
      </c>
      <c r="B147" s="194">
        <v>70</v>
      </c>
      <c r="C147" s="222">
        <f>C148+C149+C151+C150</f>
        <v>0</v>
      </c>
      <c r="D147" s="222">
        <f>D148+D149+D151+D150</f>
        <v>0</v>
      </c>
      <c r="E147" s="221">
        <f t="shared" si="4"/>
        <v>0</v>
      </c>
    </row>
    <row r="148" spans="1:5" s="269" customFormat="1" ht="15" hidden="1" customHeight="1">
      <c r="A148" s="134"/>
      <c r="B148" s="194"/>
      <c r="C148" s="222"/>
      <c r="D148" s="222"/>
      <c r="E148" s="221"/>
    </row>
    <row r="149" spans="1:5" s="269" customFormat="1" ht="15" hidden="1" customHeight="1">
      <c r="A149" s="134"/>
      <c r="B149" s="194"/>
      <c r="C149" s="222"/>
      <c r="D149" s="222"/>
      <c r="E149" s="221"/>
    </row>
    <row r="150" spans="1:5" s="270" customFormat="1" ht="37.200000000000003" hidden="1" customHeight="1">
      <c r="A150" s="258"/>
      <c r="B150" s="230"/>
      <c r="C150" s="225"/>
      <c r="D150" s="225"/>
      <c r="E150" s="221"/>
    </row>
    <row r="151" spans="1:5" s="168" customFormat="1" ht="25.5" hidden="1" customHeight="1">
      <c r="A151" s="134"/>
      <c r="B151" s="194"/>
      <c r="C151" s="222"/>
      <c r="D151" s="222"/>
      <c r="E151" s="221">
        <f t="shared" si="4"/>
        <v>0</v>
      </c>
    </row>
    <row r="152" spans="1:5" ht="13.8">
      <c r="A152" s="286" t="s">
        <v>420</v>
      </c>
      <c r="B152" s="209"/>
      <c r="C152" s="222">
        <f>C153</f>
        <v>0</v>
      </c>
      <c r="D152" s="222">
        <f>D153</f>
        <v>0</v>
      </c>
      <c r="E152" s="221">
        <f t="shared" si="4"/>
        <v>0</v>
      </c>
    </row>
    <row r="153" spans="1:5" ht="24">
      <c r="A153" s="195" t="s">
        <v>173</v>
      </c>
      <c r="B153" s="196">
        <v>58</v>
      </c>
      <c r="C153" s="221">
        <f>SUM(C154:C156)</f>
        <v>0</v>
      </c>
      <c r="D153" s="221">
        <f>SUM(D154:D156)</f>
        <v>0</v>
      </c>
      <c r="E153" s="221">
        <f t="shared" si="4"/>
        <v>0</v>
      </c>
    </row>
    <row r="154" spans="1:5">
      <c r="A154" s="198" t="s">
        <v>178</v>
      </c>
      <c r="B154" s="199" t="s">
        <v>417</v>
      </c>
      <c r="C154" s="221"/>
      <c r="D154" s="221"/>
      <c r="E154" s="221">
        <f t="shared" si="4"/>
        <v>0</v>
      </c>
    </row>
    <row r="155" spans="1:5">
      <c r="A155" s="198" t="s">
        <v>179</v>
      </c>
      <c r="B155" s="199" t="s">
        <v>418</v>
      </c>
      <c r="C155" s="221"/>
      <c r="D155" s="221"/>
      <c r="E155" s="221">
        <f t="shared" si="4"/>
        <v>0</v>
      </c>
    </row>
    <row r="156" spans="1:5">
      <c r="A156" s="198" t="s">
        <v>180</v>
      </c>
      <c r="B156" s="199" t="s">
        <v>419</v>
      </c>
      <c r="C156" s="221"/>
      <c r="D156" s="221"/>
      <c r="E156" s="221">
        <f t="shared" si="4"/>
        <v>0</v>
      </c>
    </row>
    <row r="157" spans="1:5" ht="15" customHeight="1">
      <c r="A157" s="205" t="s">
        <v>249</v>
      </c>
      <c r="B157" s="209" t="s">
        <v>250</v>
      </c>
      <c r="C157" s="220">
        <f>C165+C173+C183</f>
        <v>29284.820000000003</v>
      </c>
      <c r="D157" s="220">
        <f>D165+D173+D183</f>
        <v>29751.060000000005</v>
      </c>
      <c r="E157" s="221">
        <f t="shared" si="4"/>
        <v>466.2400000000016</v>
      </c>
    </row>
    <row r="158" spans="1:5" s="160" customFormat="1" ht="24">
      <c r="A158" s="195" t="s">
        <v>173</v>
      </c>
      <c r="B158" s="196">
        <v>58</v>
      </c>
      <c r="C158" s="221">
        <f>C184</f>
        <v>8906.7200000000012</v>
      </c>
      <c r="D158" s="221">
        <f>D184</f>
        <v>8906.7200000000012</v>
      </c>
      <c r="E158" s="221">
        <f t="shared" si="4"/>
        <v>0</v>
      </c>
    </row>
    <row r="159" spans="1:5" s="160" customFormat="1">
      <c r="A159" s="198" t="s">
        <v>178</v>
      </c>
      <c r="B159" s="199" t="s">
        <v>417</v>
      </c>
      <c r="C159" s="221">
        <f t="shared" ref="C159:D161" si="8">C185</f>
        <v>1335.42</v>
      </c>
      <c r="D159" s="221">
        <f t="shared" si="8"/>
        <v>1335.42</v>
      </c>
      <c r="E159" s="221">
        <f t="shared" si="4"/>
        <v>0</v>
      </c>
    </row>
    <row r="160" spans="1:5" s="160" customFormat="1">
      <c r="A160" s="198" t="s">
        <v>179</v>
      </c>
      <c r="B160" s="199" t="s">
        <v>418</v>
      </c>
      <c r="C160" s="221">
        <f t="shared" si="8"/>
        <v>7571.3</v>
      </c>
      <c r="D160" s="221">
        <f t="shared" si="8"/>
        <v>7571.3</v>
      </c>
      <c r="E160" s="221">
        <f t="shared" si="4"/>
        <v>0</v>
      </c>
    </row>
    <row r="161" spans="1:5" s="160" customFormat="1">
      <c r="A161" s="198" t="s">
        <v>180</v>
      </c>
      <c r="B161" s="199" t="s">
        <v>419</v>
      </c>
      <c r="C161" s="221">
        <f t="shared" si="8"/>
        <v>0</v>
      </c>
      <c r="D161" s="221">
        <f t="shared" si="8"/>
        <v>0</v>
      </c>
      <c r="E161" s="221">
        <f t="shared" si="4"/>
        <v>0</v>
      </c>
    </row>
    <row r="162" spans="1:5">
      <c r="A162" s="134" t="s">
        <v>174</v>
      </c>
      <c r="B162" s="194">
        <v>70</v>
      </c>
      <c r="C162" s="220">
        <f>C163+C164</f>
        <v>20378.100000000002</v>
      </c>
      <c r="D162" s="220">
        <f>D163+D164</f>
        <v>20844.340000000004</v>
      </c>
      <c r="E162" s="221">
        <f t="shared" si="4"/>
        <v>466.2400000000016</v>
      </c>
    </row>
    <row r="163" spans="1:5">
      <c r="A163" s="287" t="s">
        <v>304</v>
      </c>
      <c r="B163" s="194">
        <v>71</v>
      </c>
      <c r="C163" s="220">
        <f>C166+C175+C189</f>
        <v>20378.100000000002</v>
      </c>
      <c r="D163" s="220">
        <f>D166+D175+D189</f>
        <v>20844.340000000004</v>
      </c>
      <c r="E163" s="221">
        <f t="shared" ref="E163:E240" si="9">D163-C163</f>
        <v>466.2400000000016</v>
      </c>
    </row>
    <row r="164" spans="1:5">
      <c r="A164" s="287" t="s">
        <v>303</v>
      </c>
      <c r="B164" s="194">
        <v>72</v>
      </c>
      <c r="C164" s="220">
        <f>C225</f>
        <v>0</v>
      </c>
      <c r="D164" s="220">
        <f>D225</f>
        <v>0</v>
      </c>
      <c r="E164" s="221">
        <f t="shared" si="9"/>
        <v>0</v>
      </c>
    </row>
    <row r="165" spans="1:5">
      <c r="A165" s="197" t="s">
        <v>251</v>
      </c>
      <c r="B165" s="210" t="s">
        <v>345</v>
      </c>
      <c r="C165" s="220">
        <f>C166</f>
        <v>170.8</v>
      </c>
      <c r="D165" s="220">
        <f>D166</f>
        <v>170.8</v>
      </c>
      <c r="E165" s="221">
        <f t="shared" si="9"/>
        <v>0</v>
      </c>
    </row>
    <row r="166" spans="1:5">
      <c r="A166" s="134" t="s">
        <v>174</v>
      </c>
      <c r="B166" s="194">
        <v>70</v>
      </c>
      <c r="C166" s="220">
        <f>SUM(C167:C172)</f>
        <v>170.8</v>
      </c>
      <c r="D166" s="220">
        <f>SUM(D167:D172)</f>
        <v>170.8</v>
      </c>
      <c r="E166" s="221">
        <f t="shared" si="9"/>
        <v>0</v>
      </c>
    </row>
    <row r="167" spans="1:5" ht="24">
      <c r="A167" s="258" t="s">
        <v>841</v>
      </c>
      <c r="B167" s="194"/>
      <c r="C167" s="273">
        <v>30</v>
      </c>
      <c r="D167" s="273">
        <v>30</v>
      </c>
      <c r="E167" s="221">
        <f t="shared" si="9"/>
        <v>0</v>
      </c>
    </row>
    <row r="168" spans="1:5" s="305" customFormat="1" ht="24">
      <c r="A168" s="258" t="s">
        <v>842</v>
      </c>
      <c r="B168" s="194"/>
      <c r="C168" s="273">
        <v>30</v>
      </c>
      <c r="D168" s="273">
        <v>30</v>
      </c>
      <c r="E168" s="221">
        <f t="shared" ref="E168:E171" si="10">D168-C168</f>
        <v>0</v>
      </c>
    </row>
    <row r="169" spans="1:5" s="305" customFormat="1">
      <c r="A169" s="258" t="s">
        <v>889</v>
      </c>
      <c r="B169" s="194"/>
      <c r="C169" s="273">
        <v>0</v>
      </c>
      <c r="D169" s="273">
        <v>0</v>
      </c>
      <c r="E169" s="221">
        <f t="shared" si="10"/>
        <v>0</v>
      </c>
    </row>
    <row r="170" spans="1:5" s="305" customFormat="1">
      <c r="A170" s="258" t="s">
        <v>890</v>
      </c>
      <c r="B170" s="194"/>
      <c r="C170" s="273">
        <v>57.2</v>
      </c>
      <c r="D170" s="273">
        <v>57.2</v>
      </c>
      <c r="E170" s="221">
        <f t="shared" si="10"/>
        <v>0</v>
      </c>
    </row>
    <row r="171" spans="1:5" s="305" customFormat="1">
      <c r="A171" s="258" t="s">
        <v>891</v>
      </c>
      <c r="B171" s="194"/>
      <c r="C171" s="273">
        <v>0</v>
      </c>
      <c r="D171" s="273">
        <v>0</v>
      </c>
      <c r="E171" s="221">
        <f t="shared" si="10"/>
        <v>0</v>
      </c>
    </row>
    <row r="172" spans="1:5">
      <c r="A172" s="258" t="s">
        <v>892</v>
      </c>
      <c r="B172" s="194"/>
      <c r="C172" s="273">
        <v>53.6</v>
      </c>
      <c r="D172" s="273">
        <v>53.6</v>
      </c>
      <c r="E172" s="221">
        <f t="shared" si="9"/>
        <v>0</v>
      </c>
    </row>
    <row r="173" spans="1:5" s="13" customFormat="1" ht="18" customHeight="1">
      <c r="A173" s="191" t="s">
        <v>346</v>
      </c>
      <c r="B173" s="211" t="s">
        <v>347</v>
      </c>
      <c r="C173" s="221">
        <f t="shared" ref="C173:D174" si="11">C174</f>
        <v>2390.5</v>
      </c>
      <c r="D173" s="221">
        <f t="shared" si="11"/>
        <v>2701.74</v>
      </c>
      <c r="E173" s="221">
        <f t="shared" si="9"/>
        <v>311.23999999999978</v>
      </c>
    </row>
    <row r="174" spans="1:5">
      <c r="A174" s="134" t="s">
        <v>196</v>
      </c>
      <c r="B174" s="194">
        <v>70</v>
      </c>
      <c r="C174" s="221">
        <f t="shared" si="11"/>
        <v>2390.5</v>
      </c>
      <c r="D174" s="221">
        <f t="shared" si="11"/>
        <v>2701.74</v>
      </c>
      <c r="E174" s="221">
        <f t="shared" si="9"/>
        <v>311.23999999999978</v>
      </c>
    </row>
    <row r="175" spans="1:5">
      <c r="A175" s="134" t="s">
        <v>304</v>
      </c>
      <c r="B175" s="194">
        <v>71</v>
      </c>
      <c r="C175" s="221">
        <f>SUM(C176:C182)</f>
        <v>2390.5</v>
      </c>
      <c r="D175" s="221">
        <f>SUM(D176:D182)</f>
        <v>2701.74</v>
      </c>
      <c r="E175" s="221">
        <f t="shared" si="9"/>
        <v>311.23999999999978</v>
      </c>
    </row>
    <row r="176" spans="1:5" ht="24">
      <c r="A176" s="134" t="s">
        <v>755</v>
      </c>
      <c r="B176" s="194"/>
      <c r="C176" s="220">
        <v>1500</v>
      </c>
      <c r="D176" s="220">
        <v>1811.24</v>
      </c>
      <c r="E176" s="221">
        <f t="shared" si="9"/>
        <v>311.24</v>
      </c>
    </row>
    <row r="177" spans="1:5" s="159" customFormat="1" ht="24">
      <c r="A177" s="258" t="s">
        <v>756</v>
      </c>
      <c r="B177" s="212"/>
      <c r="C177" s="223">
        <v>94.5</v>
      </c>
      <c r="D177" s="223">
        <v>94.5</v>
      </c>
      <c r="E177" s="221">
        <f t="shared" si="9"/>
        <v>0</v>
      </c>
    </row>
    <row r="178" spans="1:5" s="256" customFormat="1" ht="24">
      <c r="A178" s="258" t="s">
        <v>810</v>
      </c>
      <c r="B178" s="212"/>
      <c r="C178" s="223">
        <v>300</v>
      </c>
      <c r="D178" s="223">
        <v>300</v>
      </c>
      <c r="E178" s="221">
        <f t="shared" si="9"/>
        <v>0</v>
      </c>
    </row>
    <row r="179" spans="1:5" s="279" customFormat="1" ht="24">
      <c r="A179" s="258" t="s">
        <v>847</v>
      </c>
      <c r="B179" s="212"/>
      <c r="C179" s="223">
        <v>0</v>
      </c>
      <c r="D179" s="223">
        <v>0</v>
      </c>
      <c r="E179" s="221">
        <f t="shared" si="9"/>
        <v>0</v>
      </c>
    </row>
    <row r="180" spans="1:5" s="279" customFormat="1">
      <c r="A180" s="258" t="s">
        <v>848</v>
      </c>
      <c r="B180" s="212"/>
      <c r="C180" s="223">
        <v>0</v>
      </c>
      <c r="D180" s="223">
        <v>0</v>
      </c>
      <c r="E180" s="221">
        <f t="shared" si="9"/>
        <v>0</v>
      </c>
    </row>
    <row r="181" spans="1:5" s="318" customFormat="1" ht="24">
      <c r="A181" s="258" t="s">
        <v>916</v>
      </c>
      <c r="B181" s="212"/>
      <c r="C181" s="223">
        <v>46</v>
      </c>
      <c r="D181" s="223">
        <v>46</v>
      </c>
      <c r="E181" s="221">
        <f t="shared" si="9"/>
        <v>0</v>
      </c>
    </row>
    <row r="182" spans="1:5" s="164" customFormat="1">
      <c r="A182" s="258" t="s">
        <v>811</v>
      </c>
      <c r="B182" s="194"/>
      <c r="C182" s="220">
        <v>450</v>
      </c>
      <c r="D182" s="220">
        <v>450</v>
      </c>
      <c r="E182" s="221">
        <f t="shared" si="9"/>
        <v>0</v>
      </c>
    </row>
    <row r="183" spans="1:5" ht="30" customHeight="1">
      <c r="A183" s="197" t="s">
        <v>278</v>
      </c>
      <c r="B183" s="210" t="s">
        <v>348</v>
      </c>
      <c r="C183" s="220">
        <f>C188+C184</f>
        <v>26723.520000000004</v>
      </c>
      <c r="D183" s="220">
        <f>D188+D184</f>
        <v>26878.520000000004</v>
      </c>
      <c r="E183" s="221">
        <f t="shared" si="9"/>
        <v>155</v>
      </c>
    </row>
    <row r="184" spans="1:5" s="160" customFormat="1" ht="24">
      <c r="A184" s="195" t="s">
        <v>173</v>
      </c>
      <c r="B184" s="196">
        <v>58</v>
      </c>
      <c r="C184" s="221">
        <f>SUM(C185:C187)</f>
        <v>8906.7200000000012</v>
      </c>
      <c r="D184" s="221">
        <f>SUM(D185:D187)</f>
        <v>8906.7200000000012</v>
      </c>
      <c r="E184" s="221">
        <f t="shared" si="9"/>
        <v>0</v>
      </c>
    </row>
    <row r="185" spans="1:5" s="160" customFormat="1">
      <c r="A185" s="198" t="s">
        <v>178</v>
      </c>
      <c r="B185" s="199" t="s">
        <v>417</v>
      </c>
      <c r="C185" s="221">
        <v>1335.42</v>
      </c>
      <c r="D185" s="221">
        <v>1335.42</v>
      </c>
      <c r="E185" s="221">
        <f t="shared" si="9"/>
        <v>0</v>
      </c>
    </row>
    <row r="186" spans="1:5" s="160" customFormat="1">
      <c r="A186" s="198" t="s">
        <v>179</v>
      </c>
      <c r="B186" s="199" t="s">
        <v>418</v>
      </c>
      <c r="C186" s="221">
        <v>7571.3</v>
      </c>
      <c r="D186" s="221">
        <v>7571.3</v>
      </c>
      <c r="E186" s="221">
        <f t="shared" si="9"/>
        <v>0</v>
      </c>
    </row>
    <row r="187" spans="1:5" s="160" customFormat="1">
      <c r="A187" s="198" t="s">
        <v>180</v>
      </c>
      <c r="B187" s="199" t="s">
        <v>419</v>
      </c>
      <c r="C187" s="221">
        <v>0</v>
      </c>
      <c r="D187" s="221">
        <v>0</v>
      </c>
      <c r="E187" s="221">
        <f t="shared" si="9"/>
        <v>0</v>
      </c>
    </row>
    <row r="188" spans="1:5">
      <c r="A188" s="134" t="s">
        <v>174</v>
      </c>
      <c r="B188" s="210">
        <v>70</v>
      </c>
      <c r="C188" s="220">
        <f>C189+C225</f>
        <v>17816.800000000003</v>
      </c>
      <c r="D188" s="220">
        <f>D189+D225</f>
        <v>17971.800000000003</v>
      </c>
      <c r="E188" s="221">
        <f t="shared" si="9"/>
        <v>155</v>
      </c>
    </row>
    <row r="189" spans="1:5">
      <c r="A189" s="134" t="s">
        <v>304</v>
      </c>
      <c r="B189" s="194">
        <v>71</v>
      </c>
      <c r="C189" s="220">
        <f>C190</f>
        <v>17816.800000000003</v>
      </c>
      <c r="D189" s="220">
        <f>D190</f>
        <v>17971.800000000003</v>
      </c>
      <c r="E189" s="221">
        <f t="shared" si="9"/>
        <v>155</v>
      </c>
    </row>
    <row r="190" spans="1:5">
      <c r="A190" s="134" t="s">
        <v>174</v>
      </c>
      <c r="B190" s="194">
        <v>71</v>
      </c>
      <c r="C190" s="220">
        <f>SUM(C191:C224)</f>
        <v>17816.800000000003</v>
      </c>
      <c r="D190" s="220">
        <f>SUM(D191:D224)</f>
        <v>17971.800000000003</v>
      </c>
      <c r="E190" s="221">
        <f t="shared" si="9"/>
        <v>155</v>
      </c>
    </row>
    <row r="191" spans="1:5" ht="25.5" customHeight="1">
      <c r="A191" s="258" t="s">
        <v>809</v>
      </c>
      <c r="B191" s="194"/>
      <c r="C191" s="220">
        <v>10000</v>
      </c>
      <c r="D191" s="220">
        <v>10000</v>
      </c>
      <c r="E191" s="221">
        <f t="shared" si="9"/>
        <v>0</v>
      </c>
    </row>
    <row r="192" spans="1:5" s="164" customFormat="1" ht="24">
      <c r="A192" s="258" t="s">
        <v>757</v>
      </c>
      <c r="B192" s="194"/>
      <c r="C192" s="220">
        <v>82.4</v>
      </c>
      <c r="D192" s="220">
        <v>82.4</v>
      </c>
      <c r="E192" s="221">
        <f t="shared" si="9"/>
        <v>0</v>
      </c>
    </row>
    <row r="193" spans="1:5" s="269" customFormat="1" ht="24">
      <c r="A193" s="258" t="s">
        <v>758</v>
      </c>
      <c r="B193" s="194"/>
      <c r="C193" s="220">
        <v>496</v>
      </c>
      <c r="D193" s="220">
        <v>496</v>
      </c>
      <c r="E193" s="221">
        <f t="shared" si="9"/>
        <v>0</v>
      </c>
    </row>
    <row r="194" spans="1:5" s="318" customFormat="1">
      <c r="A194" s="258" t="s">
        <v>914</v>
      </c>
      <c r="B194" s="194"/>
      <c r="C194" s="220">
        <v>22</v>
      </c>
      <c r="D194" s="220">
        <v>22</v>
      </c>
      <c r="E194" s="221">
        <f t="shared" si="9"/>
        <v>0</v>
      </c>
    </row>
    <row r="195" spans="1:5" s="256" customFormat="1">
      <c r="A195" s="258" t="s">
        <v>766</v>
      </c>
      <c r="B195" s="194"/>
      <c r="C195" s="220">
        <v>20</v>
      </c>
      <c r="D195" s="220">
        <v>20</v>
      </c>
      <c r="E195" s="221">
        <f t="shared" si="9"/>
        <v>0</v>
      </c>
    </row>
    <row r="196" spans="1:5" s="269" customFormat="1" ht="24">
      <c r="A196" s="258" t="s">
        <v>813</v>
      </c>
      <c r="B196" s="194"/>
      <c r="C196" s="220">
        <v>120</v>
      </c>
      <c r="D196" s="220">
        <v>120</v>
      </c>
      <c r="E196" s="221">
        <f t="shared" si="9"/>
        <v>0</v>
      </c>
    </row>
    <row r="197" spans="1:5" ht="19.2" customHeight="1">
      <c r="A197" s="258" t="s">
        <v>812</v>
      </c>
      <c r="B197" s="194"/>
      <c r="C197" s="273">
        <v>3000</v>
      </c>
      <c r="D197" s="273">
        <v>3000</v>
      </c>
      <c r="E197" s="310">
        <f t="shared" si="9"/>
        <v>0</v>
      </c>
    </row>
    <row r="198" spans="1:5" s="318" customFormat="1" ht="19.2" customHeight="1">
      <c r="A198" s="258" t="s">
        <v>915</v>
      </c>
      <c r="B198" s="194"/>
      <c r="C198" s="273">
        <v>2000</v>
      </c>
      <c r="D198" s="273">
        <v>2000</v>
      </c>
      <c r="E198" s="310">
        <f t="shared" si="9"/>
        <v>0</v>
      </c>
    </row>
    <row r="199" spans="1:5" s="269" customFormat="1" ht="19.2" customHeight="1">
      <c r="A199" s="258" t="s">
        <v>814</v>
      </c>
      <c r="B199" s="194"/>
      <c r="C199" s="273">
        <v>70</v>
      </c>
      <c r="D199" s="273">
        <v>70</v>
      </c>
      <c r="E199" s="310">
        <f t="shared" si="9"/>
        <v>0</v>
      </c>
    </row>
    <row r="200" spans="1:5" s="146" customFormat="1" ht="25.5" customHeight="1">
      <c r="A200" s="258" t="s">
        <v>759</v>
      </c>
      <c r="B200" s="194"/>
      <c r="C200" s="273">
        <v>157</v>
      </c>
      <c r="D200" s="273">
        <v>157</v>
      </c>
      <c r="E200" s="310">
        <f t="shared" si="9"/>
        <v>0</v>
      </c>
    </row>
    <row r="201" spans="1:5" s="162" customFormat="1" ht="19.95" customHeight="1">
      <c r="A201" s="258" t="s">
        <v>760</v>
      </c>
      <c r="B201" s="194"/>
      <c r="C201" s="273">
        <v>150</v>
      </c>
      <c r="D201" s="273">
        <v>150</v>
      </c>
      <c r="E201" s="310">
        <f t="shared" si="9"/>
        <v>0</v>
      </c>
    </row>
    <row r="202" spans="1:5" ht="18" customHeight="1">
      <c r="A202" s="258" t="s">
        <v>777</v>
      </c>
      <c r="B202" s="194"/>
      <c r="C202" s="273">
        <v>75</v>
      </c>
      <c r="D202" s="273">
        <v>75</v>
      </c>
      <c r="E202" s="221">
        <f t="shared" si="9"/>
        <v>0</v>
      </c>
    </row>
    <row r="203" spans="1:5" s="164" customFormat="1" ht="37.200000000000003" customHeight="1">
      <c r="A203" s="258" t="s">
        <v>778</v>
      </c>
      <c r="B203" s="194"/>
      <c r="C203" s="273">
        <v>100</v>
      </c>
      <c r="D203" s="273">
        <v>100</v>
      </c>
      <c r="E203" s="310">
        <f t="shared" si="9"/>
        <v>0</v>
      </c>
    </row>
    <row r="204" spans="1:5" s="256" customFormat="1" ht="44.25" customHeight="1">
      <c r="A204" s="258" t="s">
        <v>761</v>
      </c>
      <c r="B204" s="194"/>
      <c r="C204" s="273">
        <v>75</v>
      </c>
      <c r="D204" s="273">
        <v>75</v>
      </c>
      <c r="E204" s="310">
        <f t="shared" si="9"/>
        <v>0</v>
      </c>
    </row>
    <row r="205" spans="1:5" s="256" customFormat="1" ht="16.8" customHeight="1">
      <c r="A205" s="258" t="s">
        <v>696</v>
      </c>
      <c r="B205" s="194"/>
      <c r="C205" s="273">
        <v>500</v>
      </c>
      <c r="D205" s="273">
        <v>500</v>
      </c>
      <c r="E205" s="310">
        <f t="shared" si="9"/>
        <v>0</v>
      </c>
    </row>
    <row r="206" spans="1:5" s="271" customFormat="1" ht="18.600000000000001" customHeight="1">
      <c r="A206" s="258" t="s">
        <v>849</v>
      </c>
      <c r="B206" s="194"/>
      <c r="C206" s="273">
        <v>50</v>
      </c>
      <c r="D206" s="273">
        <v>50</v>
      </c>
      <c r="E206" s="310">
        <f t="shared" si="9"/>
        <v>0</v>
      </c>
    </row>
    <row r="207" spans="1:5" s="256" customFormat="1" ht="18.600000000000001" customHeight="1">
      <c r="A207" s="258" t="s">
        <v>815</v>
      </c>
      <c r="B207" s="194"/>
      <c r="C207" s="273">
        <v>100</v>
      </c>
      <c r="D207" s="273">
        <v>100</v>
      </c>
      <c r="E207" s="310">
        <f t="shared" si="9"/>
        <v>0</v>
      </c>
    </row>
    <row r="208" spans="1:5" s="318" customFormat="1" ht="27" customHeight="1">
      <c r="A208" s="258" t="s">
        <v>917</v>
      </c>
      <c r="B208" s="194"/>
      <c r="C208" s="273">
        <v>130.9</v>
      </c>
      <c r="D208" s="273">
        <v>130.9</v>
      </c>
      <c r="E208" s="310">
        <f t="shared" si="9"/>
        <v>0</v>
      </c>
    </row>
    <row r="209" spans="1:5" s="318" customFormat="1" ht="27" customHeight="1">
      <c r="A209" s="258" t="s">
        <v>918</v>
      </c>
      <c r="B209" s="194"/>
      <c r="C209" s="273">
        <v>70</v>
      </c>
      <c r="D209" s="273">
        <v>70</v>
      </c>
      <c r="E209" s="310">
        <f t="shared" si="9"/>
        <v>0</v>
      </c>
    </row>
    <row r="210" spans="1:5" s="318" customFormat="1" ht="27" customHeight="1">
      <c r="A210" s="258" t="s">
        <v>919</v>
      </c>
      <c r="B210" s="194"/>
      <c r="C210" s="273">
        <v>57.2</v>
      </c>
      <c r="D210" s="273">
        <v>57.2</v>
      </c>
      <c r="E210" s="310">
        <f t="shared" si="9"/>
        <v>0</v>
      </c>
    </row>
    <row r="211" spans="1:5" s="318" customFormat="1" ht="16.8" customHeight="1">
      <c r="A211" s="258" t="s">
        <v>920</v>
      </c>
      <c r="B211" s="194"/>
      <c r="C211" s="273">
        <v>50</v>
      </c>
      <c r="D211" s="273">
        <v>50</v>
      </c>
      <c r="E211" s="310">
        <f t="shared" si="9"/>
        <v>0</v>
      </c>
    </row>
    <row r="212" spans="1:5" s="164" customFormat="1" ht="19.2" customHeight="1">
      <c r="A212" s="258" t="s">
        <v>816</v>
      </c>
      <c r="B212" s="194"/>
      <c r="C212" s="273">
        <v>55</v>
      </c>
      <c r="D212" s="273">
        <v>55</v>
      </c>
      <c r="E212" s="310">
        <f t="shared" si="9"/>
        <v>0</v>
      </c>
    </row>
    <row r="213" spans="1:5" s="256" customFormat="1" ht="23.25" customHeight="1">
      <c r="A213" s="258" t="s">
        <v>817</v>
      </c>
      <c r="B213" s="194"/>
      <c r="C213" s="273">
        <v>15</v>
      </c>
      <c r="D213" s="273">
        <v>15</v>
      </c>
      <c r="E213" s="310">
        <f t="shared" si="9"/>
        <v>0</v>
      </c>
    </row>
    <row r="214" spans="1:5" s="322" customFormat="1" ht="19.2" customHeight="1">
      <c r="A214" s="258" t="s">
        <v>923</v>
      </c>
      <c r="B214" s="194"/>
      <c r="C214" s="273">
        <v>40</v>
      </c>
      <c r="D214" s="273">
        <v>40</v>
      </c>
      <c r="E214" s="310">
        <f t="shared" si="9"/>
        <v>0</v>
      </c>
    </row>
    <row r="215" spans="1:5" s="322" customFormat="1" ht="19.2" customHeight="1">
      <c r="A215" s="258" t="s">
        <v>924</v>
      </c>
      <c r="B215" s="194"/>
      <c r="C215" s="273">
        <v>40</v>
      </c>
      <c r="D215" s="273">
        <v>40</v>
      </c>
      <c r="E215" s="310">
        <f t="shared" si="9"/>
        <v>0</v>
      </c>
    </row>
    <row r="216" spans="1:5" s="323" customFormat="1" ht="25.2" customHeight="1">
      <c r="A216" s="258" t="s">
        <v>931</v>
      </c>
      <c r="B216" s="194"/>
      <c r="C216" s="273">
        <v>0</v>
      </c>
      <c r="D216" s="273">
        <v>155</v>
      </c>
      <c r="E216" s="310">
        <f t="shared" si="9"/>
        <v>155</v>
      </c>
    </row>
    <row r="217" spans="1:5" s="256" customFormat="1" ht="18.600000000000001" customHeight="1">
      <c r="A217" s="258" t="s">
        <v>818</v>
      </c>
      <c r="B217" s="194"/>
      <c r="C217" s="273">
        <v>20</v>
      </c>
      <c r="D217" s="273">
        <v>20</v>
      </c>
      <c r="E217" s="310">
        <f t="shared" si="9"/>
        <v>0</v>
      </c>
    </row>
    <row r="218" spans="1:5" s="269" customFormat="1" ht="38.25" customHeight="1">
      <c r="A218" s="258" t="s">
        <v>819</v>
      </c>
      <c r="B218" s="194"/>
      <c r="C218" s="273">
        <v>107.1</v>
      </c>
      <c r="D218" s="273">
        <v>107.1</v>
      </c>
      <c r="E218" s="310">
        <f t="shared" si="9"/>
        <v>0</v>
      </c>
    </row>
    <row r="219" spans="1:5" s="256" customFormat="1" ht="24.6" customHeight="1">
      <c r="A219" s="258" t="s">
        <v>763</v>
      </c>
      <c r="B219" s="194"/>
      <c r="C219" s="273">
        <v>48</v>
      </c>
      <c r="D219" s="273">
        <v>48</v>
      </c>
      <c r="E219" s="310">
        <f t="shared" si="9"/>
        <v>0</v>
      </c>
    </row>
    <row r="220" spans="1:5" s="256" customFormat="1" ht="63.75" customHeight="1">
      <c r="A220" s="258" t="s">
        <v>820</v>
      </c>
      <c r="B220" s="194"/>
      <c r="C220" s="273">
        <v>95.2</v>
      </c>
      <c r="D220" s="273">
        <v>95.2</v>
      </c>
      <c r="E220" s="310">
        <f t="shared" si="9"/>
        <v>0</v>
      </c>
    </row>
    <row r="221" spans="1:5" s="256" customFormat="1" ht="23.4" customHeight="1">
      <c r="A221" s="258" t="s">
        <v>762</v>
      </c>
      <c r="B221" s="194"/>
      <c r="C221" s="273">
        <v>30</v>
      </c>
      <c r="D221" s="273">
        <v>30</v>
      </c>
      <c r="E221" s="310">
        <f t="shared" si="9"/>
        <v>0</v>
      </c>
    </row>
    <row r="222" spans="1:5" s="256" customFormat="1" ht="23.4" customHeight="1">
      <c r="A222" s="258" t="s">
        <v>821</v>
      </c>
      <c r="B222" s="194"/>
      <c r="C222" s="273">
        <v>30</v>
      </c>
      <c r="D222" s="273">
        <v>30</v>
      </c>
      <c r="E222" s="310">
        <f t="shared" si="9"/>
        <v>0</v>
      </c>
    </row>
    <row r="223" spans="1:5" s="256" customFormat="1" ht="26.4" customHeight="1">
      <c r="A223" s="258" t="s">
        <v>764</v>
      </c>
      <c r="B223" s="194"/>
      <c r="C223" s="273">
        <v>6</v>
      </c>
      <c r="D223" s="273">
        <v>6</v>
      </c>
      <c r="E223" s="310">
        <f t="shared" si="9"/>
        <v>0</v>
      </c>
    </row>
    <row r="224" spans="1:5" s="256" customFormat="1" ht="15" customHeight="1">
      <c r="A224" s="258" t="s">
        <v>765</v>
      </c>
      <c r="B224" s="194"/>
      <c r="C224" s="273">
        <v>5</v>
      </c>
      <c r="D224" s="273">
        <v>5</v>
      </c>
      <c r="E224" s="221">
        <f t="shared" si="9"/>
        <v>0</v>
      </c>
    </row>
    <row r="225" spans="1:5">
      <c r="A225" s="280" t="s">
        <v>303</v>
      </c>
      <c r="B225" s="194"/>
      <c r="C225" s="273">
        <f>C226</f>
        <v>0</v>
      </c>
      <c r="D225" s="273">
        <f>D226</f>
        <v>0</v>
      </c>
      <c r="E225" s="221">
        <f t="shared" si="9"/>
        <v>0</v>
      </c>
    </row>
    <row r="226" spans="1:5">
      <c r="A226" s="280" t="s">
        <v>822</v>
      </c>
      <c r="B226" s="194">
        <v>72</v>
      </c>
      <c r="C226" s="273"/>
      <c r="D226" s="273"/>
      <c r="E226" s="221">
        <f t="shared" si="9"/>
        <v>0</v>
      </c>
    </row>
    <row r="227" spans="1:5" ht="18" customHeight="1">
      <c r="A227" s="205" t="s">
        <v>254</v>
      </c>
      <c r="B227" s="209" t="s">
        <v>255</v>
      </c>
      <c r="C227" s="220">
        <f>C231+C244+C252+C236</f>
        <v>864.13</v>
      </c>
      <c r="D227" s="220">
        <f>D231+D244+D252+D236</f>
        <v>971.13</v>
      </c>
      <c r="E227" s="221">
        <f t="shared" si="9"/>
        <v>107</v>
      </c>
    </row>
    <row r="228" spans="1:5">
      <c r="A228" s="134" t="s">
        <v>172</v>
      </c>
      <c r="B228" s="194">
        <v>55</v>
      </c>
      <c r="C228" s="220">
        <f>C251+C253</f>
        <v>664.13</v>
      </c>
      <c r="D228" s="220">
        <f>D251+D253</f>
        <v>671.13</v>
      </c>
      <c r="E228" s="221">
        <f t="shared" si="9"/>
        <v>7</v>
      </c>
    </row>
    <row r="229" spans="1:5" ht="24">
      <c r="A229" s="134" t="s">
        <v>173</v>
      </c>
      <c r="B229" s="194">
        <v>58</v>
      </c>
      <c r="C229" s="220">
        <f>C232+C245+C237</f>
        <v>50</v>
      </c>
      <c r="D229" s="220">
        <f>D232+D245+D237</f>
        <v>50</v>
      </c>
      <c r="E229" s="221">
        <f t="shared" si="9"/>
        <v>0</v>
      </c>
    </row>
    <row r="230" spans="1:5" ht="13.5" customHeight="1">
      <c r="A230" s="134" t="s">
        <v>174</v>
      </c>
      <c r="B230" s="194">
        <v>70</v>
      </c>
      <c r="C230" s="220">
        <f>C249+C241</f>
        <v>150</v>
      </c>
      <c r="D230" s="220">
        <f>D249+D241</f>
        <v>250</v>
      </c>
      <c r="E230" s="221">
        <f t="shared" si="9"/>
        <v>100</v>
      </c>
    </row>
    <row r="231" spans="1:5" ht="18" customHeight="1">
      <c r="A231" s="205" t="s">
        <v>594</v>
      </c>
      <c r="B231" s="194" t="s">
        <v>595</v>
      </c>
      <c r="C231" s="220">
        <f>C232</f>
        <v>0</v>
      </c>
      <c r="D231" s="220">
        <f>D232</f>
        <v>0</v>
      </c>
      <c r="E231" s="221">
        <f t="shared" si="9"/>
        <v>0</v>
      </c>
    </row>
    <row r="232" spans="1:5" ht="24">
      <c r="A232" s="134" t="s">
        <v>491</v>
      </c>
      <c r="B232" s="194" t="s">
        <v>732</v>
      </c>
      <c r="C232" s="220">
        <f>SUM(C233:C235)</f>
        <v>0</v>
      </c>
      <c r="D232" s="220">
        <f>SUM(D233:D235)</f>
        <v>0</v>
      </c>
      <c r="E232" s="221">
        <f t="shared" si="9"/>
        <v>0</v>
      </c>
    </row>
    <row r="233" spans="1:5" ht="13.2" customHeight="1">
      <c r="A233" s="288" t="s">
        <v>178</v>
      </c>
      <c r="B233" s="194" t="s">
        <v>487</v>
      </c>
      <c r="C233" s="273">
        <v>0</v>
      </c>
      <c r="D233" s="273">
        <v>0</v>
      </c>
      <c r="E233" s="221">
        <f t="shared" si="9"/>
        <v>0</v>
      </c>
    </row>
    <row r="234" spans="1:5" ht="13.2" customHeight="1">
      <c r="A234" s="288" t="s">
        <v>179</v>
      </c>
      <c r="B234" s="194" t="s">
        <v>488</v>
      </c>
      <c r="C234" s="273">
        <v>0</v>
      </c>
      <c r="D234" s="273">
        <v>0</v>
      </c>
      <c r="E234" s="221">
        <f t="shared" si="9"/>
        <v>0</v>
      </c>
    </row>
    <row r="235" spans="1:5" ht="12.6" customHeight="1">
      <c r="A235" s="288" t="s">
        <v>180</v>
      </c>
      <c r="B235" s="194" t="s">
        <v>489</v>
      </c>
      <c r="C235" s="273"/>
      <c r="D235" s="273"/>
      <c r="E235" s="221">
        <f t="shared" si="9"/>
        <v>0</v>
      </c>
    </row>
    <row r="236" spans="1:5" s="157" customFormat="1" ht="18" customHeight="1">
      <c r="A236" s="205" t="s">
        <v>656</v>
      </c>
      <c r="B236" s="194" t="s">
        <v>257</v>
      </c>
      <c r="C236" s="220">
        <f>C237+C241</f>
        <v>150</v>
      </c>
      <c r="D236" s="220">
        <f>D237+D241</f>
        <v>250</v>
      </c>
      <c r="E236" s="221">
        <f t="shared" si="9"/>
        <v>100</v>
      </c>
    </row>
    <row r="237" spans="1:5" s="157" customFormat="1" ht="24">
      <c r="A237" s="134" t="s">
        <v>490</v>
      </c>
      <c r="B237" s="194" t="s">
        <v>731</v>
      </c>
      <c r="C237" s="220">
        <f>SUM(C238:C240)</f>
        <v>0</v>
      </c>
      <c r="D237" s="220">
        <f>SUM(D238:D240)</f>
        <v>0</v>
      </c>
      <c r="E237" s="221">
        <f t="shared" si="9"/>
        <v>0</v>
      </c>
    </row>
    <row r="238" spans="1:5" s="157" customFormat="1" ht="14.4" customHeight="1">
      <c r="A238" s="288" t="s">
        <v>178</v>
      </c>
      <c r="B238" s="194" t="s">
        <v>417</v>
      </c>
      <c r="C238" s="273"/>
      <c r="D238" s="273"/>
      <c r="E238" s="221">
        <f t="shared" si="9"/>
        <v>0</v>
      </c>
    </row>
    <row r="239" spans="1:5" s="157" customFormat="1" ht="12.6" customHeight="1">
      <c r="A239" s="288" t="s">
        <v>179</v>
      </c>
      <c r="B239" s="194" t="s">
        <v>418</v>
      </c>
      <c r="C239" s="273"/>
      <c r="D239" s="273"/>
      <c r="E239" s="221">
        <f t="shared" si="9"/>
        <v>0</v>
      </c>
    </row>
    <row r="240" spans="1:5" s="157" customFormat="1" ht="12" customHeight="1">
      <c r="A240" s="288" t="s">
        <v>180</v>
      </c>
      <c r="B240" s="194" t="s">
        <v>419</v>
      </c>
      <c r="C240" s="273">
        <v>0</v>
      </c>
      <c r="D240" s="273">
        <v>0</v>
      </c>
      <c r="E240" s="221">
        <f t="shared" si="9"/>
        <v>0</v>
      </c>
    </row>
    <row r="241" spans="1:6" s="157" customFormat="1" ht="13.5" customHeight="1">
      <c r="A241" s="134" t="s">
        <v>174</v>
      </c>
      <c r="B241" s="209">
        <v>70</v>
      </c>
      <c r="C241" s="220">
        <f>C242</f>
        <v>150</v>
      </c>
      <c r="D241" s="220">
        <f>D242+D243</f>
        <v>250</v>
      </c>
      <c r="E241" s="221">
        <f t="shared" ref="E241:E314" si="12">D241-C241</f>
        <v>100</v>
      </c>
    </row>
    <row r="242" spans="1:6" s="157" customFormat="1" ht="14.25" customHeight="1">
      <c r="A242" s="134" t="s">
        <v>837</v>
      </c>
      <c r="B242" s="210"/>
      <c r="C242" s="220">
        <v>150</v>
      </c>
      <c r="D242" s="220">
        <v>150</v>
      </c>
      <c r="E242" s="221">
        <f t="shared" si="12"/>
        <v>0</v>
      </c>
    </row>
    <row r="243" spans="1:6" s="323" customFormat="1" ht="14.25" customHeight="1">
      <c r="A243" s="134" t="s">
        <v>928</v>
      </c>
      <c r="B243" s="289"/>
      <c r="C243" s="220">
        <v>0</v>
      </c>
      <c r="D243" s="220">
        <v>100</v>
      </c>
      <c r="E243" s="221">
        <f t="shared" si="12"/>
        <v>100</v>
      </c>
    </row>
    <row r="244" spans="1:6" ht="18" customHeight="1">
      <c r="A244" s="205" t="s">
        <v>657</v>
      </c>
      <c r="B244" s="194" t="s">
        <v>730</v>
      </c>
      <c r="C244" s="220">
        <f>C245+C249+C251</f>
        <v>50</v>
      </c>
      <c r="D244" s="220">
        <f>D245+D249+D251</f>
        <v>50</v>
      </c>
      <c r="E244" s="221">
        <f t="shared" si="12"/>
        <v>0</v>
      </c>
    </row>
    <row r="245" spans="1:6" ht="24">
      <c r="A245" s="134" t="s">
        <v>490</v>
      </c>
      <c r="B245" s="194" t="s">
        <v>731</v>
      </c>
      <c r="C245" s="220">
        <f>SUM(C246:C248)</f>
        <v>50</v>
      </c>
      <c r="D245" s="220">
        <f>SUM(D246:D248)</f>
        <v>50</v>
      </c>
      <c r="E245" s="221">
        <f t="shared" si="12"/>
        <v>0</v>
      </c>
    </row>
    <row r="246" spans="1:6" ht="11.25" customHeight="1">
      <c r="A246" s="288" t="s">
        <v>178</v>
      </c>
      <c r="B246" s="194" t="s">
        <v>417</v>
      </c>
      <c r="C246" s="273">
        <v>15.22</v>
      </c>
      <c r="D246" s="273">
        <v>15.22</v>
      </c>
      <c r="E246" s="221">
        <f t="shared" si="12"/>
        <v>0</v>
      </c>
    </row>
    <row r="247" spans="1:6" ht="11.25" customHeight="1">
      <c r="A247" s="288" t="s">
        <v>179</v>
      </c>
      <c r="B247" s="194" t="s">
        <v>418</v>
      </c>
      <c r="C247" s="273">
        <v>34.78</v>
      </c>
      <c r="D247" s="273">
        <v>34.78</v>
      </c>
      <c r="E247" s="221">
        <f t="shared" si="12"/>
        <v>0</v>
      </c>
    </row>
    <row r="248" spans="1:6" ht="11.25" customHeight="1">
      <c r="A248" s="288" t="s">
        <v>180</v>
      </c>
      <c r="B248" s="194" t="s">
        <v>419</v>
      </c>
      <c r="C248" s="273"/>
      <c r="D248" s="273"/>
      <c r="E248" s="221">
        <f t="shared" si="12"/>
        <v>0</v>
      </c>
    </row>
    <row r="249" spans="1:6" ht="15" customHeight="1">
      <c r="A249" s="134" t="s">
        <v>174</v>
      </c>
      <c r="B249" s="209">
        <v>70</v>
      </c>
      <c r="C249" s="220">
        <f>C250</f>
        <v>0</v>
      </c>
      <c r="D249" s="220">
        <f>D250</f>
        <v>0</v>
      </c>
      <c r="E249" s="221">
        <f t="shared" si="12"/>
        <v>0</v>
      </c>
    </row>
    <row r="250" spans="1:6" ht="14.25" hidden="1" customHeight="1">
      <c r="A250" s="134"/>
      <c r="B250" s="210"/>
      <c r="C250" s="220">
        <v>0</v>
      </c>
      <c r="D250" s="220">
        <v>0</v>
      </c>
      <c r="E250" s="221">
        <f t="shared" si="12"/>
        <v>0</v>
      </c>
    </row>
    <row r="251" spans="1:6">
      <c r="A251" s="134" t="s">
        <v>172</v>
      </c>
      <c r="B251" s="194">
        <v>55</v>
      </c>
      <c r="C251" s="220"/>
      <c r="D251" s="220"/>
      <c r="E251" s="221">
        <f t="shared" si="12"/>
        <v>0</v>
      </c>
    </row>
    <row r="252" spans="1:6" ht="13.5" customHeight="1">
      <c r="A252" s="197" t="s">
        <v>658</v>
      </c>
      <c r="B252" s="210" t="s">
        <v>259</v>
      </c>
      <c r="C252" s="220">
        <f t="shared" ref="C252:D252" si="13">C253</f>
        <v>664.13</v>
      </c>
      <c r="D252" s="220">
        <f t="shared" si="13"/>
        <v>671.13</v>
      </c>
      <c r="E252" s="221">
        <f t="shared" si="12"/>
        <v>7</v>
      </c>
    </row>
    <row r="253" spans="1:6">
      <c r="A253" s="134" t="s">
        <v>172</v>
      </c>
      <c r="B253" s="194">
        <v>55</v>
      </c>
      <c r="C253" s="220">
        <f>C255+C254</f>
        <v>664.13</v>
      </c>
      <c r="D253" s="220">
        <f>D255+D254</f>
        <v>671.13</v>
      </c>
      <c r="E253" s="221">
        <f t="shared" si="12"/>
        <v>7</v>
      </c>
    </row>
    <row r="254" spans="1:6" s="167" customFormat="1">
      <c r="A254" s="280" t="s">
        <v>720</v>
      </c>
      <c r="B254" s="194" t="s">
        <v>721</v>
      </c>
      <c r="C254" s="272">
        <v>214.13</v>
      </c>
      <c r="D254" s="272">
        <v>221.13</v>
      </c>
      <c r="E254" s="221">
        <f t="shared" si="12"/>
        <v>7</v>
      </c>
      <c r="F254" s="303"/>
    </row>
    <row r="255" spans="1:6">
      <c r="A255" s="280" t="s">
        <v>298</v>
      </c>
      <c r="B255" s="194" t="s">
        <v>299</v>
      </c>
      <c r="C255" s="273">
        <v>450</v>
      </c>
      <c r="D255" s="273">
        <v>450</v>
      </c>
      <c r="E255" s="221">
        <f t="shared" si="12"/>
        <v>0</v>
      </c>
    </row>
    <row r="256" spans="1:6" ht="18" customHeight="1">
      <c r="A256" s="205" t="s">
        <v>268</v>
      </c>
      <c r="B256" s="194" t="s">
        <v>269</v>
      </c>
      <c r="C256" s="220">
        <f>C271+C262+C266</f>
        <v>57694.760000000009</v>
      </c>
      <c r="D256" s="220">
        <f>D271+D262+D266</f>
        <v>56994.760000000009</v>
      </c>
      <c r="E256" s="221">
        <f t="shared" si="12"/>
        <v>-700</v>
      </c>
    </row>
    <row r="257" spans="1:5" s="160" customFormat="1" ht="24">
      <c r="A257" s="134" t="s">
        <v>490</v>
      </c>
      <c r="B257" s="194" t="s">
        <v>731</v>
      </c>
      <c r="C257" s="220">
        <f>C267+C272</f>
        <v>55384.930000000008</v>
      </c>
      <c r="D257" s="220">
        <f>D267+D272</f>
        <v>55384.930000000008</v>
      </c>
      <c r="E257" s="221">
        <f t="shared" si="12"/>
        <v>0</v>
      </c>
    </row>
    <row r="258" spans="1:5" s="160" customFormat="1" ht="12.6" customHeight="1">
      <c r="A258" s="288" t="s">
        <v>178</v>
      </c>
      <c r="B258" s="194" t="s">
        <v>417</v>
      </c>
      <c r="C258" s="220">
        <f t="shared" ref="C258:D260" si="14">C268+C273</f>
        <v>8258.119999999999</v>
      </c>
      <c r="D258" s="220">
        <f t="shared" si="14"/>
        <v>8258.119999999999</v>
      </c>
      <c r="E258" s="221">
        <f t="shared" si="12"/>
        <v>0</v>
      </c>
    </row>
    <row r="259" spans="1:5" s="160" customFormat="1" ht="12.6" customHeight="1">
      <c r="A259" s="288" t="s">
        <v>179</v>
      </c>
      <c r="B259" s="194" t="s">
        <v>418</v>
      </c>
      <c r="C259" s="220">
        <f t="shared" si="14"/>
        <v>46665.51</v>
      </c>
      <c r="D259" s="220">
        <f t="shared" si="14"/>
        <v>46665.51</v>
      </c>
      <c r="E259" s="221">
        <f t="shared" si="12"/>
        <v>0</v>
      </c>
    </row>
    <row r="260" spans="1:5" s="160" customFormat="1" ht="11.25" customHeight="1">
      <c r="A260" s="288" t="s">
        <v>180</v>
      </c>
      <c r="B260" s="194" t="s">
        <v>419</v>
      </c>
      <c r="C260" s="220">
        <f t="shared" si="14"/>
        <v>461.3</v>
      </c>
      <c r="D260" s="220">
        <f t="shared" si="14"/>
        <v>461.3</v>
      </c>
      <c r="E260" s="221">
        <f t="shared" si="12"/>
        <v>0</v>
      </c>
    </row>
    <row r="261" spans="1:5">
      <c r="A261" s="134" t="s">
        <v>174</v>
      </c>
      <c r="B261" s="194">
        <v>70</v>
      </c>
      <c r="C261" s="220">
        <f>C276+C263</f>
        <v>2309.8300000000004</v>
      </c>
      <c r="D261" s="220">
        <f>D276+D263</f>
        <v>1609.8300000000004</v>
      </c>
      <c r="E261" s="221">
        <f t="shared" si="12"/>
        <v>-700</v>
      </c>
    </row>
    <row r="262" spans="1:5" s="13" customFormat="1" ht="18" customHeight="1">
      <c r="A262" s="191" t="s">
        <v>369</v>
      </c>
      <c r="B262" s="214" t="s">
        <v>371</v>
      </c>
      <c r="C262" s="221">
        <f>C263</f>
        <v>4.25</v>
      </c>
      <c r="D262" s="221">
        <f>D263</f>
        <v>4.25</v>
      </c>
      <c r="E262" s="221">
        <f t="shared" si="12"/>
        <v>0</v>
      </c>
    </row>
    <row r="263" spans="1:5">
      <c r="A263" s="134" t="s">
        <v>196</v>
      </c>
      <c r="B263" s="194">
        <v>70</v>
      </c>
      <c r="C263" s="221">
        <f t="shared" ref="C263:D263" si="15">C264+C265</f>
        <v>4.25</v>
      </c>
      <c r="D263" s="221">
        <f t="shared" si="15"/>
        <v>4.25</v>
      </c>
      <c r="E263" s="221">
        <f t="shared" si="12"/>
        <v>0</v>
      </c>
    </row>
    <row r="264" spans="1:5">
      <c r="A264" s="258" t="s">
        <v>823</v>
      </c>
      <c r="B264" s="194"/>
      <c r="C264" s="273">
        <v>1.5</v>
      </c>
      <c r="D264" s="273">
        <v>1.5</v>
      </c>
      <c r="E264" s="221">
        <f t="shared" si="12"/>
        <v>0</v>
      </c>
    </row>
    <row r="265" spans="1:5" ht="24" customHeight="1">
      <c r="A265" s="258" t="s">
        <v>830</v>
      </c>
      <c r="B265" s="194"/>
      <c r="C265" s="220">
        <v>2.75</v>
      </c>
      <c r="D265" s="220">
        <v>2.75</v>
      </c>
      <c r="E265" s="221">
        <f t="shared" si="12"/>
        <v>0</v>
      </c>
    </row>
    <row r="266" spans="1:5" s="22" customFormat="1" ht="19.5" customHeight="1">
      <c r="A266" s="197" t="s">
        <v>671</v>
      </c>
      <c r="B266" s="214" t="s">
        <v>672</v>
      </c>
      <c r="C266" s="224">
        <f>C267</f>
        <v>8194.01</v>
      </c>
      <c r="D266" s="224">
        <f>D267</f>
        <v>8194.01</v>
      </c>
      <c r="E266" s="221">
        <f t="shared" si="12"/>
        <v>0</v>
      </c>
    </row>
    <row r="267" spans="1:5" s="160" customFormat="1" ht="29.4" customHeight="1">
      <c r="A267" s="134" t="s">
        <v>490</v>
      </c>
      <c r="B267" s="194" t="s">
        <v>731</v>
      </c>
      <c r="C267" s="220">
        <f>SUM(C268:C270)</f>
        <v>8194.01</v>
      </c>
      <c r="D267" s="220">
        <f>SUM(D268:D270)</f>
        <v>8194.01</v>
      </c>
      <c r="E267" s="221">
        <f t="shared" si="12"/>
        <v>0</v>
      </c>
    </row>
    <row r="268" spans="1:5" s="160" customFormat="1" ht="13.2" customHeight="1">
      <c r="A268" s="288" t="s">
        <v>178</v>
      </c>
      <c r="B268" s="194" t="s">
        <v>417</v>
      </c>
      <c r="C268" s="273">
        <v>1197.33</v>
      </c>
      <c r="D268" s="273">
        <v>1197.33</v>
      </c>
      <c r="E268" s="221">
        <f t="shared" si="12"/>
        <v>0</v>
      </c>
    </row>
    <row r="269" spans="1:5" s="160" customFormat="1" ht="13.2" customHeight="1">
      <c r="A269" s="288" t="s">
        <v>179</v>
      </c>
      <c r="B269" s="194" t="s">
        <v>418</v>
      </c>
      <c r="C269" s="273">
        <v>6796.68</v>
      </c>
      <c r="D269" s="273">
        <v>6796.68</v>
      </c>
      <c r="E269" s="221">
        <f t="shared" si="12"/>
        <v>0</v>
      </c>
    </row>
    <row r="270" spans="1:5" s="160" customFormat="1" ht="13.2" customHeight="1">
      <c r="A270" s="288" t="s">
        <v>180</v>
      </c>
      <c r="B270" s="194" t="s">
        <v>419</v>
      </c>
      <c r="C270" s="273">
        <v>200</v>
      </c>
      <c r="D270" s="273">
        <v>200</v>
      </c>
      <c r="E270" s="221">
        <f t="shared" si="12"/>
        <v>0</v>
      </c>
    </row>
    <row r="271" spans="1:5" s="22" customFormat="1" ht="19.5" customHeight="1">
      <c r="A271" s="197" t="s">
        <v>670</v>
      </c>
      <c r="B271" s="214" t="s">
        <v>271</v>
      </c>
      <c r="C271" s="224">
        <f>C276+C272</f>
        <v>49496.500000000007</v>
      </c>
      <c r="D271" s="224">
        <f>D276+D272</f>
        <v>48796.500000000007</v>
      </c>
      <c r="E271" s="221">
        <f t="shared" si="12"/>
        <v>-700</v>
      </c>
    </row>
    <row r="272" spans="1:5" s="160" customFormat="1" ht="24">
      <c r="A272" s="134" t="s">
        <v>490</v>
      </c>
      <c r="B272" s="194" t="s">
        <v>731</v>
      </c>
      <c r="C272" s="220">
        <f>SUM(C273:C275)</f>
        <v>47190.920000000006</v>
      </c>
      <c r="D272" s="220">
        <f>SUM(D273:D275)</f>
        <v>47190.920000000006</v>
      </c>
      <c r="E272" s="221">
        <f t="shared" si="12"/>
        <v>0</v>
      </c>
    </row>
    <row r="273" spans="1:5" s="160" customFormat="1" ht="13.2" customHeight="1">
      <c r="A273" s="288" t="s">
        <v>178</v>
      </c>
      <c r="B273" s="194" t="s">
        <v>417</v>
      </c>
      <c r="C273" s="273">
        <v>7060.79</v>
      </c>
      <c r="D273" s="273">
        <v>7060.79</v>
      </c>
      <c r="E273" s="221">
        <f t="shared" si="12"/>
        <v>0</v>
      </c>
    </row>
    <row r="274" spans="1:5" s="160" customFormat="1" ht="13.2" customHeight="1">
      <c r="A274" s="288" t="s">
        <v>179</v>
      </c>
      <c r="B274" s="194" t="s">
        <v>418</v>
      </c>
      <c r="C274" s="273">
        <v>39868.83</v>
      </c>
      <c r="D274" s="273">
        <v>39868.83</v>
      </c>
      <c r="E274" s="221">
        <f t="shared" si="12"/>
        <v>0</v>
      </c>
    </row>
    <row r="275" spans="1:5" s="160" customFormat="1" ht="13.2" customHeight="1">
      <c r="A275" s="288" t="s">
        <v>180</v>
      </c>
      <c r="B275" s="194" t="s">
        <v>419</v>
      </c>
      <c r="C275" s="273">
        <v>261.3</v>
      </c>
      <c r="D275" s="273">
        <v>261.3</v>
      </c>
      <c r="E275" s="221">
        <f t="shared" si="12"/>
        <v>0</v>
      </c>
    </row>
    <row r="276" spans="1:5" ht="13.2" customHeight="1">
      <c r="A276" s="134" t="s">
        <v>174</v>
      </c>
      <c r="B276" s="194">
        <v>70</v>
      </c>
      <c r="C276" s="220">
        <f>SUM(C277:C317)</f>
        <v>2305.5800000000004</v>
      </c>
      <c r="D276" s="220">
        <f>SUM(D277:D317)</f>
        <v>1605.5800000000004</v>
      </c>
      <c r="E276" s="221">
        <f t="shared" si="12"/>
        <v>-700</v>
      </c>
    </row>
    <row r="277" spans="1:5">
      <c r="A277" s="290" t="s">
        <v>652</v>
      </c>
      <c r="B277" s="194"/>
      <c r="C277" s="183">
        <v>265</v>
      </c>
      <c r="D277" s="183">
        <v>265</v>
      </c>
      <c r="E277" s="221">
        <f t="shared" si="12"/>
        <v>0</v>
      </c>
    </row>
    <row r="278" spans="1:5" s="188" customFormat="1">
      <c r="A278" s="290" t="s">
        <v>541</v>
      </c>
      <c r="B278" s="194"/>
      <c r="C278" s="183">
        <v>5</v>
      </c>
      <c r="D278" s="183">
        <v>5</v>
      </c>
      <c r="E278" s="221">
        <f t="shared" si="12"/>
        <v>0</v>
      </c>
    </row>
    <row r="279" spans="1:5" s="308" customFormat="1">
      <c r="A279" s="290" t="s">
        <v>907</v>
      </c>
      <c r="B279" s="194"/>
      <c r="C279" s="183">
        <v>7.3</v>
      </c>
      <c r="D279" s="183">
        <v>7.3</v>
      </c>
      <c r="E279" s="221">
        <f t="shared" si="12"/>
        <v>0</v>
      </c>
    </row>
    <row r="280" spans="1:5" s="254" customFormat="1">
      <c r="A280" s="290" t="s">
        <v>838</v>
      </c>
      <c r="B280" s="194"/>
      <c r="C280" s="183">
        <v>5</v>
      </c>
      <c r="D280" s="183">
        <v>5</v>
      </c>
      <c r="E280" s="221">
        <f t="shared" si="12"/>
        <v>0</v>
      </c>
    </row>
    <row r="281" spans="1:5">
      <c r="A281" s="290" t="s">
        <v>824</v>
      </c>
      <c r="B281" s="194"/>
      <c r="C281" s="183">
        <v>194.63</v>
      </c>
      <c r="D281" s="183">
        <v>194.63</v>
      </c>
      <c r="E281" s="221">
        <f t="shared" si="12"/>
        <v>0</v>
      </c>
    </row>
    <row r="282" spans="1:5" s="319" customFormat="1">
      <c r="A282" s="290" t="s">
        <v>922</v>
      </c>
      <c r="B282" s="194"/>
      <c r="C282" s="183">
        <v>700</v>
      </c>
      <c r="D282" s="183">
        <v>0</v>
      </c>
      <c r="E282" s="221">
        <f t="shared" si="12"/>
        <v>-700</v>
      </c>
    </row>
    <row r="283" spans="1:5" s="256" customFormat="1" ht="36">
      <c r="A283" s="258" t="s">
        <v>825</v>
      </c>
      <c r="B283" s="194"/>
      <c r="C283" s="183">
        <v>39.200000000000003</v>
      </c>
      <c r="D283" s="183">
        <v>39.200000000000003</v>
      </c>
      <c r="E283" s="221">
        <f t="shared" si="12"/>
        <v>0</v>
      </c>
    </row>
    <row r="284" spans="1:5" s="256" customFormat="1" ht="36">
      <c r="A284" s="258" t="s">
        <v>826</v>
      </c>
      <c r="B284" s="194"/>
      <c r="C284" s="183">
        <v>50</v>
      </c>
      <c r="D284" s="183">
        <v>50</v>
      </c>
      <c r="E284" s="221">
        <f t="shared" si="12"/>
        <v>0</v>
      </c>
    </row>
    <row r="285" spans="1:5" s="305" customFormat="1" ht="24">
      <c r="A285" s="258" t="s">
        <v>893</v>
      </c>
      <c r="B285" s="194"/>
      <c r="C285" s="183">
        <v>157.9</v>
      </c>
      <c r="D285" s="183">
        <v>157.9</v>
      </c>
      <c r="E285" s="221">
        <f t="shared" si="12"/>
        <v>0</v>
      </c>
    </row>
    <row r="286" spans="1:5" s="161" customFormat="1" ht="24">
      <c r="A286" s="258" t="s">
        <v>827</v>
      </c>
      <c r="B286" s="194"/>
      <c r="C286" s="183">
        <v>12</v>
      </c>
      <c r="D286" s="183">
        <v>12</v>
      </c>
      <c r="E286" s="221">
        <f t="shared" si="12"/>
        <v>0</v>
      </c>
    </row>
    <row r="287" spans="1:5" s="256" customFormat="1" ht="24">
      <c r="A287" s="258" t="s">
        <v>767</v>
      </c>
      <c r="B287" s="194"/>
      <c r="C287" s="183">
        <v>12</v>
      </c>
      <c r="D287" s="183">
        <v>12</v>
      </c>
      <c r="E287" s="221">
        <f t="shared" si="12"/>
        <v>0</v>
      </c>
    </row>
    <row r="288" spans="1:5">
      <c r="A288" s="258" t="s">
        <v>535</v>
      </c>
      <c r="B288" s="194"/>
      <c r="C288" s="183">
        <v>9.1</v>
      </c>
      <c r="D288" s="183">
        <v>9.1</v>
      </c>
      <c r="E288" s="221">
        <f t="shared" si="12"/>
        <v>0</v>
      </c>
    </row>
    <row r="289" spans="1:5" ht="24">
      <c r="A289" s="258" t="s">
        <v>840</v>
      </c>
      <c r="B289" s="194"/>
      <c r="C289" s="273">
        <v>10</v>
      </c>
      <c r="D289" s="273">
        <v>10</v>
      </c>
      <c r="E289" s="310">
        <f t="shared" si="12"/>
        <v>0</v>
      </c>
    </row>
    <row r="290" spans="1:5" s="256" customFormat="1" ht="24">
      <c r="A290" s="258" t="s">
        <v>839</v>
      </c>
      <c r="B290" s="194"/>
      <c r="C290" s="273">
        <v>30</v>
      </c>
      <c r="D290" s="273">
        <v>30</v>
      </c>
      <c r="E290" s="310">
        <f t="shared" si="12"/>
        <v>0</v>
      </c>
    </row>
    <row r="291" spans="1:5" ht="24">
      <c r="A291" s="290" t="s">
        <v>828</v>
      </c>
      <c r="B291" s="194"/>
      <c r="C291" s="273">
        <v>30</v>
      </c>
      <c r="D291" s="273">
        <v>30</v>
      </c>
      <c r="E291" s="310">
        <f t="shared" si="12"/>
        <v>0</v>
      </c>
    </row>
    <row r="292" spans="1:5" s="305" customFormat="1">
      <c r="A292" s="290" t="s">
        <v>894</v>
      </c>
      <c r="B292" s="194"/>
      <c r="C292" s="273">
        <v>18.5</v>
      </c>
      <c r="D292" s="273">
        <v>18.5</v>
      </c>
      <c r="E292" s="221">
        <f t="shared" si="12"/>
        <v>0</v>
      </c>
    </row>
    <row r="293" spans="1:5" s="305" customFormat="1">
      <c r="A293" s="290" t="s">
        <v>895</v>
      </c>
      <c r="B293" s="194"/>
      <c r="C293" s="273">
        <v>18.5</v>
      </c>
      <c r="D293" s="273">
        <v>18.5</v>
      </c>
      <c r="E293" s="221">
        <f t="shared" si="12"/>
        <v>0</v>
      </c>
    </row>
    <row r="294" spans="1:5">
      <c r="A294" s="290" t="s">
        <v>829</v>
      </c>
      <c r="B294" s="194"/>
      <c r="C294" s="273">
        <v>20</v>
      </c>
      <c r="D294" s="273">
        <v>20</v>
      </c>
      <c r="E294" s="221">
        <f t="shared" si="12"/>
        <v>0</v>
      </c>
    </row>
    <row r="295" spans="1:5" s="164" customFormat="1">
      <c r="A295" s="258" t="s">
        <v>768</v>
      </c>
      <c r="B295" s="194"/>
      <c r="C295" s="273">
        <v>4.8</v>
      </c>
      <c r="D295" s="273">
        <v>4.8</v>
      </c>
      <c r="E295" s="221">
        <f t="shared" si="12"/>
        <v>0</v>
      </c>
    </row>
    <row r="296" spans="1:5" s="269" customFormat="1">
      <c r="A296" s="258" t="s">
        <v>772</v>
      </c>
      <c r="B296" s="194"/>
      <c r="C296" s="273">
        <v>7.6</v>
      </c>
      <c r="D296" s="273">
        <v>7.6</v>
      </c>
      <c r="E296" s="221">
        <f t="shared" si="12"/>
        <v>0</v>
      </c>
    </row>
    <row r="297" spans="1:5" s="269" customFormat="1" ht="24">
      <c r="A297" s="258" t="s">
        <v>831</v>
      </c>
      <c r="B297" s="194"/>
      <c r="C297" s="273">
        <v>130</v>
      </c>
      <c r="D297" s="273">
        <v>130</v>
      </c>
      <c r="E297" s="221">
        <f t="shared" si="12"/>
        <v>0</v>
      </c>
    </row>
    <row r="298" spans="1:5" s="256" customFormat="1" ht="24">
      <c r="A298" s="258" t="s">
        <v>769</v>
      </c>
      <c r="B298" s="194"/>
      <c r="C298" s="273">
        <v>18</v>
      </c>
      <c r="D298" s="273">
        <v>18</v>
      </c>
      <c r="E298" s="221">
        <f t="shared" si="12"/>
        <v>0</v>
      </c>
    </row>
    <row r="299" spans="1:5" s="256" customFormat="1" ht="24">
      <c r="A299" s="258" t="s">
        <v>770</v>
      </c>
      <c r="B299" s="194"/>
      <c r="C299" s="273">
        <v>50</v>
      </c>
      <c r="D299" s="273">
        <v>50</v>
      </c>
      <c r="E299" s="221">
        <f t="shared" si="12"/>
        <v>0</v>
      </c>
    </row>
    <row r="300" spans="1:5" s="256" customFormat="1" ht="24">
      <c r="A300" s="258" t="s">
        <v>771</v>
      </c>
      <c r="B300" s="194"/>
      <c r="C300" s="273">
        <v>12</v>
      </c>
      <c r="D300" s="273">
        <v>12</v>
      </c>
      <c r="E300" s="221">
        <f t="shared" si="12"/>
        <v>0</v>
      </c>
    </row>
    <row r="301" spans="1:5" s="256" customFormat="1" ht="24">
      <c r="A301" s="258" t="s">
        <v>773</v>
      </c>
      <c r="B301" s="194"/>
      <c r="C301" s="273">
        <v>61</v>
      </c>
      <c r="D301" s="273">
        <v>61</v>
      </c>
      <c r="E301" s="221">
        <f t="shared" si="12"/>
        <v>0</v>
      </c>
    </row>
    <row r="302" spans="1:5" s="164" customFormat="1">
      <c r="A302" s="258" t="s">
        <v>832</v>
      </c>
      <c r="B302" s="194"/>
      <c r="C302" s="273">
        <v>22</v>
      </c>
      <c r="D302" s="273">
        <v>22</v>
      </c>
      <c r="E302" s="221">
        <f t="shared" si="12"/>
        <v>0</v>
      </c>
    </row>
    <row r="303" spans="1:5" s="269" customFormat="1">
      <c r="A303" s="258" t="s">
        <v>833</v>
      </c>
      <c r="B303" s="194"/>
      <c r="C303" s="272">
        <v>25.6</v>
      </c>
      <c r="D303" s="272">
        <v>25.6</v>
      </c>
      <c r="E303" s="221">
        <f t="shared" si="12"/>
        <v>0</v>
      </c>
    </row>
    <row r="304" spans="1:5" s="305" customFormat="1" ht="24">
      <c r="A304" s="258" t="s">
        <v>896</v>
      </c>
      <c r="B304" s="194"/>
      <c r="C304" s="272">
        <v>5.4</v>
      </c>
      <c r="D304" s="272">
        <v>5.4</v>
      </c>
      <c r="E304" s="221">
        <f t="shared" si="12"/>
        <v>0</v>
      </c>
    </row>
    <row r="305" spans="1:5" s="305" customFormat="1" ht="24">
      <c r="A305" s="258" t="s">
        <v>897</v>
      </c>
      <c r="B305" s="194"/>
      <c r="C305" s="272">
        <v>5.4</v>
      </c>
      <c r="D305" s="272">
        <v>5.4</v>
      </c>
      <c r="E305" s="221">
        <f t="shared" si="12"/>
        <v>0</v>
      </c>
    </row>
    <row r="306" spans="1:5" s="305" customFormat="1">
      <c r="A306" s="258" t="s">
        <v>898</v>
      </c>
      <c r="B306" s="194"/>
      <c r="C306" s="272">
        <v>4.4000000000000004</v>
      </c>
      <c r="D306" s="272">
        <v>4.4000000000000004</v>
      </c>
      <c r="E306" s="221">
        <f t="shared" si="12"/>
        <v>0</v>
      </c>
    </row>
    <row r="307" spans="1:5" s="305" customFormat="1" ht="24">
      <c r="A307" s="258" t="s">
        <v>899</v>
      </c>
      <c r="B307" s="194"/>
      <c r="C307" s="272">
        <v>4.4000000000000004</v>
      </c>
      <c r="D307" s="272">
        <v>4.4000000000000004</v>
      </c>
      <c r="E307" s="221">
        <f t="shared" si="12"/>
        <v>0</v>
      </c>
    </row>
    <row r="308" spans="1:5" s="269" customFormat="1" ht="24">
      <c r="A308" s="258" t="s">
        <v>834</v>
      </c>
      <c r="B308" s="194"/>
      <c r="C308" s="272">
        <v>5</v>
      </c>
      <c r="D308" s="272">
        <v>5</v>
      </c>
      <c r="E308" s="221">
        <f t="shared" si="12"/>
        <v>0</v>
      </c>
    </row>
    <row r="309" spans="1:5" ht="36">
      <c r="A309" s="258" t="s">
        <v>774</v>
      </c>
      <c r="B309" s="194"/>
      <c r="C309" s="272">
        <v>42</v>
      </c>
      <c r="D309" s="272">
        <v>42</v>
      </c>
      <c r="E309" s="221">
        <f t="shared" si="12"/>
        <v>0</v>
      </c>
    </row>
    <row r="310" spans="1:5" s="269" customFormat="1" ht="24">
      <c r="A310" s="290" t="s">
        <v>835</v>
      </c>
      <c r="B310" s="194"/>
      <c r="C310" s="272">
        <v>12.5</v>
      </c>
      <c r="D310" s="272">
        <v>12.5</v>
      </c>
      <c r="E310" s="221">
        <f t="shared" si="12"/>
        <v>0</v>
      </c>
    </row>
    <row r="311" spans="1:5" ht="36">
      <c r="A311" s="258" t="s">
        <v>775</v>
      </c>
      <c r="B311" s="194"/>
      <c r="C311" s="272">
        <v>87.4</v>
      </c>
      <c r="D311" s="272">
        <v>87.4</v>
      </c>
      <c r="E311" s="221">
        <f t="shared" si="12"/>
        <v>0</v>
      </c>
    </row>
    <row r="312" spans="1:5" ht="36">
      <c r="A312" s="258" t="s">
        <v>477</v>
      </c>
      <c r="B312" s="194"/>
      <c r="C312" s="272">
        <v>18.899999999999999</v>
      </c>
      <c r="D312" s="272">
        <v>18.899999999999999</v>
      </c>
      <c r="E312" s="221">
        <f t="shared" si="12"/>
        <v>0</v>
      </c>
    </row>
    <row r="313" spans="1:5" s="164" customFormat="1" ht="25.2" customHeight="1">
      <c r="A313" s="258" t="s">
        <v>715</v>
      </c>
      <c r="B313" s="194"/>
      <c r="C313" s="272">
        <v>21.25</v>
      </c>
      <c r="D313" s="272">
        <v>21.25</v>
      </c>
      <c r="E313" s="221">
        <f t="shared" si="12"/>
        <v>0</v>
      </c>
    </row>
    <row r="314" spans="1:5" s="164" customFormat="1" ht="25.2" customHeight="1">
      <c r="A314" s="258" t="s">
        <v>718</v>
      </c>
      <c r="B314" s="194"/>
      <c r="C314" s="272">
        <v>27.8</v>
      </c>
      <c r="D314" s="272">
        <v>27.8</v>
      </c>
      <c r="E314" s="221">
        <f t="shared" si="12"/>
        <v>0</v>
      </c>
    </row>
    <row r="315" spans="1:5" s="256" customFormat="1" ht="15.6" customHeight="1">
      <c r="A315" s="258" t="s">
        <v>776</v>
      </c>
      <c r="B315" s="194"/>
      <c r="C315" s="272">
        <v>6</v>
      </c>
      <c r="D315" s="272">
        <v>6</v>
      </c>
      <c r="E315" s="221">
        <f t="shared" ref="E315:E337" si="16">D315-C315</f>
        <v>0</v>
      </c>
    </row>
    <row r="316" spans="1:5" s="318" customFormat="1" ht="26.4" customHeight="1">
      <c r="A316" s="258" t="s">
        <v>921</v>
      </c>
      <c r="B316" s="194"/>
      <c r="C316" s="272">
        <v>145</v>
      </c>
      <c r="D316" s="272">
        <v>145</v>
      </c>
      <c r="E316" s="221">
        <f t="shared" si="16"/>
        <v>0</v>
      </c>
    </row>
    <row r="317" spans="1:5" s="164" customFormat="1">
      <c r="A317" s="258" t="s">
        <v>719</v>
      </c>
      <c r="B317" s="194"/>
      <c r="C317" s="272">
        <v>5</v>
      </c>
      <c r="D317" s="272">
        <v>5</v>
      </c>
      <c r="E317" s="221">
        <f t="shared" si="16"/>
        <v>0</v>
      </c>
    </row>
    <row r="318" spans="1:5" ht="19.5" customHeight="1">
      <c r="A318" s="205" t="s">
        <v>272</v>
      </c>
      <c r="B318" s="194" t="s">
        <v>273</v>
      </c>
      <c r="C318" s="220">
        <f t="shared" ref="C318:D319" si="17">C320+C330</f>
        <v>7349.4900000000007</v>
      </c>
      <c r="D318" s="220">
        <f t="shared" si="17"/>
        <v>7349.4900000000007</v>
      </c>
      <c r="E318" s="221">
        <f t="shared" si="16"/>
        <v>0</v>
      </c>
    </row>
    <row r="319" spans="1:5" ht="24">
      <c r="A319" s="195" t="s">
        <v>173</v>
      </c>
      <c r="B319" s="196">
        <v>58</v>
      </c>
      <c r="C319" s="220">
        <f t="shared" si="17"/>
        <v>7349.4900000000007</v>
      </c>
      <c r="D319" s="220">
        <f t="shared" si="17"/>
        <v>7349.4900000000007</v>
      </c>
      <c r="E319" s="221">
        <f t="shared" si="16"/>
        <v>0</v>
      </c>
    </row>
    <row r="320" spans="1:5">
      <c r="A320" s="205" t="s">
        <v>494</v>
      </c>
      <c r="B320" s="226" t="s">
        <v>495</v>
      </c>
      <c r="C320" s="228">
        <f>C321+C325</f>
        <v>0</v>
      </c>
      <c r="D320" s="228">
        <f>D321+D325</f>
        <v>0</v>
      </c>
      <c r="E320" s="221">
        <f t="shared" si="16"/>
        <v>0</v>
      </c>
    </row>
    <row r="321" spans="1:6" ht="24">
      <c r="A321" s="195" t="s">
        <v>491</v>
      </c>
      <c r="B321" s="196">
        <v>58</v>
      </c>
      <c r="C321" s="221">
        <f>SUM(C322:C324)</f>
        <v>0</v>
      </c>
      <c r="D321" s="221">
        <f>SUM(D322:D324)</f>
        <v>0</v>
      </c>
      <c r="E321" s="221">
        <f t="shared" si="16"/>
        <v>0</v>
      </c>
    </row>
    <row r="322" spans="1:6">
      <c r="A322" s="198" t="s">
        <v>178</v>
      </c>
      <c r="B322" s="199" t="s">
        <v>487</v>
      </c>
      <c r="C322" s="221">
        <v>0</v>
      </c>
      <c r="D322" s="221">
        <v>0</v>
      </c>
      <c r="E322" s="221">
        <f t="shared" si="16"/>
        <v>0</v>
      </c>
    </row>
    <row r="323" spans="1:6">
      <c r="A323" s="198" t="s">
        <v>179</v>
      </c>
      <c r="B323" s="199" t="s">
        <v>488</v>
      </c>
      <c r="C323" s="221">
        <v>0</v>
      </c>
      <c r="D323" s="221">
        <v>0</v>
      </c>
      <c r="E323" s="221">
        <f t="shared" si="16"/>
        <v>0</v>
      </c>
    </row>
    <row r="324" spans="1:6">
      <c r="A324" s="198" t="s">
        <v>180</v>
      </c>
      <c r="B324" s="199" t="s">
        <v>489</v>
      </c>
      <c r="C324" s="221"/>
      <c r="D324" s="221"/>
      <c r="E324" s="221">
        <f t="shared" si="16"/>
        <v>0</v>
      </c>
    </row>
    <row r="325" spans="1:6" ht="36" hidden="1" customHeight="1">
      <c r="A325" s="195" t="s">
        <v>372</v>
      </c>
      <c r="B325" s="196">
        <v>58</v>
      </c>
      <c r="C325" s="221">
        <f>C326</f>
        <v>0</v>
      </c>
      <c r="D325" s="221">
        <f>D326</f>
        <v>0</v>
      </c>
      <c r="E325" s="221">
        <f t="shared" si="16"/>
        <v>0</v>
      </c>
      <c r="F325" s="291"/>
    </row>
    <row r="326" spans="1:6" ht="13.95" hidden="1" customHeight="1">
      <c r="A326" s="216" t="s">
        <v>376</v>
      </c>
      <c r="B326" s="196" t="s">
        <v>377</v>
      </c>
      <c r="C326" s="221">
        <f>SUM( C327:C329)</f>
        <v>0</v>
      </c>
      <c r="D326" s="221">
        <f>SUM( D327:D329)</f>
        <v>0</v>
      </c>
      <c r="E326" s="221">
        <f t="shared" si="16"/>
        <v>0</v>
      </c>
      <c r="F326" s="291"/>
    </row>
    <row r="327" spans="1:6" ht="13.2" hidden="1" customHeight="1">
      <c r="A327" s="198" t="s">
        <v>178</v>
      </c>
      <c r="B327" s="199" t="s">
        <v>373</v>
      </c>
      <c r="C327" s="221"/>
      <c r="D327" s="221"/>
      <c r="E327" s="221">
        <f t="shared" si="16"/>
        <v>0</v>
      </c>
      <c r="F327" s="291"/>
    </row>
    <row r="328" spans="1:6" ht="13.2" hidden="1" customHeight="1">
      <c r="A328" s="198" t="s">
        <v>179</v>
      </c>
      <c r="B328" s="199" t="s">
        <v>374</v>
      </c>
      <c r="C328" s="221"/>
      <c r="D328" s="221"/>
      <c r="E328" s="221">
        <f t="shared" si="16"/>
        <v>0</v>
      </c>
      <c r="F328" s="291"/>
    </row>
    <row r="329" spans="1:6" ht="13.2" hidden="1" customHeight="1">
      <c r="A329" s="198" t="s">
        <v>180</v>
      </c>
      <c r="B329" s="199" t="s">
        <v>375</v>
      </c>
      <c r="C329" s="221"/>
      <c r="D329" s="221"/>
      <c r="E329" s="221">
        <f t="shared" si="16"/>
        <v>0</v>
      </c>
      <c r="F329" s="291"/>
    </row>
    <row r="330" spans="1:6">
      <c r="A330" s="205" t="s">
        <v>496</v>
      </c>
      <c r="B330" s="215" t="s">
        <v>274</v>
      </c>
      <c r="C330" s="221">
        <f>C331</f>
        <v>7349.4900000000007</v>
      </c>
      <c r="D330" s="221">
        <f>D331</f>
        <v>7349.4900000000007</v>
      </c>
      <c r="E330" s="221">
        <f t="shared" si="16"/>
        <v>0</v>
      </c>
      <c r="F330" s="291"/>
    </row>
    <row r="331" spans="1:6" ht="24">
      <c r="A331" s="195" t="s">
        <v>490</v>
      </c>
      <c r="B331" s="196">
        <v>58</v>
      </c>
      <c r="C331" s="221">
        <f>SUM(C332:C334)</f>
        <v>7349.4900000000007</v>
      </c>
      <c r="D331" s="221">
        <f>SUM(D332:D334)</f>
        <v>7349.4900000000007</v>
      </c>
      <c r="E331" s="221">
        <f t="shared" si="16"/>
        <v>0</v>
      </c>
      <c r="F331" s="291"/>
    </row>
    <row r="332" spans="1:6">
      <c r="A332" s="198" t="s">
        <v>178</v>
      </c>
      <c r="B332" s="199" t="s">
        <v>417</v>
      </c>
      <c r="C332" s="221">
        <v>1102.43</v>
      </c>
      <c r="D332" s="221">
        <v>1102.43</v>
      </c>
      <c r="E332" s="221">
        <f t="shared" si="16"/>
        <v>0</v>
      </c>
      <c r="F332" s="291"/>
    </row>
    <row r="333" spans="1:6">
      <c r="A333" s="198" t="s">
        <v>179</v>
      </c>
      <c r="B333" s="199" t="s">
        <v>418</v>
      </c>
      <c r="C333" s="221">
        <v>6247.06</v>
      </c>
      <c r="D333" s="221">
        <v>6247.06</v>
      </c>
      <c r="E333" s="221">
        <f t="shared" si="16"/>
        <v>0</v>
      </c>
      <c r="F333" s="291"/>
    </row>
    <row r="334" spans="1:6">
      <c r="A334" s="198" t="s">
        <v>180</v>
      </c>
      <c r="B334" s="199" t="s">
        <v>419</v>
      </c>
      <c r="C334" s="221"/>
      <c r="D334" s="221"/>
      <c r="E334" s="221">
        <f t="shared" si="16"/>
        <v>0</v>
      </c>
      <c r="F334" s="291"/>
    </row>
    <row r="335" spans="1:6" ht="23.4">
      <c r="A335" s="193" t="s">
        <v>280</v>
      </c>
      <c r="B335" s="210"/>
      <c r="C335" s="221">
        <f>C7</f>
        <v>163041.09</v>
      </c>
      <c r="D335" s="221">
        <f>D7</f>
        <v>163492.24</v>
      </c>
      <c r="E335" s="221">
        <f t="shared" si="16"/>
        <v>451.14999999999418</v>
      </c>
      <c r="F335" s="281"/>
    </row>
    <row r="336" spans="1:6" ht="27" customHeight="1">
      <c r="A336" s="193" t="s">
        <v>300</v>
      </c>
      <c r="B336" s="210"/>
      <c r="C336" s="221">
        <f>'venituri 2022 SD'!C49</f>
        <v>162461.51999999999</v>
      </c>
      <c r="D336" s="221">
        <f>'venituri 2022 SD'!D49</f>
        <v>162912.66999999998</v>
      </c>
      <c r="E336" s="221">
        <f t="shared" si="16"/>
        <v>451.14999999999418</v>
      </c>
      <c r="F336" s="281"/>
    </row>
    <row r="337" spans="1:6" ht="24.6" customHeight="1">
      <c r="A337" s="193" t="s">
        <v>343</v>
      </c>
      <c r="B337" s="210"/>
      <c r="C337" s="221">
        <f>C335-C336</f>
        <v>579.57000000000698</v>
      </c>
      <c r="D337" s="221">
        <f>D335-D336</f>
        <v>579.57000000000698</v>
      </c>
      <c r="E337" s="221">
        <f t="shared" si="16"/>
        <v>0</v>
      </c>
      <c r="F337" s="291"/>
    </row>
    <row r="338" spans="1:6" ht="11.25" customHeight="1">
      <c r="A338" s="217"/>
      <c r="B338" s="213"/>
      <c r="F338" s="291"/>
    </row>
    <row r="339" spans="1:6" ht="11.25" customHeight="1">
      <c r="A339" s="218" t="s">
        <v>165</v>
      </c>
      <c r="B339" s="116" t="s">
        <v>166</v>
      </c>
      <c r="C339" s="118"/>
      <c r="D339" s="118"/>
      <c r="E339" s="118"/>
      <c r="F339" s="291"/>
    </row>
    <row r="340" spans="1:6" ht="11.25" customHeight="1">
      <c r="A340" s="218" t="s">
        <v>412</v>
      </c>
      <c r="B340" s="116" t="s">
        <v>413</v>
      </c>
      <c r="C340" s="118"/>
      <c r="D340" s="118"/>
      <c r="E340" s="118"/>
      <c r="F340" s="291"/>
    </row>
    <row r="341" spans="1:6" ht="11.25" customHeight="1">
      <c r="A341" s="218" t="s">
        <v>349</v>
      </c>
      <c r="B341" s="116"/>
    </row>
    <row r="342" spans="1:6">
      <c r="A342" s="218"/>
      <c r="B342" s="116"/>
    </row>
    <row r="343" spans="1:6">
      <c r="A343" s="218"/>
      <c r="B343" s="116"/>
    </row>
    <row r="344" spans="1:6">
      <c r="B344" s="165"/>
    </row>
    <row r="345" spans="1:6">
      <c r="B345" s="165"/>
    </row>
    <row r="346" spans="1:6">
      <c r="B346" s="165"/>
    </row>
    <row r="347" spans="1:6">
      <c r="B347" s="165"/>
    </row>
    <row r="348" spans="1:6">
      <c r="B348" s="165"/>
    </row>
    <row r="349" spans="1:6">
      <c r="B349" s="165"/>
    </row>
    <row r="350" spans="1:6">
      <c r="B350" s="165"/>
    </row>
    <row r="351" spans="1:6">
      <c r="B351" s="165"/>
    </row>
    <row r="352" spans="1:6">
      <c r="B352" s="165"/>
    </row>
    <row r="353" spans="2:2">
      <c r="B353" s="165"/>
    </row>
    <row r="354" spans="2:2">
      <c r="B354" s="165"/>
    </row>
    <row r="355" spans="2:2">
      <c r="B355" s="165"/>
    </row>
    <row r="356" spans="2:2">
      <c r="B356" s="165"/>
    </row>
    <row r="357" spans="2:2">
      <c r="B357" s="165"/>
    </row>
    <row r="358" spans="2:2">
      <c r="B358" s="165"/>
    </row>
    <row r="359" spans="2:2">
      <c r="B359" s="165"/>
    </row>
    <row r="360" spans="2:2">
      <c r="B360" s="165"/>
    </row>
    <row r="361" spans="2:2">
      <c r="B361" s="3"/>
    </row>
    <row r="362" spans="2:2">
      <c r="B362" s="3"/>
    </row>
    <row r="363" spans="2:2">
      <c r="B363" s="3"/>
    </row>
    <row r="364" spans="2:2">
      <c r="B364" s="3"/>
    </row>
    <row r="365" spans="2:2">
      <c r="B365" s="3"/>
    </row>
    <row r="366" spans="2:2">
      <c r="B366" s="3"/>
    </row>
    <row r="367" spans="2:2">
      <c r="B367" s="3"/>
    </row>
    <row r="368" spans="2:2">
      <c r="B368" s="3"/>
    </row>
    <row r="369" spans="2:2">
      <c r="B369" s="3"/>
    </row>
    <row r="370" spans="2:2">
      <c r="B370" s="3"/>
    </row>
    <row r="371" spans="2:2">
      <c r="B371" s="3"/>
    </row>
    <row r="372" spans="2:2">
      <c r="B372" s="3"/>
    </row>
    <row r="373" spans="2:2">
      <c r="B373" s="3"/>
    </row>
    <row r="374" spans="2:2">
      <c r="B374" s="3"/>
    </row>
    <row r="375" spans="2:2">
      <c r="B375" s="3"/>
    </row>
    <row r="376" spans="2:2">
      <c r="B376" s="3"/>
    </row>
    <row r="377" spans="2:2">
      <c r="B377" s="3"/>
    </row>
    <row r="378" spans="2:2">
      <c r="B378" s="3"/>
    </row>
    <row r="379" spans="2:2">
      <c r="B379" s="3"/>
    </row>
    <row r="380" spans="2:2">
      <c r="B380" s="3"/>
    </row>
    <row r="381" spans="2:2">
      <c r="B381" s="3"/>
    </row>
    <row r="382" spans="2:2">
      <c r="B382" s="3"/>
    </row>
    <row r="383" spans="2:2">
      <c r="B383" s="3"/>
    </row>
    <row r="384" spans="2:2">
      <c r="B384" s="3"/>
    </row>
    <row r="385" spans="2:2">
      <c r="B385" s="3"/>
    </row>
    <row r="386" spans="2:2">
      <c r="B386" s="3"/>
    </row>
    <row r="387" spans="2:2">
      <c r="B387" s="3"/>
    </row>
    <row r="388" spans="2:2">
      <c r="B388" s="3"/>
    </row>
    <row r="389" spans="2:2">
      <c r="B389" s="3"/>
    </row>
    <row r="390" spans="2:2">
      <c r="B390" s="3"/>
    </row>
    <row r="391" spans="2:2">
      <c r="B391" s="3"/>
    </row>
    <row r="392" spans="2:2">
      <c r="B392" s="3"/>
    </row>
    <row r="393" spans="2:2">
      <c r="B393" s="3"/>
    </row>
    <row r="394" spans="2:2">
      <c r="B394" s="3"/>
    </row>
    <row r="395" spans="2:2">
      <c r="B395" s="3"/>
    </row>
    <row r="396" spans="2:2">
      <c r="B396" s="3"/>
    </row>
    <row r="397" spans="2:2">
      <c r="B397" s="3"/>
    </row>
    <row r="398" spans="2:2">
      <c r="B398" s="3"/>
    </row>
    <row r="399" spans="2:2">
      <c r="B399" s="3"/>
    </row>
    <row r="400" spans="2:2">
      <c r="B400" s="3"/>
    </row>
    <row r="401" spans="2:2">
      <c r="B401" s="3"/>
    </row>
    <row r="402" spans="2:2">
      <c r="B402" s="3"/>
    </row>
    <row r="403" spans="2:2">
      <c r="B403" s="3"/>
    </row>
    <row r="404" spans="2:2">
      <c r="B404" s="3"/>
    </row>
    <row r="405" spans="2:2">
      <c r="B405" s="3"/>
    </row>
    <row r="406" spans="2:2">
      <c r="B406" s="3"/>
    </row>
    <row r="407" spans="2:2">
      <c r="B407" s="3"/>
    </row>
    <row r="408" spans="2:2">
      <c r="B408" s="3"/>
    </row>
    <row r="409" spans="2:2">
      <c r="B409" s="3"/>
    </row>
    <row r="410" spans="2:2">
      <c r="B410" s="3"/>
    </row>
    <row r="411" spans="2:2">
      <c r="B411" s="3"/>
    </row>
    <row r="412" spans="2:2">
      <c r="B412" s="3"/>
    </row>
    <row r="413" spans="2:2">
      <c r="B413" s="3"/>
    </row>
    <row r="414" spans="2:2">
      <c r="B414" s="3"/>
    </row>
    <row r="415" spans="2:2">
      <c r="B415" s="3"/>
    </row>
    <row r="416" spans="2:2">
      <c r="B416" s="3"/>
    </row>
    <row r="417" spans="2:2">
      <c r="B417" s="3"/>
    </row>
    <row r="418" spans="2:2">
      <c r="B418" s="3"/>
    </row>
    <row r="419" spans="2:2">
      <c r="B419" s="3"/>
    </row>
    <row r="420" spans="2:2">
      <c r="B420" s="3"/>
    </row>
    <row r="421" spans="2:2">
      <c r="B421" s="3"/>
    </row>
    <row r="422" spans="2:2">
      <c r="B422" s="3"/>
    </row>
    <row r="423" spans="2:2">
      <c r="B423" s="3"/>
    </row>
    <row r="424" spans="2:2">
      <c r="B424" s="3"/>
    </row>
    <row r="425" spans="2:2">
      <c r="B425" s="3"/>
    </row>
    <row r="426" spans="2:2">
      <c r="B426" s="3"/>
    </row>
    <row r="427" spans="2:2">
      <c r="B427" s="3"/>
    </row>
    <row r="428" spans="2:2">
      <c r="B428" s="3"/>
    </row>
    <row r="429" spans="2:2">
      <c r="B429" s="3"/>
    </row>
    <row r="430" spans="2:2">
      <c r="B430" s="3"/>
    </row>
    <row r="431" spans="2:2">
      <c r="B431" s="3"/>
    </row>
    <row r="432" spans="2:2">
      <c r="B432" s="3"/>
    </row>
    <row r="433" spans="2:2">
      <c r="B433" s="3"/>
    </row>
    <row r="434" spans="2:2">
      <c r="B434" s="3"/>
    </row>
    <row r="435" spans="2:2">
      <c r="B435" s="3"/>
    </row>
    <row r="436" spans="2:2">
      <c r="B436" s="3"/>
    </row>
    <row r="437" spans="2:2">
      <c r="B437" s="3"/>
    </row>
    <row r="438" spans="2:2">
      <c r="B438" s="3"/>
    </row>
    <row r="439" spans="2:2">
      <c r="B439" s="3"/>
    </row>
    <row r="440" spans="2:2">
      <c r="B440" s="3"/>
    </row>
    <row r="441" spans="2:2">
      <c r="B441" s="3"/>
    </row>
    <row r="442" spans="2:2">
      <c r="B442" s="3"/>
    </row>
    <row r="443" spans="2:2">
      <c r="B443" s="3"/>
    </row>
    <row r="444" spans="2:2">
      <c r="B444" s="3"/>
    </row>
    <row r="445" spans="2:2">
      <c r="B445" s="3"/>
    </row>
    <row r="446" spans="2:2">
      <c r="B446" s="3"/>
    </row>
    <row r="447" spans="2:2">
      <c r="B447" s="3"/>
    </row>
    <row r="448" spans="2:2">
      <c r="B448" s="3"/>
    </row>
    <row r="449" spans="2:2">
      <c r="B449" s="3"/>
    </row>
    <row r="450" spans="2:2">
      <c r="B450" s="3"/>
    </row>
    <row r="451" spans="2:2">
      <c r="B451" s="3"/>
    </row>
    <row r="452" spans="2:2">
      <c r="B452" s="3"/>
    </row>
    <row r="453" spans="2:2">
      <c r="B453" s="3"/>
    </row>
    <row r="454" spans="2:2">
      <c r="B454" s="3"/>
    </row>
    <row r="455" spans="2:2">
      <c r="B455" s="3"/>
    </row>
    <row r="456" spans="2:2">
      <c r="B456" s="3"/>
    </row>
    <row r="457" spans="2:2">
      <c r="B457" s="3"/>
    </row>
    <row r="458" spans="2:2">
      <c r="B458" s="3"/>
    </row>
    <row r="459" spans="2:2">
      <c r="B459" s="3"/>
    </row>
    <row r="460" spans="2:2">
      <c r="B460" s="3"/>
    </row>
    <row r="461" spans="2:2">
      <c r="B461" s="3"/>
    </row>
    <row r="462" spans="2:2">
      <c r="B462" s="3"/>
    </row>
    <row r="463" spans="2:2">
      <c r="B463" s="3"/>
    </row>
    <row r="464" spans="2:2">
      <c r="B464" s="3"/>
    </row>
    <row r="465" spans="2:2">
      <c r="B465" s="3"/>
    </row>
    <row r="466" spans="2:2">
      <c r="B466" s="3"/>
    </row>
    <row r="467" spans="2:2">
      <c r="B467" s="3"/>
    </row>
    <row r="468" spans="2:2">
      <c r="B468" s="3"/>
    </row>
    <row r="469" spans="2:2">
      <c r="B469" s="3"/>
    </row>
    <row r="470" spans="2:2">
      <c r="B470" s="3"/>
    </row>
    <row r="471" spans="2:2">
      <c r="B471" s="3"/>
    </row>
    <row r="472" spans="2:2">
      <c r="B472" s="3"/>
    </row>
    <row r="473" spans="2:2">
      <c r="B473" s="3"/>
    </row>
    <row r="474" spans="2:2">
      <c r="B474" s="3"/>
    </row>
    <row r="475" spans="2:2">
      <c r="B475" s="3"/>
    </row>
    <row r="476" spans="2:2">
      <c r="B476" s="3"/>
    </row>
    <row r="477" spans="2:2">
      <c r="B477" s="3"/>
    </row>
    <row r="478" spans="2:2">
      <c r="B478" s="3"/>
    </row>
    <row r="479" spans="2:2">
      <c r="B479" s="3"/>
    </row>
    <row r="480" spans="2:2">
      <c r="B480" s="3"/>
    </row>
    <row r="481" spans="2:2">
      <c r="B481" s="3"/>
    </row>
    <row r="482" spans="2:2">
      <c r="B482" s="3"/>
    </row>
    <row r="483" spans="2:2">
      <c r="B483" s="3"/>
    </row>
  </sheetData>
  <mergeCells count="1">
    <mergeCell ref="A2:E2"/>
  </mergeCells>
  <phoneticPr fontId="3" type="noConversion"/>
  <pageMargins left="0.75" right="0.4" top="1.3405511809999999" bottom="0.84055118100000004" header="0.31496062992126" footer="0.31496062992126"/>
  <pageSetup paperSize="9" orientation="portrait" horizontalDpi="300" verticalDpi="300" r:id="rId1"/>
  <headerFooter alignWithMargins="0">
    <oddHeader>&amp;CMUNICIPIUL DROBETA TURNU SEVERIN
JUDETUL MEHEDINTI</oddHeader>
    <oddFooter>&amp;C&amp;P&amp;R&amp;A</oddFooter>
  </headerFooter>
</worksheet>
</file>

<file path=xl/worksheets/sheet6.xml><?xml version="1.0" encoding="utf-8"?>
<worksheet xmlns="http://schemas.openxmlformats.org/spreadsheetml/2006/main" xmlns:r="http://schemas.openxmlformats.org/officeDocument/2006/relationships">
  <dimension ref="A1"/>
  <sheetViews>
    <sheetView workbookViewId="0"/>
  </sheetViews>
  <sheetFormatPr defaultRowHeight="13.2"/>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G586"/>
  <sheetViews>
    <sheetView zoomScale="145" zoomScaleNormal="145" workbookViewId="0">
      <selection activeCell="D195" sqref="D195"/>
    </sheetView>
  </sheetViews>
  <sheetFormatPr defaultColWidth="9.109375" defaultRowHeight="13.2"/>
  <cols>
    <col min="1" max="1" width="45" style="30" customWidth="1"/>
    <col min="2" max="2" width="9.88671875" style="4" customWidth="1"/>
    <col min="3" max="7" width="9.33203125" style="127" customWidth="1"/>
    <col min="8" max="16384" width="9.109375" style="164"/>
  </cols>
  <sheetData>
    <row r="1" spans="1:7">
      <c r="A1" s="109"/>
    </row>
    <row r="2" spans="1:7" s="117" customFormat="1" ht="11.25" customHeight="1">
      <c r="A2" s="329" t="s">
        <v>680</v>
      </c>
      <c r="B2" s="330"/>
      <c r="C2" s="330"/>
      <c r="D2" s="331"/>
      <c r="E2" s="118"/>
    </row>
    <row r="3" spans="1:7" hidden="1">
      <c r="B3" s="4" t="s">
        <v>167</v>
      </c>
    </row>
    <row r="6" spans="1:7" ht="44.25" customHeight="1">
      <c r="A6" s="6" t="s">
        <v>0</v>
      </c>
      <c r="B6" s="11" t="s">
        <v>1</v>
      </c>
      <c r="C6" s="7" t="s">
        <v>679</v>
      </c>
      <c r="D6" s="7" t="s">
        <v>681</v>
      </c>
      <c r="E6" s="7" t="s">
        <v>682</v>
      </c>
      <c r="F6" s="7" t="s">
        <v>683</v>
      </c>
      <c r="G6" s="7" t="s">
        <v>684</v>
      </c>
    </row>
    <row r="7" spans="1:7" s="13" customFormat="1">
      <c r="A7" s="25" t="s">
        <v>281</v>
      </c>
      <c r="B7" s="12"/>
      <c r="C7" s="128">
        <f>C8+C23+C43+C101+C170+C294+C322+C419+C155+C96+C18</f>
        <v>69952.77</v>
      </c>
      <c r="D7" s="128">
        <f>D8+D23+D43+D101+D170+D294+D322+D419+D155+D96+D18</f>
        <v>69490.92</v>
      </c>
      <c r="E7" s="128">
        <f>E8+E23+E43+E101+E170+E294+E322+E419+E155+E96+E18</f>
        <v>33498.810000000005</v>
      </c>
      <c r="F7" s="128">
        <f>F8+F23+F43+F101+F170+F294+F322+F419+F155+F96+F18</f>
        <v>13103.43</v>
      </c>
      <c r="G7" s="128">
        <f>G8+G23+G43+G101+G170+G294+G322+G419+G155+G96+G18</f>
        <v>642.67999999999995</v>
      </c>
    </row>
    <row r="8" spans="1:7">
      <c r="A8" s="110" t="s">
        <v>168</v>
      </c>
      <c r="B8" s="14" t="s">
        <v>169</v>
      </c>
      <c r="C8" s="129">
        <f>C11</f>
        <v>2420.59</v>
      </c>
      <c r="D8" s="129">
        <f>D11</f>
        <v>4997.8300000000008</v>
      </c>
      <c r="E8" s="129">
        <f>E11</f>
        <v>2678.43</v>
      </c>
      <c r="F8" s="129">
        <f>F11</f>
        <v>2558.98</v>
      </c>
      <c r="G8" s="129">
        <f>G11</f>
        <v>0</v>
      </c>
    </row>
    <row r="9" spans="1:7">
      <c r="A9" s="8" t="s">
        <v>174</v>
      </c>
      <c r="B9" s="14">
        <v>70</v>
      </c>
      <c r="C9" s="129">
        <f>C16</f>
        <v>56</v>
      </c>
      <c r="D9" s="129">
        <f>D16</f>
        <v>21.6</v>
      </c>
      <c r="E9" s="129">
        <f>E16</f>
        <v>0</v>
      </c>
      <c r="F9" s="129">
        <f>F16</f>
        <v>0</v>
      </c>
      <c r="G9" s="129">
        <f>G16</f>
        <v>0</v>
      </c>
    </row>
    <row r="10" spans="1:7" ht="22.8">
      <c r="A10" s="16" t="s">
        <v>173</v>
      </c>
      <c r="B10" s="15">
        <v>58</v>
      </c>
      <c r="C10" s="129">
        <f>C12</f>
        <v>2364.59</v>
      </c>
      <c r="D10" s="129">
        <f>D12</f>
        <v>4976.2300000000005</v>
      </c>
      <c r="E10" s="129">
        <f>E12</f>
        <v>2678.43</v>
      </c>
      <c r="F10" s="129">
        <f>F12</f>
        <v>2558.98</v>
      </c>
      <c r="G10" s="129">
        <f>G12</f>
        <v>0</v>
      </c>
    </row>
    <row r="11" spans="1:7">
      <c r="A11" s="26" t="s">
        <v>175</v>
      </c>
      <c r="B11" s="14" t="s">
        <v>176</v>
      </c>
      <c r="C11" s="129">
        <f>C16+C12</f>
        <v>2420.59</v>
      </c>
      <c r="D11" s="129">
        <f>D16+D12</f>
        <v>4997.8300000000008</v>
      </c>
      <c r="E11" s="129">
        <f>E16+E12</f>
        <v>2678.43</v>
      </c>
      <c r="F11" s="129">
        <f>F16+F12</f>
        <v>2558.98</v>
      </c>
      <c r="G11" s="129">
        <f>G16+G12</f>
        <v>0</v>
      </c>
    </row>
    <row r="12" spans="1:7" ht="22.8">
      <c r="A12" s="16" t="s">
        <v>492</v>
      </c>
      <c r="B12" s="15">
        <v>58.02</v>
      </c>
      <c r="C12" s="130">
        <f>SUM(C13:C15)</f>
        <v>2364.59</v>
      </c>
      <c r="D12" s="130">
        <f>SUM(D13:D15)</f>
        <v>4976.2300000000005</v>
      </c>
      <c r="E12" s="130">
        <f>SUM(E13:E15)</f>
        <v>2678.43</v>
      </c>
      <c r="F12" s="130">
        <f>SUM(F13:F15)</f>
        <v>2558.98</v>
      </c>
      <c r="G12" s="130">
        <f>SUM(G13:G15)</f>
        <v>0</v>
      </c>
    </row>
    <row r="13" spans="1:7">
      <c r="A13" s="112" t="s">
        <v>178</v>
      </c>
      <c r="B13" s="17" t="s">
        <v>432</v>
      </c>
      <c r="C13" s="130">
        <v>353.03</v>
      </c>
      <c r="D13" s="130">
        <v>725.22</v>
      </c>
      <c r="E13" s="130">
        <v>401.77</v>
      </c>
      <c r="F13" s="130">
        <v>383.84</v>
      </c>
      <c r="G13" s="130"/>
    </row>
    <row r="14" spans="1:7">
      <c r="A14" s="112" t="s">
        <v>179</v>
      </c>
      <c r="B14" s="17" t="s">
        <v>431</v>
      </c>
      <c r="C14" s="130">
        <v>2011.56</v>
      </c>
      <c r="D14" s="130">
        <v>4251.01</v>
      </c>
      <c r="E14" s="130">
        <v>2276.66</v>
      </c>
      <c r="F14" s="130">
        <v>2175.14</v>
      </c>
      <c r="G14" s="130"/>
    </row>
    <row r="15" spans="1:7">
      <c r="A15" s="112" t="s">
        <v>180</v>
      </c>
      <c r="B15" s="17" t="s">
        <v>430</v>
      </c>
      <c r="C15" s="130">
        <v>0</v>
      </c>
      <c r="D15" s="130"/>
      <c r="E15" s="130"/>
      <c r="F15" s="130"/>
      <c r="G15" s="130"/>
    </row>
    <row r="16" spans="1:7">
      <c r="A16" s="8" t="s">
        <v>174</v>
      </c>
      <c r="B16" s="14">
        <v>70</v>
      </c>
      <c r="C16" s="129">
        <f>SUM(C17:C17)</f>
        <v>56</v>
      </c>
      <c r="D16" s="129">
        <f>SUM(D17:D17)</f>
        <v>21.6</v>
      </c>
      <c r="E16" s="129">
        <f>SUM(E17:E17)</f>
        <v>0</v>
      </c>
      <c r="F16" s="129">
        <f>SUM(F17:F17)</f>
        <v>0</v>
      </c>
      <c r="G16" s="129">
        <f>SUM(G17:G17)</f>
        <v>0</v>
      </c>
    </row>
    <row r="17" spans="1:7" ht="27.6">
      <c r="A17" s="138" t="s">
        <v>685</v>
      </c>
      <c r="B17" s="32"/>
      <c r="C17" s="131">
        <v>56</v>
      </c>
      <c r="D17" s="131">
        <v>21.6</v>
      </c>
      <c r="E17" s="131"/>
      <c r="F17" s="131"/>
      <c r="G17" s="131"/>
    </row>
    <row r="18" spans="1:7">
      <c r="A18" s="111" t="s">
        <v>181</v>
      </c>
      <c r="B18" s="14" t="s">
        <v>182</v>
      </c>
      <c r="C18" s="129">
        <f t="shared" ref="C18:G19" si="0">C20</f>
        <v>20</v>
      </c>
      <c r="D18" s="129">
        <f t="shared" si="0"/>
        <v>0</v>
      </c>
      <c r="E18" s="129">
        <f t="shared" si="0"/>
        <v>0</v>
      </c>
      <c r="F18" s="129">
        <f t="shared" si="0"/>
        <v>0</v>
      </c>
      <c r="G18" s="129">
        <f t="shared" si="0"/>
        <v>0</v>
      </c>
    </row>
    <row r="19" spans="1:7">
      <c r="A19" s="8" t="s">
        <v>174</v>
      </c>
      <c r="B19" s="14">
        <v>70</v>
      </c>
      <c r="C19" s="129">
        <f t="shared" si="0"/>
        <v>20</v>
      </c>
      <c r="D19" s="129">
        <f t="shared" si="0"/>
        <v>0</v>
      </c>
      <c r="E19" s="129">
        <f t="shared" si="0"/>
        <v>0</v>
      </c>
      <c r="F19" s="129">
        <f t="shared" si="0"/>
        <v>0</v>
      </c>
      <c r="G19" s="129">
        <f t="shared" si="0"/>
        <v>0</v>
      </c>
    </row>
    <row r="20" spans="1:7">
      <c r="A20" s="26" t="s">
        <v>660</v>
      </c>
      <c r="B20" s="14" t="s">
        <v>190</v>
      </c>
      <c r="C20" s="129">
        <f t="shared" ref="C20:G21" si="1">C21</f>
        <v>20</v>
      </c>
      <c r="D20" s="129">
        <f t="shared" si="1"/>
        <v>0</v>
      </c>
      <c r="E20" s="129">
        <f t="shared" si="1"/>
        <v>0</v>
      </c>
      <c r="F20" s="129">
        <f t="shared" si="1"/>
        <v>0</v>
      </c>
      <c r="G20" s="129">
        <f t="shared" si="1"/>
        <v>0</v>
      </c>
    </row>
    <row r="21" spans="1:7">
      <c r="A21" s="8" t="s">
        <v>174</v>
      </c>
      <c r="B21" s="14">
        <v>70</v>
      </c>
      <c r="C21" s="129">
        <f t="shared" si="1"/>
        <v>20</v>
      </c>
      <c r="D21" s="129">
        <f t="shared" si="1"/>
        <v>0</v>
      </c>
      <c r="E21" s="129">
        <f t="shared" si="1"/>
        <v>0</v>
      </c>
      <c r="F21" s="129">
        <f t="shared" si="1"/>
        <v>0</v>
      </c>
      <c r="G21" s="129">
        <f t="shared" si="1"/>
        <v>0</v>
      </c>
    </row>
    <row r="22" spans="1:7" ht="15.6">
      <c r="A22" s="137" t="s">
        <v>659</v>
      </c>
      <c r="B22" s="32"/>
      <c r="C22" s="131">
        <v>20</v>
      </c>
      <c r="D22" s="131"/>
      <c r="E22" s="131"/>
      <c r="F22" s="131"/>
      <c r="G22" s="131"/>
    </row>
    <row r="23" spans="1:7">
      <c r="A23" s="100" t="s">
        <v>194</v>
      </c>
      <c r="B23" s="14">
        <v>61.02</v>
      </c>
      <c r="C23" s="129">
        <f>C29+C27</f>
        <v>2145.04</v>
      </c>
      <c r="D23" s="129">
        <f>D29+D27</f>
        <v>2174.13</v>
      </c>
      <c r="E23" s="129">
        <f>E29+E27</f>
        <v>0</v>
      </c>
      <c r="F23" s="129">
        <f>F29+F27</f>
        <v>0</v>
      </c>
      <c r="G23" s="129">
        <f>G29+G27</f>
        <v>0</v>
      </c>
    </row>
    <row r="24" spans="1:7" s="22" customFormat="1" ht="13.8">
      <c r="A24" s="55" t="s">
        <v>429</v>
      </c>
      <c r="B24" s="94">
        <v>51</v>
      </c>
      <c r="C24" s="48">
        <f>C28</f>
        <v>143</v>
      </c>
      <c r="D24" s="48">
        <f>D28</f>
        <v>85</v>
      </c>
      <c r="E24" s="48">
        <f>E28</f>
        <v>0</v>
      </c>
      <c r="F24" s="48">
        <f>F28</f>
        <v>0</v>
      </c>
      <c r="G24" s="48">
        <f>G28</f>
        <v>0</v>
      </c>
    </row>
    <row r="25" spans="1:7" ht="23.4">
      <c r="A25" s="8" t="s">
        <v>173</v>
      </c>
      <c r="B25" s="14">
        <v>58</v>
      </c>
      <c r="C25" s="48">
        <f>C30</f>
        <v>1869.04</v>
      </c>
      <c r="D25" s="48">
        <f>D30</f>
        <v>2089.13</v>
      </c>
      <c r="E25" s="48">
        <f>E30</f>
        <v>0</v>
      </c>
      <c r="F25" s="48">
        <f>F30</f>
        <v>0</v>
      </c>
      <c r="G25" s="48">
        <f>G30</f>
        <v>0</v>
      </c>
    </row>
    <row r="26" spans="1:7" ht="15" customHeight="1">
      <c r="A26" s="8" t="s">
        <v>196</v>
      </c>
      <c r="B26" s="14">
        <v>70</v>
      </c>
      <c r="C26" s="132">
        <f>C39</f>
        <v>133</v>
      </c>
      <c r="D26" s="132">
        <f>D39</f>
        <v>0</v>
      </c>
      <c r="E26" s="132">
        <f>E39</f>
        <v>0</v>
      </c>
      <c r="F26" s="132">
        <f>F39</f>
        <v>0</v>
      </c>
      <c r="G26" s="132">
        <f>G39</f>
        <v>0</v>
      </c>
    </row>
    <row r="27" spans="1:7">
      <c r="A27" s="63" t="s">
        <v>305</v>
      </c>
      <c r="B27" s="94" t="s">
        <v>197</v>
      </c>
      <c r="C27" s="48">
        <f>SUM(C28:C28)</f>
        <v>143</v>
      </c>
      <c r="D27" s="48">
        <f>SUM(D28:D28)</f>
        <v>85</v>
      </c>
      <c r="E27" s="48">
        <f>SUM(E28:E28)</f>
        <v>0</v>
      </c>
      <c r="F27" s="48">
        <f>SUM(F28:F28)</f>
        <v>0</v>
      </c>
      <c r="G27" s="48">
        <f>SUM(G28:G28)</f>
        <v>0</v>
      </c>
    </row>
    <row r="28" spans="1:7" s="22" customFormat="1" ht="26.4">
      <c r="A28" s="99" t="s">
        <v>438</v>
      </c>
      <c r="B28" s="94">
        <v>51</v>
      </c>
      <c r="C28" s="48">
        <v>143</v>
      </c>
      <c r="D28" s="48">
        <v>85</v>
      </c>
      <c r="E28" s="48"/>
      <c r="F28" s="48"/>
      <c r="G28" s="48"/>
    </row>
    <row r="29" spans="1:7">
      <c r="A29" s="20" t="s">
        <v>198</v>
      </c>
      <c r="B29" s="14" t="s">
        <v>421</v>
      </c>
      <c r="C29" s="129">
        <f>C30+C39</f>
        <v>2002.04</v>
      </c>
      <c r="D29" s="129">
        <f>D30+D39</f>
        <v>2089.13</v>
      </c>
      <c r="E29" s="129">
        <f>E30+E39</f>
        <v>0</v>
      </c>
      <c r="F29" s="129">
        <f>F30+F39</f>
        <v>0</v>
      </c>
      <c r="G29" s="129">
        <f>G30+G39</f>
        <v>0</v>
      </c>
    </row>
    <row r="30" spans="1:7" ht="23.4">
      <c r="A30" s="8" t="s">
        <v>173</v>
      </c>
      <c r="B30" s="14">
        <v>58</v>
      </c>
      <c r="C30" s="129">
        <f>C31+C35</f>
        <v>1869.04</v>
      </c>
      <c r="D30" s="129">
        <f>D31+D35</f>
        <v>2089.13</v>
      </c>
      <c r="E30" s="129">
        <f>E31+E35</f>
        <v>0</v>
      </c>
      <c r="F30" s="129">
        <f>F31+F35</f>
        <v>0</v>
      </c>
      <c r="G30" s="129">
        <f>G31+G35</f>
        <v>0</v>
      </c>
    </row>
    <row r="31" spans="1:7" ht="23.4">
      <c r="A31" s="8" t="s">
        <v>490</v>
      </c>
      <c r="B31" s="14">
        <v>58.01</v>
      </c>
      <c r="C31" s="129">
        <f>SUM(C32:C34)</f>
        <v>1611.3899999999999</v>
      </c>
      <c r="D31" s="129">
        <f>SUM(D32:D34)</f>
        <v>60</v>
      </c>
      <c r="E31" s="129">
        <f>SUM(E32:E34)</f>
        <v>0</v>
      </c>
      <c r="F31" s="129">
        <f>SUM(F32:F34)</f>
        <v>0</v>
      </c>
      <c r="G31" s="129">
        <f>SUM(G32:G34)</f>
        <v>0</v>
      </c>
    </row>
    <row r="32" spans="1:7" ht="11.25" customHeight="1">
      <c r="A32" s="29" t="s">
        <v>178</v>
      </c>
      <c r="B32" s="14" t="s">
        <v>417</v>
      </c>
      <c r="C32" s="132">
        <v>174.83</v>
      </c>
      <c r="D32" s="132">
        <v>9</v>
      </c>
      <c r="E32" s="132"/>
      <c r="F32" s="132"/>
      <c r="G32" s="132"/>
    </row>
    <row r="33" spans="1:7" ht="11.25" customHeight="1">
      <c r="A33" s="29" t="s">
        <v>179</v>
      </c>
      <c r="B33" s="14" t="s">
        <v>418</v>
      </c>
      <c r="C33" s="132">
        <v>1436.56</v>
      </c>
      <c r="D33" s="132">
        <v>51</v>
      </c>
      <c r="E33" s="132"/>
      <c r="F33" s="132"/>
      <c r="G33" s="132"/>
    </row>
    <row r="34" spans="1:7" ht="11.25" customHeight="1">
      <c r="A34" s="29" t="s">
        <v>180</v>
      </c>
      <c r="B34" s="14" t="s">
        <v>419</v>
      </c>
      <c r="C34" s="132"/>
      <c r="D34" s="132"/>
      <c r="E34" s="132"/>
      <c r="F34" s="132"/>
      <c r="G34" s="132"/>
    </row>
    <row r="35" spans="1:7" ht="23.4">
      <c r="A35" s="8" t="s">
        <v>491</v>
      </c>
      <c r="B35" s="14">
        <v>58.11</v>
      </c>
      <c r="C35" s="129">
        <f>SUM(C36:C38)</f>
        <v>257.64999999999998</v>
      </c>
      <c r="D35" s="129">
        <f>SUM(D36:D38)</f>
        <v>2029.1299999999999</v>
      </c>
      <c r="E35" s="129">
        <f>SUM(E36:E38)</f>
        <v>0</v>
      </c>
      <c r="F35" s="129">
        <f>SUM(F36:F38)</f>
        <v>0</v>
      </c>
      <c r="G35" s="129">
        <f>SUM(G36:G38)</f>
        <v>0</v>
      </c>
    </row>
    <row r="36" spans="1:7" ht="11.25" customHeight="1">
      <c r="A36" s="29" t="s">
        <v>178</v>
      </c>
      <c r="B36" s="14" t="s">
        <v>487</v>
      </c>
      <c r="C36" s="132">
        <v>38.65</v>
      </c>
      <c r="D36" s="132">
        <v>296.05</v>
      </c>
      <c r="E36" s="132"/>
      <c r="F36" s="132"/>
      <c r="G36" s="132"/>
    </row>
    <row r="37" spans="1:7" ht="11.25" customHeight="1">
      <c r="A37" s="29" t="s">
        <v>179</v>
      </c>
      <c r="B37" s="14" t="s">
        <v>488</v>
      </c>
      <c r="C37" s="132">
        <v>219</v>
      </c>
      <c r="D37" s="132">
        <v>1733.08</v>
      </c>
      <c r="E37" s="132"/>
      <c r="F37" s="132"/>
      <c r="G37" s="132"/>
    </row>
    <row r="38" spans="1:7" ht="11.25" customHeight="1">
      <c r="A38" s="29" t="s">
        <v>180</v>
      </c>
      <c r="B38" s="14" t="s">
        <v>489</v>
      </c>
      <c r="C38" s="132"/>
      <c r="D38" s="132"/>
      <c r="E38" s="132"/>
      <c r="F38" s="132"/>
      <c r="G38" s="132"/>
    </row>
    <row r="39" spans="1:7" ht="15" customHeight="1">
      <c r="A39" s="8" t="s">
        <v>196</v>
      </c>
      <c r="B39" s="14">
        <v>70</v>
      </c>
      <c r="C39" s="132">
        <f>C42+C40+C41</f>
        <v>133</v>
      </c>
      <c r="D39" s="132">
        <f>D42+D40+D41</f>
        <v>0</v>
      </c>
      <c r="E39" s="132">
        <f>E42+E40+E41</f>
        <v>0</v>
      </c>
      <c r="F39" s="132">
        <f>F42+F40+F41</f>
        <v>0</v>
      </c>
      <c r="G39" s="132">
        <f>G42+G40+G41</f>
        <v>0</v>
      </c>
    </row>
    <row r="40" spans="1:7" ht="36.6" customHeight="1">
      <c r="A40" s="141" t="s">
        <v>608</v>
      </c>
      <c r="B40" s="14"/>
      <c r="C40" s="132">
        <v>120</v>
      </c>
      <c r="D40" s="132"/>
      <c r="E40" s="132"/>
      <c r="F40" s="132"/>
      <c r="G40" s="132"/>
    </row>
    <row r="41" spans="1:7" ht="36.6" customHeight="1">
      <c r="A41" s="141" t="s">
        <v>596</v>
      </c>
      <c r="B41" s="14"/>
      <c r="C41" s="132">
        <v>10</v>
      </c>
      <c r="D41" s="132"/>
      <c r="E41" s="132"/>
      <c r="F41" s="132"/>
      <c r="G41" s="132"/>
    </row>
    <row r="42" spans="1:7" ht="36.6" customHeight="1">
      <c r="A42" s="141" t="s">
        <v>661</v>
      </c>
      <c r="B42" s="14"/>
      <c r="C42" s="132">
        <v>3</v>
      </c>
      <c r="D42" s="132"/>
      <c r="E42" s="132"/>
      <c r="F42" s="132"/>
      <c r="G42" s="132"/>
    </row>
    <row r="43" spans="1:7">
      <c r="A43" s="111" t="s">
        <v>200</v>
      </c>
      <c r="B43" s="14" t="s">
        <v>201</v>
      </c>
      <c r="C43" s="129">
        <f>C49+C88+C92+C94</f>
        <v>9217.35</v>
      </c>
      <c r="D43" s="129">
        <f>D49+D88+D92+D94</f>
        <v>10195.859999999999</v>
      </c>
      <c r="E43" s="129">
        <f>E49+E88+E92+E94</f>
        <v>4706.1900000000005</v>
      </c>
      <c r="F43" s="129">
        <f>F49+F88+F92+F94</f>
        <v>867.12999999999988</v>
      </c>
      <c r="G43" s="129">
        <f>G49+G88+G92+G94</f>
        <v>642.67999999999995</v>
      </c>
    </row>
    <row r="44" spans="1:7">
      <c r="A44" s="8" t="s">
        <v>196</v>
      </c>
      <c r="B44" s="14">
        <v>70</v>
      </c>
      <c r="C44" s="129">
        <f>C54+C89+C93+C95</f>
        <v>1239</v>
      </c>
      <c r="D44" s="129">
        <f>D54+D89+D93+D95</f>
        <v>1161.2099999999998</v>
      </c>
      <c r="E44" s="129">
        <f>E54+E89+E93+E95</f>
        <v>0</v>
      </c>
      <c r="F44" s="129">
        <f>F54+F89+F93+F95</f>
        <v>0</v>
      </c>
      <c r="G44" s="129">
        <f>G54+G89+G93+G95</f>
        <v>0</v>
      </c>
    </row>
    <row r="45" spans="1:7" ht="23.4">
      <c r="A45" s="8" t="s">
        <v>490</v>
      </c>
      <c r="B45" s="14">
        <v>58</v>
      </c>
      <c r="C45" s="129">
        <f t="shared" ref="C45:G48" si="2">C50</f>
        <v>7978.35</v>
      </c>
      <c r="D45" s="129">
        <f t="shared" si="2"/>
        <v>9034.65</v>
      </c>
      <c r="E45" s="129">
        <f t="shared" si="2"/>
        <v>4706.1900000000005</v>
      </c>
      <c r="F45" s="129">
        <f t="shared" si="2"/>
        <v>867.12999999999988</v>
      </c>
      <c r="G45" s="129">
        <f t="shared" si="2"/>
        <v>642.67999999999995</v>
      </c>
    </row>
    <row r="46" spans="1:7" ht="11.25" customHeight="1">
      <c r="A46" s="29" t="s">
        <v>178</v>
      </c>
      <c r="B46" s="14" t="s">
        <v>417</v>
      </c>
      <c r="C46" s="132">
        <f t="shared" si="2"/>
        <v>1131.51</v>
      </c>
      <c r="D46" s="132">
        <f t="shared" si="2"/>
        <v>1064.5899999999999</v>
      </c>
      <c r="E46" s="132">
        <f t="shared" si="2"/>
        <v>473.11</v>
      </c>
      <c r="F46" s="132">
        <f t="shared" si="2"/>
        <v>130.07</v>
      </c>
      <c r="G46" s="132">
        <f t="shared" si="2"/>
        <v>96.4</v>
      </c>
    </row>
    <row r="47" spans="1:7" ht="11.25" customHeight="1">
      <c r="A47" s="29" t="s">
        <v>179</v>
      </c>
      <c r="B47" s="14" t="s">
        <v>418</v>
      </c>
      <c r="C47" s="132">
        <f t="shared" si="2"/>
        <v>6423.84</v>
      </c>
      <c r="D47" s="132">
        <f t="shared" si="2"/>
        <v>6056.99</v>
      </c>
      <c r="E47" s="132">
        <f t="shared" si="2"/>
        <v>3175.27</v>
      </c>
      <c r="F47" s="132">
        <f t="shared" si="2"/>
        <v>737.06</v>
      </c>
      <c r="G47" s="132">
        <f t="shared" si="2"/>
        <v>546.28</v>
      </c>
    </row>
    <row r="48" spans="1:7" ht="11.25" customHeight="1">
      <c r="A48" s="29" t="s">
        <v>180</v>
      </c>
      <c r="B48" s="14" t="s">
        <v>419</v>
      </c>
      <c r="C48" s="132">
        <f t="shared" si="2"/>
        <v>423</v>
      </c>
      <c r="D48" s="132">
        <f t="shared" si="2"/>
        <v>1913.07</v>
      </c>
      <c r="E48" s="132">
        <f t="shared" si="2"/>
        <v>1057.81</v>
      </c>
      <c r="F48" s="132">
        <f t="shared" si="2"/>
        <v>0</v>
      </c>
      <c r="G48" s="132">
        <f t="shared" si="2"/>
        <v>0</v>
      </c>
    </row>
    <row r="49" spans="1:7">
      <c r="A49" s="26" t="s">
        <v>389</v>
      </c>
      <c r="B49" s="14"/>
      <c r="C49" s="130">
        <f>C54+C50</f>
        <v>8740.7900000000009</v>
      </c>
      <c r="D49" s="130">
        <f>D54+D50</f>
        <v>10195.859999999999</v>
      </c>
      <c r="E49" s="130">
        <f>E54+E50</f>
        <v>4706.1900000000005</v>
      </c>
      <c r="F49" s="130">
        <f>F54+F50</f>
        <v>867.12999999999988</v>
      </c>
      <c r="G49" s="130">
        <f>G54+G50</f>
        <v>642.67999999999995</v>
      </c>
    </row>
    <row r="50" spans="1:7" ht="24">
      <c r="A50" s="134" t="s">
        <v>490</v>
      </c>
      <c r="B50" s="14">
        <v>58.01</v>
      </c>
      <c r="C50" s="129">
        <f>SUM(C51:C53)</f>
        <v>7978.35</v>
      </c>
      <c r="D50" s="129">
        <f>SUM(D51:D53)</f>
        <v>9034.65</v>
      </c>
      <c r="E50" s="129">
        <f>SUM(E51:E53)</f>
        <v>4706.1900000000005</v>
      </c>
      <c r="F50" s="129">
        <f>SUM(F51:F53)</f>
        <v>867.12999999999988</v>
      </c>
      <c r="G50" s="129">
        <f>SUM(G51:G53)</f>
        <v>642.67999999999995</v>
      </c>
    </row>
    <row r="51" spans="1:7" ht="11.25" customHeight="1">
      <c r="A51" s="29" t="s">
        <v>178</v>
      </c>
      <c r="B51" s="14" t="s">
        <v>417</v>
      </c>
      <c r="C51" s="132">
        <v>1131.51</v>
      </c>
      <c r="D51" s="132">
        <v>1064.5899999999999</v>
      </c>
      <c r="E51" s="132">
        <v>473.11</v>
      </c>
      <c r="F51" s="132">
        <v>130.07</v>
      </c>
      <c r="G51" s="132">
        <v>96.4</v>
      </c>
    </row>
    <row r="52" spans="1:7" ht="11.25" customHeight="1">
      <c r="A52" s="29" t="s">
        <v>179</v>
      </c>
      <c r="B52" s="14" t="s">
        <v>418</v>
      </c>
      <c r="C52" s="132">
        <v>6423.84</v>
      </c>
      <c r="D52" s="132">
        <v>6056.99</v>
      </c>
      <c r="E52" s="132">
        <v>3175.27</v>
      </c>
      <c r="F52" s="132">
        <v>737.06</v>
      </c>
      <c r="G52" s="132">
        <v>546.28</v>
      </c>
    </row>
    <row r="53" spans="1:7" ht="11.25" customHeight="1">
      <c r="A53" s="29" t="s">
        <v>180</v>
      </c>
      <c r="B53" s="14" t="s">
        <v>419</v>
      </c>
      <c r="C53" s="132">
        <v>423</v>
      </c>
      <c r="D53" s="132">
        <v>1913.07</v>
      </c>
      <c r="E53" s="132">
        <v>1057.81</v>
      </c>
      <c r="F53" s="132"/>
      <c r="G53" s="132"/>
    </row>
    <row r="54" spans="1:7">
      <c r="A54" s="8" t="s">
        <v>196</v>
      </c>
      <c r="B54" s="14">
        <v>70</v>
      </c>
      <c r="C54" s="130">
        <f>SUM(C55:C87)</f>
        <v>762.43999999999994</v>
      </c>
      <c r="D54" s="130">
        <f>SUM(D55:D87)</f>
        <v>1161.2099999999998</v>
      </c>
      <c r="E54" s="130">
        <f>SUM(E55:E87)</f>
        <v>0</v>
      </c>
      <c r="F54" s="130">
        <f>SUM(F55:F87)</f>
        <v>0</v>
      </c>
      <c r="G54" s="130">
        <f>SUM(G55:G87)</f>
        <v>0</v>
      </c>
    </row>
    <row r="55" spans="1:7" ht="39.75" customHeight="1">
      <c r="A55" s="137" t="s">
        <v>528</v>
      </c>
      <c r="B55" s="135"/>
      <c r="C55" s="136">
        <v>247</v>
      </c>
      <c r="D55" s="136">
        <v>247</v>
      </c>
      <c r="E55" s="136"/>
      <c r="F55" s="136"/>
      <c r="G55" s="136"/>
    </row>
    <row r="56" spans="1:7" ht="27.6">
      <c r="A56" s="137" t="s">
        <v>527</v>
      </c>
      <c r="B56" s="135"/>
      <c r="C56" s="136">
        <v>33</v>
      </c>
      <c r="D56" s="136"/>
      <c r="E56" s="136"/>
      <c r="F56" s="136"/>
      <c r="G56" s="136"/>
    </row>
    <row r="57" spans="1:7" ht="41.4">
      <c r="A57" s="137" t="s">
        <v>501</v>
      </c>
      <c r="B57" s="135"/>
      <c r="C57" s="136">
        <v>249</v>
      </c>
      <c r="D57" s="136">
        <v>477</v>
      </c>
      <c r="E57" s="136"/>
      <c r="F57" s="136"/>
      <c r="G57" s="136"/>
    </row>
    <row r="58" spans="1:7" ht="41.4">
      <c r="A58" s="137" t="s">
        <v>388</v>
      </c>
      <c r="B58" s="135"/>
      <c r="C58" s="136">
        <v>0</v>
      </c>
      <c r="D58" s="136">
        <v>10</v>
      </c>
      <c r="E58" s="136"/>
      <c r="F58" s="136"/>
      <c r="G58" s="136"/>
    </row>
    <row r="59" spans="1:7" ht="13.8">
      <c r="A59" s="137" t="s">
        <v>502</v>
      </c>
      <c r="B59" s="135"/>
      <c r="C59" s="136">
        <v>0</v>
      </c>
      <c r="D59" s="136"/>
      <c r="E59" s="136"/>
      <c r="F59" s="136"/>
      <c r="G59" s="136"/>
    </row>
    <row r="60" spans="1:7" ht="41.4">
      <c r="A60" s="139" t="s">
        <v>440</v>
      </c>
      <c r="B60" s="135"/>
      <c r="C60" s="136">
        <v>0.93</v>
      </c>
      <c r="D60" s="136">
        <v>20.93</v>
      </c>
      <c r="E60" s="136"/>
      <c r="F60" s="136"/>
      <c r="G60" s="136"/>
    </row>
    <row r="61" spans="1:7" ht="41.4">
      <c r="A61" s="139" t="s">
        <v>441</v>
      </c>
      <c r="B61" s="135"/>
      <c r="C61" s="136">
        <v>0.93</v>
      </c>
      <c r="D61" s="136">
        <v>20.93</v>
      </c>
      <c r="E61" s="136"/>
      <c r="F61" s="136"/>
      <c r="G61" s="136"/>
    </row>
    <row r="62" spans="1:7" ht="41.4">
      <c r="A62" s="139" t="s">
        <v>442</v>
      </c>
      <c r="B62" s="135"/>
      <c r="C62" s="136">
        <v>12.79</v>
      </c>
      <c r="D62" s="136">
        <v>62.79</v>
      </c>
      <c r="E62" s="136"/>
      <c r="F62" s="136"/>
      <c r="G62" s="136"/>
    </row>
    <row r="63" spans="1:7" ht="41.4">
      <c r="A63" s="139" t="s">
        <v>443</v>
      </c>
      <c r="B63" s="135"/>
      <c r="C63" s="136">
        <v>10.47</v>
      </c>
      <c r="D63" s="136">
        <v>10.47</v>
      </c>
      <c r="E63" s="136"/>
      <c r="F63" s="136"/>
      <c r="G63" s="136"/>
    </row>
    <row r="64" spans="1:7" ht="55.2">
      <c r="A64" s="137" t="s">
        <v>503</v>
      </c>
      <c r="B64" s="135"/>
      <c r="C64" s="136">
        <v>5.47</v>
      </c>
      <c r="D64" s="136">
        <v>10.47</v>
      </c>
      <c r="E64" s="136"/>
      <c r="F64" s="136"/>
      <c r="G64" s="136"/>
    </row>
    <row r="65" spans="1:7" ht="41.4">
      <c r="A65" s="139" t="s">
        <v>444</v>
      </c>
      <c r="B65" s="135"/>
      <c r="C65" s="136">
        <v>24</v>
      </c>
      <c r="D65" s="136">
        <v>24</v>
      </c>
      <c r="E65" s="136"/>
      <c r="F65" s="136"/>
      <c r="G65" s="136"/>
    </row>
    <row r="66" spans="1:7" ht="41.4">
      <c r="A66" s="139" t="s">
        <v>445</v>
      </c>
      <c r="B66" s="135"/>
      <c r="C66" s="136">
        <v>34.880000000000003</v>
      </c>
      <c r="D66" s="136">
        <v>34.880000000000003</v>
      </c>
      <c r="E66" s="136"/>
      <c r="F66" s="136"/>
      <c r="G66" s="136"/>
    </row>
    <row r="67" spans="1:7" ht="27.6">
      <c r="A67" s="137" t="s">
        <v>504</v>
      </c>
      <c r="B67" s="135"/>
      <c r="C67" s="136">
        <v>4</v>
      </c>
      <c r="D67" s="136">
        <v>24</v>
      </c>
      <c r="E67" s="136"/>
      <c r="F67" s="136"/>
      <c r="G67" s="136"/>
    </row>
    <row r="68" spans="1:7" ht="27.6">
      <c r="A68" s="137" t="s">
        <v>446</v>
      </c>
      <c r="B68" s="135"/>
      <c r="C68" s="136">
        <v>20</v>
      </c>
      <c r="D68" s="136"/>
      <c r="E68" s="136"/>
      <c r="F68" s="136"/>
      <c r="G68" s="136"/>
    </row>
    <row r="69" spans="1:7" ht="27.6">
      <c r="A69" s="137" t="s">
        <v>447</v>
      </c>
      <c r="B69" s="135"/>
      <c r="C69" s="136">
        <v>16.5</v>
      </c>
      <c r="D69" s="136"/>
      <c r="E69" s="136"/>
      <c r="F69" s="136"/>
      <c r="G69" s="136"/>
    </row>
    <row r="70" spans="1:7" ht="27.6">
      <c r="A70" s="137" t="s">
        <v>505</v>
      </c>
      <c r="B70" s="135"/>
      <c r="C70" s="136">
        <v>48</v>
      </c>
      <c r="D70" s="136"/>
      <c r="E70" s="136"/>
      <c r="F70" s="136"/>
      <c r="G70" s="136"/>
    </row>
    <row r="71" spans="1:7" ht="41.4">
      <c r="A71" s="137" t="s">
        <v>448</v>
      </c>
      <c r="B71" s="135"/>
      <c r="C71" s="136">
        <v>0</v>
      </c>
      <c r="D71" s="136">
        <v>26</v>
      </c>
      <c r="E71" s="136"/>
      <c r="F71" s="136"/>
      <c r="G71" s="136"/>
    </row>
    <row r="72" spans="1:7" ht="41.4">
      <c r="A72" s="137" t="s">
        <v>506</v>
      </c>
      <c r="B72" s="135"/>
      <c r="C72" s="136">
        <v>0</v>
      </c>
      <c r="D72" s="136">
        <v>18.89</v>
      </c>
      <c r="E72" s="136"/>
      <c r="F72" s="136"/>
      <c r="G72" s="136"/>
    </row>
    <row r="73" spans="1:7" ht="41.4">
      <c r="A73" s="137" t="s">
        <v>507</v>
      </c>
      <c r="B73" s="135"/>
      <c r="C73" s="136">
        <v>0</v>
      </c>
      <c r="D73" s="136">
        <v>21.1</v>
      </c>
      <c r="E73" s="136"/>
      <c r="F73" s="136"/>
      <c r="G73" s="136"/>
    </row>
    <row r="74" spans="1:7" ht="41.4">
      <c r="A74" s="137" t="s">
        <v>508</v>
      </c>
      <c r="B74" s="135"/>
      <c r="C74" s="136">
        <v>0</v>
      </c>
      <c r="D74" s="136">
        <v>5.3</v>
      </c>
      <c r="E74" s="136"/>
      <c r="F74" s="136"/>
      <c r="G74" s="136"/>
    </row>
    <row r="75" spans="1:7" ht="41.4">
      <c r="A75" s="137" t="s">
        <v>449</v>
      </c>
      <c r="B75" s="135"/>
      <c r="C75" s="136">
        <v>0</v>
      </c>
      <c r="D75" s="136">
        <v>22.7</v>
      </c>
      <c r="E75" s="136"/>
      <c r="F75" s="136"/>
      <c r="G75" s="136"/>
    </row>
    <row r="76" spans="1:7" ht="41.4">
      <c r="A76" s="137" t="s">
        <v>509</v>
      </c>
      <c r="B76" s="135"/>
      <c r="C76" s="136">
        <v>0</v>
      </c>
      <c r="D76" s="136">
        <v>23.18</v>
      </c>
      <c r="E76" s="136"/>
      <c r="F76" s="136"/>
      <c r="G76" s="136"/>
    </row>
    <row r="77" spans="1:7" ht="41.4">
      <c r="A77" s="137" t="s">
        <v>510</v>
      </c>
      <c r="B77" s="135"/>
      <c r="C77" s="136">
        <v>0</v>
      </c>
      <c r="D77" s="136">
        <v>27.81</v>
      </c>
      <c r="E77" s="136"/>
      <c r="F77" s="136"/>
      <c r="G77" s="136"/>
    </row>
    <row r="78" spans="1:7" ht="55.2">
      <c r="A78" s="137" t="s">
        <v>511</v>
      </c>
      <c r="B78" s="135"/>
      <c r="C78" s="136">
        <v>0</v>
      </c>
      <c r="D78" s="136">
        <v>6.96</v>
      </c>
      <c r="E78" s="136"/>
      <c r="F78" s="136"/>
      <c r="G78" s="136"/>
    </row>
    <row r="79" spans="1:7" ht="41.4">
      <c r="A79" s="137" t="s">
        <v>450</v>
      </c>
      <c r="B79" s="135"/>
      <c r="C79" s="136">
        <v>13.3</v>
      </c>
      <c r="D79" s="136">
        <v>15.3</v>
      </c>
      <c r="E79" s="136"/>
      <c r="F79" s="136"/>
      <c r="G79" s="136"/>
    </row>
    <row r="80" spans="1:7" ht="41.4">
      <c r="A80" s="137" t="s">
        <v>512</v>
      </c>
      <c r="B80" s="135"/>
      <c r="C80" s="136">
        <v>17.25</v>
      </c>
      <c r="D80" s="136">
        <v>17.399999999999999</v>
      </c>
      <c r="E80" s="136"/>
      <c r="F80" s="136"/>
      <c r="G80" s="136"/>
    </row>
    <row r="81" spans="1:7" ht="41.4">
      <c r="A81" s="137" t="s">
        <v>629</v>
      </c>
      <c r="B81" s="135"/>
      <c r="C81" s="136">
        <v>3.6</v>
      </c>
      <c r="D81" s="136">
        <v>3.6</v>
      </c>
      <c r="E81" s="136"/>
      <c r="F81" s="136"/>
      <c r="G81" s="136"/>
    </row>
    <row r="82" spans="1:7" ht="55.2">
      <c r="A82" s="137" t="s">
        <v>513</v>
      </c>
      <c r="B82" s="135"/>
      <c r="C82" s="136">
        <v>4.32</v>
      </c>
      <c r="D82" s="136">
        <v>7.5</v>
      </c>
      <c r="E82" s="136"/>
      <c r="F82" s="136"/>
      <c r="G82" s="136"/>
    </row>
    <row r="83" spans="1:7" ht="41.4">
      <c r="A83" s="137" t="s">
        <v>609</v>
      </c>
      <c r="B83" s="135"/>
      <c r="C83" s="136">
        <v>10</v>
      </c>
      <c r="D83" s="136">
        <v>10</v>
      </c>
      <c r="E83" s="136"/>
      <c r="F83" s="136"/>
      <c r="G83" s="136"/>
    </row>
    <row r="84" spans="1:7" ht="41.4">
      <c r="A84" s="137" t="s">
        <v>686</v>
      </c>
      <c r="B84" s="135"/>
      <c r="C84" s="136">
        <v>0</v>
      </c>
      <c r="D84" s="136">
        <v>10</v>
      </c>
      <c r="E84" s="136"/>
      <c r="F84" s="136"/>
      <c r="G84" s="136"/>
    </row>
    <row r="85" spans="1:7" ht="27.6">
      <c r="A85" s="137" t="s">
        <v>610</v>
      </c>
      <c r="B85" s="135"/>
      <c r="C85" s="136">
        <v>1</v>
      </c>
      <c r="D85" s="136"/>
      <c r="E85" s="136"/>
      <c r="F85" s="136"/>
      <c r="G85" s="136"/>
    </row>
    <row r="86" spans="1:7" ht="27.6">
      <c r="A86" s="137" t="s">
        <v>687</v>
      </c>
      <c r="B86" s="135"/>
      <c r="C86" s="136">
        <v>3</v>
      </c>
      <c r="D86" s="136">
        <v>3</v>
      </c>
      <c r="E86" s="136"/>
      <c r="F86" s="136"/>
      <c r="G86" s="136"/>
    </row>
    <row r="87" spans="1:7" ht="27.6">
      <c r="A87" s="137" t="s">
        <v>514</v>
      </c>
      <c r="B87" s="135"/>
      <c r="C87" s="136">
        <v>3</v>
      </c>
      <c r="D87" s="136"/>
      <c r="E87" s="136"/>
      <c r="F87" s="136"/>
      <c r="G87" s="136"/>
    </row>
    <row r="88" spans="1:7" ht="13.8">
      <c r="A88" s="119" t="s">
        <v>484</v>
      </c>
      <c r="B88" s="24"/>
      <c r="C88" s="131">
        <f>C89</f>
        <v>458.15999999999997</v>
      </c>
      <c r="D88" s="131">
        <f>D89</f>
        <v>0</v>
      </c>
      <c r="E88" s="131">
        <f>E89</f>
        <v>0</v>
      </c>
      <c r="F88" s="131">
        <f>F89</f>
        <v>0</v>
      </c>
      <c r="G88" s="131">
        <f>G89</f>
        <v>0</v>
      </c>
    </row>
    <row r="89" spans="1:7" ht="13.8">
      <c r="A89" s="8" t="s">
        <v>196</v>
      </c>
      <c r="B89" s="24">
        <v>70</v>
      </c>
      <c r="C89" s="131">
        <f>SUM(C90:C91)</f>
        <v>458.15999999999997</v>
      </c>
      <c r="D89" s="131">
        <f>SUM(D90:D91)</f>
        <v>0</v>
      </c>
      <c r="E89" s="131">
        <f>SUM(E90:E91)</f>
        <v>0</v>
      </c>
      <c r="F89" s="131">
        <f>SUM(F90:F91)</f>
        <v>0</v>
      </c>
      <c r="G89" s="131">
        <f>SUM(G90:G91)</f>
        <v>0</v>
      </c>
    </row>
    <row r="90" spans="1:7" ht="27.6">
      <c r="A90" s="119" t="s">
        <v>485</v>
      </c>
      <c r="B90" s="24"/>
      <c r="C90" s="131">
        <v>273.44</v>
      </c>
      <c r="D90" s="131"/>
      <c r="E90" s="131"/>
      <c r="F90" s="131"/>
      <c r="G90" s="131"/>
    </row>
    <row r="91" spans="1:7" ht="27.6">
      <c r="A91" s="119" t="s">
        <v>486</v>
      </c>
      <c r="B91" s="24"/>
      <c r="C91" s="131">
        <v>184.72</v>
      </c>
      <c r="D91" s="131"/>
      <c r="E91" s="131"/>
      <c r="F91" s="131"/>
      <c r="G91" s="131"/>
    </row>
    <row r="92" spans="1:7" ht="13.8">
      <c r="A92" s="119" t="s">
        <v>588</v>
      </c>
      <c r="B92" s="24"/>
      <c r="C92" s="131">
        <f>C93</f>
        <v>15</v>
      </c>
      <c r="D92" s="131">
        <f>D93</f>
        <v>0</v>
      </c>
      <c r="E92" s="131">
        <f>E93</f>
        <v>0</v>
      </c>
      <c r="F92" s="131">
        <f>F93</f>
        <v>0</v>
      </c>
      <c r="G92" s="131">
        <f>G93</f>
        <v>0</v>
      </c>
    </row>
    <row r="93" spans="1:7" ht="13.8">
      <c r="A93" s="119" t="s">
        <v>589</v>
      </c>
      <c r="B93" s="24"/>
      <c r="C93" s="131">
        <v>15</v>
      </c>
      <c r="D93" s="131"/>
      <c r="E93" s="131"/>
      <c r="F93" s="131"/>
      <c r="G93" s="131"/>
    </row>
    <row r="94" spans="1:7" ht="13.8">
      <c r="A94" s="119" t="s">
        <v>638</v>
      </c>
      <c r="B94" s="24"/>
      <c r="C94" s="131">
        <f>C95</f>
        <v>3.4</v>
      </c>
      <c r="D94" s="131">
        <f>D95</f>
        <v>0</v>
      </c>
      <c r="E94" s="131">
        <f>E95</f>
        <v>0</v>
      </c>
      <c r="F94" s="131">
        <f>F95</f>
        <v>0</v>
      </c>
      <c r="G94" s="131">
        <f>G95</f>
        <v>0</v>
      </c>
    </row>
    <row r="95" spans="1:7" ht="13.8">
      <c r="A95" s="119" t="s">
        <v>643</v>
      </c>
      <c r="B95" s="24"/>
      <c r="C95" s="131">
        <v>3.4</v>
      </c>
      <c r="D95" s="131"/>
      <c r="E95" s="131"/>
      <c r="F95" s="131"/>
      <c r="G95" s="131"/>
    </row>
    <row r="96" spans="1:7">
      <c r="A96" s="101" t="s">
        <v>203</v>
      </c>
      <c r="B96" s="94">
        <v>66.02</v>
      </c>
      <c r="C96" s="108">
        <f t="shared" ref="C96:G97" si="3">C98</f>
        <v>20</v>
      </c>
      <c r="D96" s="108">
        <f t="shared" si="3"/>
        <v>50</v>
      </c>
      <c r="E96" s="108">
        <f t="shared" si="3"/>
        <v>0</v>
      </c>
      <c r="F96" s="108">
        <f t="shared" si="3"/>
        <v>0</v>
      </c>
      <c r="G96" s="108">
        <f t="shared" si="3"/>
        <v>0</v>
      </c>
    </row>
    <row r="97" spans="1:7">
      <c r="A97" s="8" t="s">
        <v>174</v>
      </c>
      <c r="B97" s="94">
        <v>70</v>
      </c>
      <c r="C97" s="108">
        <f t="shared" si="3"/>
        <v>20</v>
      </c>
      <c r="D97" s="108">
        <f t="shared" si="3"/>
        <v>50</v>
      </c>
      <c r="E97" s="108">
        <f t="shared" si="3"/>
        <v>0</v>
      </c>
      <c r="F97" s="108">
        <f t="shared" si="3"/>
        <v>0</v>
      </c>
      <c r="G97" s="108">
        <f t="shared" si="3"/>
        <v>0</v>
      </c>
    </row>
    <row r="98" spans="1:7">
      <c r="A98" s="103" t="s">
        <v>204</v>
      </c>
      <c r="B98" s="94" t="s">
        <v>205</v>
      </c>
      <c r="C98" s="108">
        <f t="shared" ref="C98:G98" si="4">C99</f>
        <v>20</v>
      </c>
      <c r="D98" s="108">
        <f t="shared" si="4"/>
        <v>50</v>
      </c>
      <c r="E98" s="108">
        <f t="shared" si="4"/>
        <v>0</v>
      </c>
      <c r="F98" s="108">
        <f t="shared" si="4"/>
        <v>0</v>
      </c>
      <c r="G98" s="108">
        <f t="shared" si="4"/>
        <v>0</v>
      </c>
    </row>
    <row r="99" spans="1:7">
      <c r="A99" s="8" t="s">
        <v>174</v>
      </c>
      <c r="B99" s="94">
        <v>70</v>
      </c>
      <c r="C99" s="108">
        <f>C100</f>
        <v>20</v>
      </c>
      <c r="D99" s="108">
        <f>D100</f>
        <v>50</v>
      </c>
      <c r="E99" s="108">
        <f>E100</f>
        <v>0</v>
      </c>
      <c r="F99" s="108">
        <f>F100</f>
        <v>0</v>
      </c>
      <c r="G99" s="108">
        <f>G100</f>
        <v>0</v>
      </c>
    </row>
    <row r="100" spans="1:7">
      <c r="A100" s="8" t="s">
        <v>688</v>
      </c>
      <c r="B100" s="14"/>
      <c r="C100" s="130">
        <v>20</v>
      </c>
      <c r="D100" s="130">
        <v>50</v>
      </c>
      <c r="E100" s="130"/>
      <c r="F100" s="130"/>
      <c r="G100" s="130"/>
    </row>
    <row r="101" spans="1:7">
      <c r="A101" s="111" t="s">
        <v>206</v>
      </c>
      <c r="B101" s="14" t="s">
        <v>207</v>
      </c>
      <c r="C101" s="129">
        <f>C105+C115</f>
        <v>3444.6499999999996</v>
      </c>
      <c r="D101" s="129">
        <f>D105+D115</f>
        <v>8005.6900000000005</v>
      </c>
      <c r="E101" s="129">
        <f>E105+E115</f>
        <v>13943.96</v>
      </c>
      <c r="F101" s="129">
        <f>F105+F115</f>
        <v>4981.7700000000004</v>
      </c>
      <c r="G101" s="129">
        <f>G105+G115</f>
        <v>0</v>
      </c>
    </row>
    <row r="102" spans="1:7" ht="26.4">
      <c r="A102" s="99" t="s">
        <v>438</v>
      </c>
      <c r="B102" s="14">
        <v>51</v>
      </c>
      <c r="C102" s="129">
        <f>C106</f>
        <v>0</v>
      </c>
      <c r="D102" s="129">
        <f>D106</f>
        <v>0</v>
      </c>
      <c r="E102" s="129">
        <f>E106</f>
        <v>0</v>
      </c>
      <c r="F102" s="129">
        <f>F106</f>
        <v>0</v>
      </c>
      <c r="G102" s="129">
        <f>G106</f>
        <v>0</v>
      </c>
    </row>
    <row r="103" spans="1:7" ht="23.4">
      <c r="A103" s="8" t="s">
        <v>490</v>
      </c>
      <c r="B103" s="14">
        <v>58</v>
      </c>
      <c r="C103" s="153">
        <f>C118</f>
        <v>258.89</v>
      </c>
      <c r="D103" s="153">
        <f>D118</f>
        <v>4281.41</v>
      </c>
      <c r="E103" s="153">
        <f>E118</f>
        <v>13943.96</v>
      </c>
      <c r="F103" s="153">
        <f>F118</f>
        <v>4981.7700000000004</v>
      </c>
      <c r="G103" s="153">
        <f>G118</f>
        <v>0</v>
      </c>
    </row>
    <row r="104" spans="1:7">
      <c r="A104" s="8" t="s">
        <v>174</v>
      </c>
      <c r="B104" s="14">
        <v>70</v>
      </c>
      <c r="C104" s="129">
        <f>C107+C116</f>
        <v>3185.7599999999998</v>
      </c>
      <c r="D104" s="129">
        <f>D107+D116</f>
        <v>3724.28</v>
      </c>
      <c r="E104" s="129">
        <f>E107+E116</f>
        <v>0</v>
      </c>
      <c r="F104" s="129">
        <f>F107+F116</f>
        <v>0</v>
      </c>
      <c r="G104" s="129">
        <f>G107+G116</f>
        <v>0</v>
      </c>
    </row>
    <row r="105" spans="1:7" ht="20.25" customHeight="1">
      <c r="A105" s="25" t="s">
        <v>209</v>
      </c>
      <c r="B105" s="14" t="s">
        <v>210</v>
      </c>
      <c r="C105" s="129">
        <f>C108+C111</f>
        <v>15</v>
      </c>
      <c r="D105" s="129">
        <f>D108+D111</f>
        <v>0</v>
      </c>
      <c r="E105" s="129">
        <f>E108+E111</f>
        <v>0</v>
      </c>
      <c r="F105" s="129">
        <f>F108+F111</f>
        <v>0</v>
      </c>
      <c r="G105" s="129">
        <f>G108+G111</f>
        <v>0</v>
      </c>
    </row>
    <row r="106" spans="1:7" ht="26.25" customHeight="1">
      <c r="A106" s="99" t="s">
        <v>438</v>
      </c>
      <c r="B106" s="14">
        <v>51</v>
      </c>
      <c r="C106" s="129">
        <f>C109</f>
        <v>0</v>
      </c>
      <c r="D106" s="129">
        <f>D109</f>
        <v>0</v>
      </c>
      <c r="E106" s="129">
        <f>E109</f>
        <v>0</v>
      </c>
      <c r="F106" s="129">
        <f>F109</f>
        <v>0</v>
      </c>
      <c r="G106" s="129">
        <f>G109</f>
        <v>0</v>
      </c>
    </row>
    <row r="107" spans="1:7" ht="19.5" customHeight="1">
      <c r="A107" s="8" t="s">
        <v>196</v>
      </c>
      <c r="B107" s="14">
        <v>70</v>
      </c>
      <c r="C107" s="129">
        <f>C112</f>
        <v>15</v>
      </c>
      <c r="D107" s="129">
        <f>D112</f>
        <v>0</v>
      </c>
      <c r="E107" s="129">
        <f>E112</f>
        <v>0</v>
      </c>
      <c r="F107" s="129">
        <f>F112</f>
        <v>0</v>
      </c>
      <c r="G107" s="129">
        <f>G112</f>
        <v>0</v>
      </c>
    </row>
    <row r="108" spans="1:7">
      <c r="A108" s="25" t="s">
        <v>437</v>
      </c>
      <c r="B108" s="14" t="s">
        <v>214</v>
      </c>
      <c r="C108" s="129">
        <f>C109</f>
        <v>0</v>
      </c>
      <c r="D108" s="129">
        <f>D109</f>
        <v>0</v>
      </c>
      <c r="E108" s="129">
        <f>E109</f>
        <v>0</v>
      </c>
      <c r="F108" s="129">
        <f>F109</f>
        <v>0</v>
      </c>
      <c r="G108" s="129">
        <f>G109</f>
        <v>0</v>
      </c>
    </row>
    <row r="109" spans="1:7" ht="26.4">
      <c r="A109" s="99" t="s">
        <v>438</v>
      </c>
      <c r="B109" s="14">
        <v>51</v>
      </c>
      <c r="C109" s="129">
        <f>SUM(C110:C110)</f>
        <v>0</v>
      </c>
      <c r="D109" s="129">
        <f>SUM(D110:D110)</f>
        <v>0</v>
      </c>
      <c r="E109" s="129">
        <f>SUM(E110:E110)</f>
        <v>0</v>
      </c>
      <c r="F109" s="129">
        <f>SUM(F110:F110)</f>
        <v>0</v>
      </c>
      <c r="G109" s="129">
        <f>SUM(G110:G110)</f>
        <v>0</v>
      </c>
    </row>
    <row r="110" spans="1:7">
      <c r="A110" s="112"/>
      <c r="B110" s="17"/>
      <c r="C110" s="130"/>
      <c r="D110" s="130"/>
      <c r="E110" s="130"/>
      <c r="F110" s="130"/>
      <c r="G110" s="130"/>
    </row>
    <row r="111" spans="1:7" ht="26.4">
      <c r="A111" s="53" t="s">
        <v>642</v>
      </c>
      <c r="B111" s="14" t="s">
        <v>216</v>
      </c>
      <c r="C111" s="129">
        <f>C112</f>
        <v>15</v>
      </c>
      <c r="D111" s="129">
        <f>D112</f>
        <v>0</v>
      </c>
      <c r="E111" s="129">
        <f>E112</f>
        <v>0</v>
      </c>
      <c r="F111" s="129">
        <f>F112</f>
        <v>0</v>
      </c>
      <c r="G111" s="129">
        <f>G112</f>
        <v>0</v>
      </c>
    </row>
    <row r="112" spans="1:7">
      <c r="A112" s="8" t="s">
        <v>196</v>
      </c>
      <c r="B112" s="14">
        <v>70</v>
      </c>
      <c r="C112" s="129">
        <f>C113+C114</f>
        <v>15</v>
      </c>
      <c r="D112" s="129">
        <f>D113+D114</f>
        <v>0</v>
      </c>
      <c r="E112" s="129">
        <f>E113+E114</f>
        <v>0</v>
      </c>
      <c r="F112" s="129">
        <f>F113+F114</f>
        <v>0</v>
      </c>
      <c r="G112" s="129">
        <f>G113+G114</f>
        <v>0</v>
      </c>
    </row>
    <row r="113" spans="1:7" ht="27" customHeight="1">
      <c r="A113" s="137" t="s">
        <v>518</v>
      </c>
      <c r="B113" s="14"/>
      <c r="C113" s="132">
        <v>0</v>
      </c>
      <c r="D113" s="132">
        <v>0</v>
      </c>
      <c r="E113" s="132">
        <v>0</v>
      </c>
      <c r="F113" s="132">
        <v>0</v>
      </c>
      <c r="G113" s="132">
        <v>0</v>
      </c>
    </row>
    <row r="114" spans="1:7" ht="27" customHeight="1">
      <c r="A114" s="137" t="s">
        <v>673</v>
      </c>
      <c r="B114" s="14"/>
      <c r="C114" s="132">
        <v>15</v>
      </c>
      <c r="D114" s="132"/>
      <c r="E114" s="132"/>
      <c r="F114" s="132"/>
      <c r="G114" s="132"/>
    </row>
    <row r="115" spans="1:7" ht="18.75" customHeight="1">
      <c r="A115" s="25" t="s">
        <v>217</v>
      </c>
      <c r="B115" s="14" t="s">
        <v>218</v>
      </c>
      <c r="C115" s="129">
        <f>C117</f>
        <v>3429.6499999999996</v>
      </c>
      <c r="D115" s="129">
        <f>D117</f>
        <v>8005.6900000000005</v>
      </c>
      <c r="E115" s="129">
        <f>E117</f>
        <v>13943.96</v>
      </c>
      <c r="F115" s="129">
        <f>F117</f>
        <v>4981.7700000000004</v>
      </c>
      <c r="G115" s="129">
        <f>G117</f>
        <v>0</v>
      </c>
    </row>
    <row r="116" spans="1:7" ht="13.5" customHeight="1">
      <c r="A116" s="8" t="s">
        <v>174</v>
      </c>
      <c r="B116" s="14">
        <v>70</v>
      </c>
      <c r="C116" s="129">
        <f>C122</f>
        <v>3170.7599999999998</v>
      </c>
      <c r="D116" s="129">
        <f>D122</f>
        <v>3724.28</v>
      </c>
      <c r="E116" s="129">
        <f>E122</f>
        <v>0</v>
      </c>
      <c r="F116" s="129">
        <f>F122</f>
        <v>0</v>
      </c>
      <c r="G116" s="129">
        <f>G122</f>
        <v>0</v>
      </c>
    </row>
    <row r="117" spans="1:7" ht="24">
      <c r="A117" s="25" t="s">
        <v>344</v>
      </c>
      <c r="B117" s="14" t="s">
        <v>224</v>
      </c>
      <c r="C117" s="129">
        <f>C122+C118</f>
        <v>3429.6499999999996</v>
      </c>
      <c r="D117" s="129">
        <f>D122+D118</f>
        <v>8005.6900000000005</v>
      </c>
      <c r="E117" s="129">
        <f>E122+E118</f>
        <v>13943.96</v>
      </c>
      <c r="F117" s="129">
        <f>F122+F118</f>
        <v>4981.7700000000004</v>
      </c>
      <c r="G117" s="129">
        <f>G122+G118</f>
        <v>0</v>
      </c>
    </row>
    <row r="118" spans="1:7" ht="22.8">
      <c r="A118" s="16" t="s">
        <v>173</v>
      </c>
      <c r="B118" s="15">
        <v>58</v>
      </c>
      <c r="C118" s="129">
        <f>SUM(C119:C121)</f>
        <v>258.89</v>
      </c>
      <c r="D118" s="129">
        <f>SUM(D119:D121)</f>
        <v>4281.41</v>
      </c>
      <c r="E118" s="129">
        <f>SUM(E119:E121)</f>
        <v>13943.96</v>
      </c>
      <c r="F118" s="129">
        <f>SUM(F119:F121)</f>
        <v>4981.7700000000004</v>
      </c>
      <c r="G118" s="129">
        <f>SUM(G119:G121)</f>
        <v>0</v>
      </c>
    </row>
    <row r="119" spans="1:7">
      <c r="A119" s="112" t="s">
        <v>178</v>
      </c>
      <c r="B119" s="17" t="s">
        <v>417</v>
      </c>
      <c r="C119" s="129">
        <v>38.68</v>
      </c>
      <c r="D119" s="129">
        <v>640.86</v>
      </c>
      <c r="E119" s="129">
        <v>5095.13</v>
      </c>
      <c r="F119" s="129">
        <v>579.27</v>
      </c>
      <c r="G119" s="129"/>
    </row>
    <row r="120" spans="1:7">
      <c r="A120" s="112" t="s">
        <v>179</v>
      </c>
      <c r="B120" s="17" t="s">
        <v>418</v>
      </c>
      <c r="C120" s="129">
        <v>219.21</v>
      </c>
      <c r="D120" s="129">
        <v>3631.55</v>
      </c>
      <c r="E120" s="129">
        <v>7732.4</v>
      </c>
      <c r="F120" s="129">
        <v>3282.6</v>
      </c>
      <c r="G120" s="129"/>
    </row>
    <row r="121" spans="1:7">
      <c r="A121" s="112" t="s">
        <v>180</v>
      </c>
      <c r="B121" s="17" t="s">
        <v>419</v>
      </c>
      <c r="C121" s="129">
        <v>1</v>
      </c>
      <c r="D121" s="129">
        <v>9</v>
      </c>
      <c r="E121" s="129">
        <v>1116.43</v>
      </c>
      <c r="F121" s="129">
        <v>1119.9000000000001</v>
      </c>
      <c r="G121" s="129"/>
    </row>
    <row r="122" spans="1:7">
      <c r="A122" s="8" t="s">
        <v>196</v>
      </c>
      <c r="B122" s="14">
        <v>70</v>
      </c>
      <c r="C122" s="129">
        <f>SUM(C123:C154)</f>
        <v>3170.7599999999998</v>
      </c>
      <c r="D122" s="129">
        <f>SUM(D123:D154)</f>
        <v>3724.28</v>
      </c>
      <c r="E122" s="129">
        <f>SUM(E123:E154)</f>
        <v>0</v>
      </c>
      <c r="F122" s="129">
        <f>SUM(F123:F154)</f>
        <v>0</v>
      </c>
      <c r="G122" s="129">
        <f>SUM(G123:G154)</f>
        <v>0</v>
      </c>
    </row>
    <row r="123" spans="1:7" ht="13.8">
      <c r="A123" s="137" t="s">
        <v>451</v>
      </c>
      <c r="B123" s="14"/>
      <c r="C123" s="132">
        <v>220.1</v>
      </c>
      <c r="D123" s="132"/>
      <c r="E123" s="132"/>
      <c r="F123" s="132"/>
      <c r="G123" s="132"/>
    </row>
    <row r="124" spans="1:7" ht="27.6">
      <c r="A124" s="137" t="s">
        <v>662</v>
      </c>
      <c r="B124" s="14"/>
      <c r="C124" s="132">
        <v>382.6</v>
      </c>
      <c r="D124" s="132"/>
      <c r="E124" s="132"/>
      <c r="F124" s="132"/>
      <c r="G124" s="132"/>
    </row>
    <row r="125" spans="1:7" ht="27.6">
      <c r="A125" s="137" t="s">
        <v>529</v>
      </c>
      <c r="B125" s="14"/>
      <c r="C125" s="132">
        <v>2000</v>
      </c>
      <c r="D125" s="132">
        <v>3660</v>
      </c>
      <c r="E125" s="132"/>
      <c r="F125" s="132"/>
      <c r="G125" s="132"/>
    </row>
    <row r="126" spans="1:7" ht="27.6">
      <c r="A126" s="137" t="s">
        <v>611</v>
      </c>
      <c r="B126" s="14"/>
      <c r="C126" s="132">
        <v>10</v>
      </c>
      <c r="D126" s="132"/>
      <c r="E126" s="132"/>
      <c r="F126" s="132"/>
      <c r="G126" s="132"/>
    </row>
    <row r="127" spans="1:7" ht="13.8">
      <c r="A127" s="137" t="s">
        <v>515</v>
      </c>
      <c r="B127" s="14"/>
      <c r="C127" s="132">
        <v>343</v>
      </c>
      <c r="D127" s="132"/>
      <c r="E127" s="132"/>
      <c r="F127" s="132"/>
      <c r="G127" s="132"/>
    </row>
    <row r="128" spans="1:7" ht="13.8">
      <c r="A128" s="137" t="s">
        <v>516</v>
      </c>
      <c r="B128" s="14"/>
      <c r="C128" s="132">
        <v>0</v>
      </c>
      <c r="D128" s="132"/>
      <c r="E128" s="132"/>
      <c r="F128" s="132"/>
      <c r="G128" s="132"/>
    </row>
    <row r="129" spans="1:7" ht="13.8">
      <c r="A129" s="137" t="s">
        <v>517</v>
      </c>
      <c r="B129" s="14"/>
      <c r="C129" s="132">
        <v>0</v>
      </c>
      <c r="D129" s="132"/>
      <c r="E129" s="132"/>
      <c r="F129" s="132"/>
      <c r="G129" s="132"/>
    </row>
    <row r="130" spans="1:7" ht="27.6">
      <c r="A130" s="137" t="s">
        <v>452</v>
      </c>
      <c r="B130" s="14"/>
      <c r="C130" s="132">
        <v>35.700000000000003</v>
      </c>
      <c r="D130" s="132"/>
      <c r="E130" s="132"/>
      <c r="F130" s="132"/>
      <c r="G130" s="132"/>
    </row>
    <row r="131" spans="1:7" ht="27.6">
      <c r="A131" s="137" t="s">
        <v>519</v>
      </c>
      <c r="B131" s="14"/>
      <c r="C131" s="132">
        <v>65</v>
      </c>
      <c r="D131" s="132"/>
      <c r="E131" s="132"/>
      <c r="F131" s="132"/>
      <c r="G131" s="132"/>
    </row>
    <row r="132" spans="1:7" ht="13.8">
      <c r="A132" s="137" t="s">
        <v>520</v>
      </c>
      <c r="B132" s="14"/>
      <c r="C132" s="132">
        <v>0</v>
      </c>
      <c r="D132" s="132"/>
      <c r="E132" s="132"/>
      <c r="F132" s="132"/>
      <c r="G132" s="132"/>
    </row>
    <row r="133" spans="1:7" ht="27.6">
      <c r="A133" s="137" t="s">
        <v>521</v>
      </c>
      <c r="B133" s="14"/>
      <c r="C133" s="132">
        <v>0</v>
      </c>
      <c r="D133" s="132"/>
      <c r="E133" s="132"/>
      <c r="F133" s="132"/>
      <c r="G133" s="132"/>
    </row>
    <row r="134" spans="1:7" ht="27.6">
      <c r="A134" s="137" t="s">
        <v>522</v>
      </c>
      <c r="B134" s="14"/>
      <c r="C134" s="132">
        <v>0</v>
      </c>
      <c r="D134" s="132"/>
      <c r="E134" s="132"/>
      <c r="F134" s="132"/>
      <c r="G134" s="132"/>
    </row>
    <row r="135" spans="1:7" ht="13.8">
      <c r="A135" s="137" t="s">
        <v>523</v>
      </c>
      <c r="B135" s="14"/>
      <c r="C135" s="132">
        <v>8.5</v>
      </c>
      <c r="D135" s="132">
        <v>10</v>
      </c>
      <c r="E135" s="132"/>
      <c r="F135" s="132"/>
      <c r="G135" s="132"/>
    </row>
    <row r="136" spans="1:7" ht="13.8">
      <c r="A136" s="137" t="s">
        <v>530</v>
      </c>
      <c r="B136" s="14"/>
      <c r="C136" s="132">
        <v>1.2</v>
      </c>
      <c r="D136" s="132"/>
      <c r="E136" s="132"/>
      <c r="F136" s="132"/>
      <c r="G136" s="132"/>
    </row>
    <row r="137" spans="1:7" ht="27.6">
      <c r="A137" s="137" t="s">
        <v>407</v>
      </c>
      <c r="B137" s="14"/>
      <c r="C137" s="131">
        <v>41.65</v>
      </c>
      <c r="D137" s="131"/>
      <c r="E137" s="131"/>
      <c r="F137" s="131"/>
      <c r="G137" s="131"/>
    </row>
    <row r="138" spans="1:7" ht="13.8">
      <c r="A138" s="137" t="s">
        <v>592</v>
      </c>
      <c r="B138" s="14"/>
      <c r="C138" s="131">
        <v>10</v>
      </c>
      <c r="D138" s="131">
        <v>10</v>
      </c>
      <c r="E138" s="131"/>
      <c r="F138" s="131"/>
      <c r="G138" s="131"/>
    </row>
    <row r="139" spans="1:7" ht="41.4">
      <c r="A139" s="137" t="s">
        <v>630</v>
      </c>
      <c r="B139" s="14"/>
      <c r="C139" s="131">
        <v>4.2</v>
      </c>
      <c r="D139" s="131"/>
      <c r="E139" s="131"/>
      <c r="F139" s="131"/>
      <c r="G139" s="131"/>
    </row>
    <row r="140" spans="1:7" ht="27.6">
      <c r="A140" s="137" t="s">
        <v>524</v>
      </c>
      <c r="B140" s="14"/>
      <c r="C140" s="132">
        <v>6</v>
      </c>
      <c r="D140" s="132">
        <v>14</v>
      </c>
      <c r="E140" s="132"/>
      <c r="F140" s="132"/>
      <c r="G140" s="132"/>
    </row>
    <row r="141" spans="1:7" ht="27.6">
      <c r="A141" s="137" t="s">
        <v>673</v>
      </c>
      <c r="B141" s="14"/>
      <c r="C141" s="132">
        <v>0</v>
      </c>
      <c r="D141" s="132">
        <v>15</v>
      </c>
      <c r="E141" s="132"/>
      <c r="F141" s="132"/>
      <c r="G141" s="132"/>
    </row>
    <row r="142" spans="1:7" ht="13.8">
      <c r="A142" s="137" t="s">
        <v>664</v>
      </c>
      <c r="B142" s="14"/>
      <c r="C142" s="132">
        <v>2.6</v>
      </c>
      <c r="D142" s="132"/>
      <c r="E142" s="132"/>
      <c r="F142" s="132"/>
      <c r="G142" s="132"/>
    </row>
    <row r="143" spans="1:7" ht="13.8">
      <c r="A143" s="137" t="s">
        <v>665</v>
      </c>
      <c r="B143" s="14"/>
      <c r="C143" s="132">
        <v>3.57</v>
      </c>
      <c r="D143" s="132">
        <v>3.57</v>
      </c>
      <c r="E143" s="132"/>
      <c r="F143" s="132"/>
      <c r="G143" s="132"/>
    </row>
    <row r="144" spans="1:7" ht="41.4">
      <c r="A144" s="137" t="s">
        <v>666</v>
      </c>
      <c r="B144" s="14"/>
      <c r="C144" s="132">
        <v>1.19</v>
      </c>
      <c r="D144" s="132"/>
      <c r="E144" s="132"/>
      <c r="F144" s="132"/>
      <c r="G144" s="132"/>
    </row>
    <row r="145" spans="1:7" ht="13.8">
      <c r="A145" s="137" t="s">
        <v>689</v>
      </c>
      <c r="B145" s="14"/>
      <c r="C145" s="132">
        <v>0</v>
      </c>
      <c r="D145" s="132">
        <v>1</v>
      </c>
      <c r="E145" s="132"/>
      <c r="F145" s="132"/>
      <c r="G145" s="132"/>
    </row>
    <row r="146" spans="1:7" ht="27.6">
      <c r="A146" s="137" t="s">
        <v>525</v>
      </c>
      <c r="B146" s="14"/>
      <c r="C146" s="132">
        <v>4</v>
      </c>
      <c r="D146" s="132"/>
      <c r="E146" s="132"/>
      <c r="F146" s="132"/>
      <c r="G146" s="132"/>
    </row>
    <row r="147" spans="1:7" ht="41.4">
      <c r="A147" s="137" t="s">
        <v>631</v>
      </c>
      <c r="B147" s="14"/>
      <c r="C147" s="132">
        <v>2</v>
      </c>
      <c r="D147" s="132"/>
      <c r="E147" s="132"/>
      <c r="F147" s="132"/>
      <c r="G147" s="132"/>
    </row>
    <row r="148" spans="1:7" ht="27.6">
      <c r="A148" s="137" t="s">
        <v>573</v>
      </c>
      <c r="B148" s="14"/>
      <c r="C148" s="132">
        <v>0.5</v>
      </c>
      <c r="D148" s="132"/>
      <c r="E148" s="132"/>
      <c r="F148" s="132"/>
      <c r="G148" s="132"/>
    </row>
    <row r="149" spans="1:7" ht="27.6">
      <c r="A149" s="137" t="s">
        <v>526</v>
      </c>
      <c r="B149" s="14"/>
      <c r="C149" s="132">
        <v>0</v>
      </c>
      <c r="D149" s="132"/>
      <c r="E149" s="132"/>
      <c r="F149" s="132"/>
      <c r="G149" s="132"/>
    </row>
    <row r="150" spans="1:7" ht="27.6">
      <c r="A150" s="137" t="s">
        <v>453</v>
      </c>
      <c r="B150" s="14"/>
      <c r="C150" s="132">
        <v>0.54</v>
      </c>
      <c r="D150" s="132"/>
      <c r="E150" s="132"/>
      <c r="F150" s="132"/>
      <c r="G150" s="132"/>
    </row>
    <row r="151" spans="1:7" ht="13.8">
      <c r="A151" s="137" t="s">
        <v>619</v>
      </c>
      <c r="B151" s="14"/>
      <c r="C151" s="132">
        <v>3.5</v>
      </c>
      <c r="D151" s="132"/>
      <c r="E151" s="132"/>
      <c r="F151" s="132"/>
      <c r="G151" s="132"/>
    </row>
    <row r="152" spans="1:7" ht="27.6">
      <c r="A152" s="137" t="s">
        <v>663</v>
      </c>
      <c r="B152" s="14"/>
      <c r="C152" s="132">
        <v>10.71</v>
      </c>
      <c r="D152" s="132">
        <v>10.71</v>
      </c>
      <c r="E152" s="132"/>
      <c r="F152" s="132"/>
      <c r="G152" s="132"/>
    </row>
    <row r="153" spans="1:7" ht="27.6">
      <c r="A153" s="154" t="s">
        <v>633</v>
      </c>
      <c r="B153" s="14"/>
      <c r="C153" s="132">
        <v>10.4</v>
      </c>
      <c r="D153" s="132"/>
      <c r="E153" s="132"/>
      <c r="F153" s="132"/>
      <c r="G153" s="132"/>
    </row>
    <row r="154" spans="1:7" ht="13.8">
      <c r="A154" s="154" t="s">
        <v>632</v>
      </c>
      <c r="B154" s="14"/>
      <c r="C154" s="132">
        <v>3.8</v>
      </c>
      <c r="D154" s="132"/>
      <c r="E154" s="132"/>
      <c r="F154" s="132"/>
      <c r="G154" s="132"/>
    </row>
    <row r="155" spans="1:7" ht="13.8">
      <c r="A155" s="126" t="s">
        <v>394</v>
      </c>
      <c r="B155" s="121" t="s">
        <v>230</v>
      </c>
      <c r="C155" s="132">
        <f>C158+C165+C161</f>
        <v>84</v>
      </c>
      <c r="D155" s="132">
        <f>D158+D165+D161</f>
        <v>10</v>
      </c>
      <c r="E155" s="132">
        <f>E158+E165+E161</f>
        <v>0</v>
      </c>
      <c r="F155" s="132">
        <f>F158+F165+F161</f>
        <v>0</v>
      </c>
      <c r="G155" s="132">
        <f>G158+G165+G161</f>
        <v>0</v>
      </c>
    </row>
    <row r="156" spans="1:7" ht="22.8">
      <c r="A156" s="16" t="s">
        <v>173</v>
      </c>
      <c r="B156" s="121"/>
      <c r="C156" s="132">
        <f>C166</f>
        <v>0</v>
      </c>
      <c r="D156" s="132">
        <f>D166</f>
        <v>0</v>
      </c>
      <c r="E156" s="132">
        <f>E166</f>
        <v>0</v>
      </c>
      <c r="F156" s="132">
        <f>F166</f>
        <v>0</v>
      </c>
      <c r="G156" s="132">
        <f>G166</f>
        <v>0</v>
      </c>
    </row>
    <row r="157" spans="1:7">
      <c r="A157" s="8" t="s">
        <v>196</v>
      </c>
      <c r="B157" s="121"/>
      <c r="C157" s="132">
        <f>C159+C161</f>
        <v>84</v>
      </c>
      <c r="D157" s="132">
        <f>D159+D161</f>
        <v>10</v>
      </c>
      <c r="E157" s="132">
        <f>E159+E161</f>
        <v>0</v>
      </c>
      <c r="F157" s="132">
        <f>F159+F161</f>
        <v>0</v>
      </c>
      <c r="G157" s="132">
        <f>G159+G161</f>
        <v>0</v>
      </c>
    </row>
    <row r="158" spans="1:7" ht="13.8">
      <c r="A158" s="120" t="s">
        <v>395</v>
      </c>
      <c r="B158" s="14" t="s">
        <v>241</v>
      </c>
      <c r="C158" s="132">
        <f t="shared" ref="C158:G159" si="5">C159</f>
        <v>4</v>
      </c>
      <c r="D158" s="132">
        <f t="shared" si="5"/>
        <v>0</v>
      </c>
      <c r="E158" s="132">
        <f t="shared" si="5"/>
        <v>0</v>
      </c>
      <c r="F158" s="132">
        <f t="shared" si="5"/>
        <v>0</v>
      </c>
      <c r="G158" s="132">
        <f t="shared" si="5"/>
        <v>0</v>
      </c>
    </row>
    <row r="159" spans="1:7">
      <c r="A159" s="8" t="s">
        <v>196</v>
      </c>
      <c r="B159" s="14">
        <v>70</v>
      </c>
      <c r="C159" s="132">
        <f t="shared" si="5"/>
        <v>4</v>
      </c>
      <c r="D159" s="132">
        <f t="shared" si="5"/>
        <v>0</v>
      </c>
      <c r="E159" s="132">
        <f t="shared" si="5"/>
        <v>0</v>
      </c>
      <c r="F159" s="132">
        <f t="shared" si="5"/>
        <v>0</v>
      </c>
      <c r="G159" s="132">
        <f t="shared" si="5"/>
        <v>0</v>
      </c>
    </row>
    <row r="160" spans="1:7" ht="30.75" customHeight="1">
      <c r="A160" s="137" t="s">
        <v>514</v>
      </c>
      <c r="B160" s="14"/>
      <c r="C160" s="132">
        <v>4</v>
      </c>
      <c r="D160" s="132"/>
      <c r="E160" s="132"/>
      <c r="F160" s="132"/>
      <c r="G160" s="132"/>
    </row>
    <row r="161" spans="1:7" ht="13.5" customHeight="1">
      <c r="A161" s="140" t="s">
        <v>574</v>
      </c>
      <c r="B161" s="14" t="s">
        <v>360</v>
      </c>
      <c r="C161" s="132">
        <f>C162</f>
        <v>80</v>
      </c>
      <c r="D161" s="132">
        <f>D162</f>
        <v>10</v>
      </c>
      <c r="E161" s="132">
        <f>E162</f>
        <v>0</v>
      </c>
      <c r="F161" s="132">
        <f>F162</f>
        <v>0</v>
      </c>
      <c r="G161" s="132">
        <f>G162</f>
        <v>0</v>
      </c>
    </row>
    <row r="162" spans="1:7" ht="15" customHeight="1">
      <c r="A162" s="8" t="s">
        <v>196</v>
      </c>
      <c r="B162" s="14">
        <v>70</v>
      </c>
      <c r="C162" s="132">
        <f>C164+C163</f>
        <v>80</v>
      </c>
      <c r="D162" s="132">
        <f>D164+D163</f>
        <v>10</v>
      </c>
      <c r="E162" s="132">
        <f>E164+E163</f>
        <v>0</v>
      </c>
      <c r="F162" s="132">
        <f>F164+F163</f>
        <v>0</v>
      </c>
      <c r="G162" s="132">
        <f>G164+G163</f>
        <v>0</v>
      </c>
    </row>
    <row r="163" spans="1:7" ht="17.25" customHeight="1">
      <c r="A163" s="141" t="s">
        <v>575</v>
      </c>
      <c r="B163" s="14"/>
      <c r="C163" s="132">
        <v>69</v>
      </c>
      <c r="D163" s="132">
        <v>0</v>
      </c>
      <c r="E163" s="132"/>
      <c r="F163" s="132"/>
      <c r="G163" s="132"/>
    </row>
    <row r="164" spans="1:7" ht="17.25" customHeight="1">
      <c r="A164" s="141" t="s">
        <v>674</v>
      </c>
      <c r="B164" s="14"/>
      <c r="C164" s="132">
        <v>11</v>
      </c>
      <c r="D164" s="132">
        <v>10</v>
      </c>
      <c r="E164" s="132"/>
      <c r="F164" s="132"/>
      <c r="G164" s="132"/>
    </row>
    <row r="165" spans="1:7" ht="13.8">
      <c r="A165" s="120" t="s">
        <v>420</v>
      </c>
      <c r="B165" s="121"/>
      <c r="C165" s="132">
        <f>C166</f>
        <v>0</v>
      </c>
      <c r="D165" s="132">
        <f>D166</f>
        <v>0</v>
      </c>
      <c r="E165" s="132">
        <f>E166</f>
        <v>0</v>
      </c>
      <c r="F165" s="132">
        <f>F166</f>
        <v>0</v>
      </c>
      <c r="G165" s="132">
        <f>G166</f>
        <v>0</v>
      </c>
    </row>
    <row r="166" spans="1:7" ht="22.8">
      <c r="A166" s="16" t="s">
        <v>173</v>
      </c>
      <c r="B166" s="15">
        <v>58</v>
      </c>
      <c r="C166" s="130">
        <f>SUM(C167:C169)</f>
        <v>0</v>
      </c>
      <c r="D166" s="130">
        <f>SUM(D167:D169)</f>
        <v>0</v>
      </c>
      <c r="E166" s="130">
        <f>SUM(E167:E169)</f>
        <v>0</v>
      </c>
      <c r="F166" s="130">
        <f>SUM(F167:F169)</f>
        <v>0</v>
      </c>
      <c r="G166" s="130">
        <f>SUM(G167:G169)</f>
        <v>0</v>
      </c>
    </row>
    <row r="167" spans="1:7">
      <c r="A167" s="112" t="s">
        <v>178</v>
      </c>
      <c r="B167" s="17" t="s">
        <v>417</v>
      </c>
      <c r="C167" s="130"/>
      <c r="D167" s="130"/>
      <c r="E167" s="130"/>
      <c r="F167" s="130"/>
      <c r="G167" s="130"/>
    </row>
    <row r="168" spans="1:7">
      <c r="A168" s="112" t="s">
        <v>179</v>
      </c>
      <c r="B168" s="17" t="s">
        <v>418</v>
      </c>
      <c r="C168" s="130"/>
      <c r="D168" s="130"/>
      <c r="E168" s="130"/>
      <c r="F168" s="130"/>
      <c r="G168" s="130"/>
    </row>
    <row r="169" spans="1:7">
      <c r="A169" s="112" t="s">
        <v>180</v>
      </c>
      <c r="B169" s="17" t="s">
        <v>419</v>
      </c>
      <c r="C169" s="130"/>
      <c r="D169" s="130"/>
      <c r="E169" s="130"/>
      <c r="F169" s="130"/>
      <c r="G169" s="130"/>
    </row>
    <row r="170" spans="1:7" ht="15" customHeight="1">
      <c r="A170" s="113" t="s">
        <v>249</v>
      </c>
      <c r="B170" s="31" t="s">
        <v>250</v>
      </c>
      <c r="C170" s="129">
        <f>C178+C192+C200</f>
        <v>23397.16</v>
      </c>
      <c r="D170" s="129">
        <f>D178+D192+D200</f>
        <v>22531.139999999996</v>
      </c>
      <c r="E170" s="129">
        <f>E178+E192+E200</f>
        <v>9990.93</v>
      </c>
      <c r="F170" s="129">
        <f>F178+F192+F200</f>
        <v>3262.67</v>
      </c>
      <c r="G170" s="129">
        <f>G178+G192+G200</f>
        <v>0</v>
      </c>
    </row>
    <row r="171" spans="1:7" ht="22.8">
      <c r="A171" s="16" t="s">
        <v>173</v>
      </c>
      <c r="B171" s="15">
        <v>58</v>
      </c>
      <c r="C171" s="130">
        <f>C201</f>
        <v>102.84</v>
      </c>
      <c r="D171" s="130">
        <f>D201</f>
        <v>102.84</v>
      </c>
      <c r="E171" s="130">
        <f>E201</f>
        <v>9990.93</v>
      </c>
      <c r="F171" s="130">
        <f>F201</f>
        <v>3262.67</v>
      </c>
      <c r="G171" s="130">
        <f>G201</f>
        <v>0</v>
      </c>
    </row>
    <row r="172" spans="1:7">
      <c r="A172" s="112" t="s">
        <v>178</v>
      </c>
      <c r="B172" s="17" t="s">
        <v>417</v>
      </c>
      <c r="C172" s="130">
        <f t="shared" ref="C172:G174" si="6">C202</f>
        <v>15.43</v>
      </c>
      <c r="D172" s="130">
        <f t="shared" si="6"/>
        <v>15.43</v>
      </c>
      <c r="E172" s="130">
        <f t="shared" si="6"/>
        <v>1498.64</v>
      </c>
      <c r="F172" s="130">
        <f t="shared" si="6"/>
        <v>489.4</v>
      </c>
      <c r="G172" s="130">
        <f t="shared" si="6"/>
        <v>0</v>
      </c>
    </row>
    <row r="173" spans="1:7">
      <c r="A173" s="112" t="s">
        <v>179</v>
      </c>
      <c r="B173" s="17" t="s">
        <v>418</v>
      </c>
      <c r="C173" s="130">
        <f t="shared" si="6"/>
        <v>87.41</v>
      </c>
      <c r="D173" s="130">
        <f t="shared" si="6"/>
        <v>87.41</v>
      </c>
      <c r="E173" s="130">
        <f t="shared" si="6"/>
        <v>8492.2900000000009</v>
      </c>
      <c r="F173" s="130">
        <f t="shared" si="6"/>
        <v>2773.27</v>
      </c>
      <c r="G173" s="130">
        <f t="shared" si="6"/>
        <v>0</v>
      </c>
    </row>
    <row r="174" spans="1:7">
      <c r="A174" s="112" t="s">
        <v>180</v>
      </c>
      <c r="B174" s="17" t="s">
        <v>419</v>
      </c>
      <c r="C174" s="130">
        <f t="shared" si="6"/>
        <v>0</v>
      </c>
      <c r="D174" s="130">
        <f t="shared" si="6"/>
        <v>0</v>
      </c>
      <c r="E174" s="130">
        <f t="shared" si="6"/>
        <v>0</v>
      </c>
      <c r="F174" s="130">
        <f t="shared" si="6"/>
        <v>0</v>
      </c>
      <c r="G174" s="130">
        <f t="shared" si="6"/>
        <v>0</v>
      </c>
    </row>
    <row r="175" spans="1:7">
      <c r="A175" s="8" t="s">
        <v>174</v>
      </c>
      <c r="B175" s="14">
        <v>70</v>
      </c>
      <c r="C175" s="129">
        <f>C176+C177</f>
        <v>23294.32</v>
      </c>
      <c r="D175" s="129">
        <f>D176+D177</f>
        <v>22428.299999999996</v>
      </c>
      <c r="E175" s="129">
        <f>E176+E177</f>
        <v>0</v>
      </c>
      <c r="F175" s="129">
        <f>F176+F177</f>
        <v>0</v>
      </c>
      <c r="G175" s="129">
        <f>G176+G177</f>
        <v>0</v>
      </c>
    </row>
    <row r="176" spans="1:7">
      <c r="A176" s="19" t="s">
        <v>304</v>
      </c>
      <c r="B176" s="14">
        <v>71</v>
      </c>
      <c r="C176" s="129">
        <f>C179+C194+C206</f>
        <v>23194.32</v>
      </c>
      <c r="D176" s="129">
        <f>D179+D194+D206</f>
        <v>22428.299999999996</v>
      </c>
      <c r="E176" s="129">
        <f>E179+E194+E206</f>
        <v>0</v>
      </c>
      <c r="F176" s="129">
        <f>F179+F194+F206</f>
        <v>0</v>
      </c>
      <c r="G176" s="129">
        <f>G179+G194+G206</f>
        <v>0</v>
      </c>
    </row>
    <row r="177" spans="1:7">
      <c r="A177" s="19" t="s">
        <v>303</v>
      </c>
      <c r="B177" s="14">
        <v>72</v>
      </c>
      <c r="C177" s="129">
        <f>C292</f>
        <v>100</v>
      </c>
      <c r="D177" s="129">
        <f>D292</f>
        <v>0</v>
      </c>
      <c r="E177" s="129">
        <f>E292</f>
        <v>0</v>
      </c>
      <c r="F177" s="129">
        <f>F292</f>
        <v>0</v>
      </c>
      <c r="G177" s="129">
        <f>G292</f>
        <v>0</v>
      </c>
    </row>
    <row r="178" spans="1:7">
      <c r="A178" s="26" t="s">
        <v>251</v>
      </c>
      <c r="B178" s="21" t="s">
        <v>345</v>
      </c>
      <c r="C178" s="129">
        <f>C179</f>
        <v>2515.71</v>
      </c>
      <c r="D178" s="129">
        <f>D179</f>
        <v>142</v>
      </c>
      <c r="E178" s="129">
        <f>E179</f>
        <v>0</v>
      </c>
      <c r="F178" s="129">
        <f>F179</f>
        <v>0</v>
      </c>
      <c r="G178" s="129">
        <f>G179</f>
        <v>0</v>
      </c>
    </row>
    <row r="179" spans="1:7">
      <c r="A179" s="8" t="s">
        <v>174</v>
      </c>
      <c r="B179" s="14">
        <v>70</v>
      </c>
      <c r="C179" s="129">
        <f>SUM(C180:C191)</f>
        <v>2515.71</v>
      </c>
      <c r="D179" s="129">
        <f>SUM(D180:D191)</f>
        <v>142</v>
      </c>
      <c r="E179" s="129">
        <f>SUM(E180:E191)</f>
        <v>0</v>
      </c>
      <c r="F179" s="129">
        <f>SUM(F180:F191)</f>
        <v>0</v>
      </c>
      <c r="G179" s="129">
        <f>SUM(G180:G191)</f>
        <v>0</v>
      </c>
    </row>
    <row r="180" spans="1:7" ht="27.6">
      <c r="A180" s="119" t="s">
        <v>396</v>
      </c>
      <c r="B180" s="14"/>
      <c r="C180" s="132">
        <v>2093</v>
      </c>
      <c r="D180" s="132"/>
      <c r="E180" s="132"/>
      <c r="F180" s="132"/>
      <c r="G180" s="132"/>
    </row>
    <row r="181" spans="1:7" ht="27.6">
      <c r="A181" s="137" t="s">
        <v>551</v>
      </c>
      <c r="B181" s="14"/>
      <c r="C181" s="132">
        <v>0</v>
      </c>
      <c r="D181" s="132"/>
      <c r="E181" s="132"/>
      <c r="F181" s="132"/>
      <c r="G181" s="132"/>
    </row>
    <row r="182" spans="1:7" ht="55.2">
      <c r="A182" s="137" t="s">
        <v>555</v>
      </c>
      <c r="B182" s="14"/>
      <c r="C182" s="132">
        <v>377.8</v>
      </c>
      <c r="D182" s="132"/>
      <c r="E182" s="132"/>
      <c r="F182" s="132"/>
      <c r="G182" s="132"/>
    </row>
    <row r="183" spans="1:7" ht="41.4">
      <c r="A183" s="137" t="s">
        <v>584</v>
      </c>
      <c r="B183" s="14"/>
      <c r="C183" s="132">
        <v>20</v>
      </c>
      <c r="D183" s="132"/>
      <c r="E183" s="132"/>
      <c r="F183" s="132"/>
      <c r="G183" s="132"/>
    </row>
    <row r="184" spans="1:7" ht="29.4" customHeight="1">
      <c r="A184" s="137" t="s">
        <v>552</v>
      </c>
      <c r="B184" s="14"/>
      <c r="C184" s="132">
        <v>2.5</v>
      </c>
      <c r="D184" s="132"/>
      <c r="E184" s="132"/>
      <c r="F184" s="132"/>
      <c r="G184" s="132"/>
    </row>
    <row r="185" spans="1:7" ht="13.8">
      <c r="A185" s="137" t="s">
        <v>397</v>
      </c>
      <c r="B185" s="14"/>
      <c r="C185" s="132">
        <v>3</v>
      </c>
      <c r="D185" s="132">
        <v>3</v>
      </c>
      <c r="E185" s="132"/>
      <c r="F185" s="132"/>
      <c r="G185" s="132"/>
    </row>
    <row r="186" spans="1:7" ht="27.6">
      <c r="A186" s="137" t="s">
        <v>365</v>
      </c>
      <c r="B186" s="14"/>
      <c r="C186" s="132">
        <v>0</v>
      </c>
      <c r="D186" s="132">
        <v>10</v>
      </c>
      <c r="E186" s="132"/>
      <c r="F186" s="132"/>
      <c r="G186" s="132"/>
    </row>
    <row r="187" spans="1:7" ht="25.5" customHeight="1">
      <c r="A187" s="137" t="s">
        <v>364</v>
      </c>
      <c r="B187" s="14"/>
      <c r="C187" s="132">
        <v>0</v>
      </c>
      <c r="D187" s="132">
        <v>10</v>
      </c>
      <c r="E187" s="132"/>
      <c r="F187" s="132"/>
      <c r="G187" s="132"/>
    </row>
    <row r="188" spans="1:7" ht="39" customHeight="1">
      <c r="A188" s="119" t="s">
        <v>467</v>
      </c>
      <c r="B188" s="14"/>
      <c r="C188" s="132">
        <v>0</v>
      </c>
      <c r="D188" s="132"/>
      <c r="E188" s="132"/>
      <c r="F188" s="132"/>
      <c r="G188" s="132"/>
    </row>
    <row r="189" spans="1:7" ht="42.6" customHeight="1">
      <c r="A189" s="119" t="s">
        <v>398</v>
      </c>
      <c r="B189" s="14"/>
      <c r="C189" s="132">
        <v>0</v>
      </c>
      <c r="D189" s="132"/>
      <c r="E189" s="132"/>
      <c r="F189" s="132"/>
      <c r="G189" s="132"/>
    </row>
    <row r="190" spans="1:7" ht="22.95" customHeight="1">
      <c r="A190" s="119" t="s">
        <v>692</v>
      </c>
      <c r="B190" s="14"/>
      <c r="C190" s="132">
        <v>0</v>
      </c>
      <c r="D190" s="132">
        <v>119</v>
      </c>
      <c r="E190" s="132"/>
      <c r="F190" s="132"/>
      <c r="G190" s="132"/>
    </row>
    <row r="191" spans="1:7" ht="38.25" customHeight="1">
      <c r="A191" s="122" t="s">
        <v>399</v>
      </c>
      <c r="B191" s="14"/>
      <c r="C191" s="132">
        <v>19.41</v>
      </c>
      <c r="D191" s="132"/>
      <c r="E191" s="132"/>
      <c r="F191" s="132"/>
      <c r="G191" s="132"/>
    </row>
    <row r="192" spans="1:7" s="13" customFormat="1" ht="18" customHeight="1">
      <c r="A192" s="25" t="s">
        <v>346</v>
      </c>
      <c r="B192" s="23" t="s">
        <v>347</v>
      </c>
      <c r="C192" s="130">
        <f t="shared" ref="C192:G193" si="7">C193</f>
        <v>3506</v>
      </c>
      <c r="D192" s="130">
        <f t="shared" si="7"/>
        <v>2683.3</v>
      </c>
      <c r="E192" s="130">
        <f t="shared" si="7"/>
        <v>0</v>
      </c>
      <c r="F192" s="130">
        <f t="shared" si="7"/>
        <v>0</v>
      </c>
      <c r="G192" s="130">
        <f t="shared" si="7"/>
        <v>0</v>
      </c>
    </row>
    <row r="193" spans="1:7">
      <c r="A193" s="8" t="s">
        <v>196</v>
      </c>
      <c r="B193" s="14">
        <v>70</v>
      </c>
      <c r="C193" s="130">
        <f t="shared" si="7"/>
        <v>3506</v>
      </c>
      <c r="D193" s="130">
        <f t="shared" si="7"/>
        <v>2683.3</v>
      </c>
      <c r="E193" s="130">
        <f t="shared" si="7"/>
        <v>0</v>
      </c>
      <c r="F193" s="130">
        <f t="shared" si="7"/>
        <v>0</v>
      </c>
      <c r="G193" s="130">
        <f t="shared" si="7"/>
        <v>0</v>
      </c>
    </row>
    <row r="194" spans="1:7">
      <c r="A194" s="8" t="s">
        <v>304</v>
      </c>
      <c r="B194" s="14">
        <v>71</v>
      </c>
      <c r="C194" s="130">
        <f>SUM(C195:C199)</f>
        <v>3506</v>
      </c>
      <c r="D194" s="130">
        <f t="shared" ref="D194:G194" si="8">SUM(D195:D199)</f>
        <v>2683.3</v>
      </c>
      <c r="E194" s="130">
        <f t="shared" si="8"/>
        <v>0</v>
      </c>
      <c r="F194" s="130">
        <f t="shared" si="8"/>
        <v>0</v>
      </c>
      <c r="G194" s="130">
        <f t="shared" si="8"/>
        <v>0</v>
      </c>
    </row>
    <row r="195" spans="1:7" ht="23.4">
      <c r="A195" s="8" t="s">
        <v>306</v>
      </c>
      <c r="B195" s="14"/>
      <c r="C195" s="129">
        <v>2880</v>
      </c>
      <c r="D195" s="129">
        <v>2000</v>
      </c>
      <c r="E195" s="129"/>
      <c r="F195" s="129"/>
      <c r="G195" s="129"/>
    </row>
    <row r="196" spans="1:7" ht="41.4">
      <c r="A196" s="137" t="s">
        <v>553</v>
      </c>
      <c r="B196" s="14"/>
      <c r="C196" s="129">
        <v>150</v>
      </c>
      <c r="D196" s="129"/>
      <c r="E196" s="129"/>
      <c r="F196" s="129"/>
      <c r="G196" s="129"/>
    </row>
    <row r="197" spans="1:7" ht="27.6">
      <c r="A197" s="137" t="s">
        <v>690</v>
      </c>
      <c r="B197" s="14"/>
      <c r="C197" s="129">
        <v>0</v>
      </c>
      <c r="D197" s="129">
        <v>600</v>
      </c>
      <c r="E197" s="129"/>
      <c r="F197" s="129"/>
      <c r="G197" s="129"/>
    </row>
    <row r="198" spans="1:7" ht="27.6">
      <c r="A198" s="137" t="s">
        <v>693</v>
      </c>
      <c r="B198" s="14"/>
      <c r="C198" s="129">
        <v>0</v>
      </c>
      <c r="D198" s="129">
        <v>83.3</v>
      </c>
      <c r="E198" s="129"/>
      <c r="F198" s="129"/>
      <c r="G198" s="129"/>
    </row>
    <row r="199" spans="1:7" ht="27.6">
      <c r="A199" s="137" t="s">
        <v>669</v>
      </c>
      <c r="B199" s="14"/>
      <c r="C199" s="129">
        <v>476</v>
      </c>
      <c r="D199" s="129"/>
      <c r="E199" s="129"/>
      <c r="F199" s="129"/>
      <c r="G199" s="129"/>
    </row>
    <row r="200" spans="1:7" ht="30" customHeight="1">
      <c r="A200" s="26" t="s">
        <v>278</v>
      </c>
      <c r="B200" s="21" t="s">
        <v>348</v>
      </c>
      <c r="C200" s="129">
        <f>C205+C201</f>
        <v>17375.45</v>
      </c>
      <c r="D200" s="129">
        <f>D205+D201</f>
        <v>19705.839999999997</v>
      </c>
      <c r="E200" s="129">
        <f>E205+E201</f>
        <v>9990.93</v>
      </c>
      <c r="F200" s="129">
        <f>F205+F201</f>
        <v>3262.67</v>
      </c>
      <c r="G200" s="129">
        <f>G205+G201</f>
        <v>0</v>
      </c>
    </row>
    <row r="201" spans="1:7" ht="22.8">
      <c r="A201" s="16" t="s">
        <v>173</v>
      </c>
      <c r="B201" s="15">
        <v>58</v>
      </c>
      <c r="C201" s="130">
        <f>SUM(C202:C204)</f>
        <v>102.84</v>
      </c>
      <c r="D201" s="130">
        <f>SUM(D202:D204)</f>
        <v>102.84</v>
      </c>
      <c r="E201" s="130">
        <f>SUM(E202:E204)</f>
        <v>9990.93</v>
      </c>
      <c r="F201" s="130">
        <f>SUM(F202:F204)</f>
        <v>3262.67</v>
      </c>
      <c r="G201" s="130">
        <f>SUM(G202:G204)</f>
        <v>0</v>
      </c>
    </row>
    <row r="202" spans="1:7">
      <c r="A202" s="112" t="s">
        <v>178</v>
      </c>
      <c r="B202" s="17" t="s">
        <v>417</v>
      </c>
      <c r="C202" s="130">
        <v>15.43</v>
      </c>
      <c r="D202" s="130">
        <v>15.43</v>
      </c>
      <c r="E202" s="130">
        <v>1498.64</v>
      </c>
      <c r="F202" s="130">
        <v>489.4</v>
      </c>
      <c r="G202" s="130"/>
    </row>
    <row r="203" spans="1:7">
      <c r="A203" s="112" t="s">
        <v>179</v>
      </c>
      <c r="B203" s="17" t="s">
        <v>418</v>
      </c>
      <c r="C203" s="130">
        <v>87.41</v>
      </c>
      <c r="D203" s="130">
        <v>87.41</v>
      </c>
      <c r="E203" s="130">
        <v>8492.2900000000009</v>
      </c>
      <c r="F203" s="130">
        <v>2773.27</v>
      </c>
      <c r="G203" s="130"/>
    </row>
    <row r="204" spans="1:7">
      <c r="A204" s="112" t="s">
        <v>180</v>
      </c>
      <c r="B204" s="17" t="s">
        <v>419</v>
      </c>
      <c r="C204" s="130"/>
      <c r="D204" s="130"/>
      <c r="E204" s="130"/>
      <c r="F204" s="130"/>
      <c r="G204" s="130"/>
    </row>
    <row r="205" spans="1:7">
      <c r="A205" s="8" t="s">
        <v>174</v>
      </c>
      <c r="B205" s="21">
        <v>70</v>
      </c>
      <c r="C205" s="129">
        <f>C206+C292</f>
        <v>17272.61</v>
      </c>
      <c r="D205" s="129">
        <f>D206+D292</f>
        <v>19602.999999999996</v>
      </c>
      <c r="E205" s="129">
        <f>E206+E292</f>
        <v>0</v>
      </c>
      <c r="F205" s="129">
        <f>F206+F292</f>
        <v>0</v>
      </c>
      <c r="G205" s="129">
        <f>G206+G292</f>
        <v>0</v>
      </c>
    </row>
    <row r="206" spans="1:7">
      <c r="A206" s="8" t="s">
        <v>304</v>
      </c>
      <c r="B206" s="14">
        <v>71</v>
      </c>
      <c r="C206" s="129">
        <f>C207</f>
        <v>17172.61</v>
      </c>
      <c r="D206" s="129">
        <f>D207</f>
        <v>19602.999999999996</v>
      </c>
      <c r="E206" s="129">
        <f>E207</f>
        <v>0</v>
      </c>
      <c r="F206" s="129">
        <f>F207</f>
        <v>0</v>
      </c>
      <c r="G206" s="129">
        <f>G207</f>
        <v>0</v>
      </c>
    </row>
    <row r="207" spans="1:7">
      <c r="A207" s="8" t="s">
        <v>174</v>
      </c>
      <c r="B207" s="14">
        <v>71</v>
      </c>
      <c r="C207" s="129">
        <f>SUM(C208:C291)</f>
        <v>17172.61</v>
      </c>
      <c r="D207" s="129">
        <f>SUM(D208:D291)</f>
        <v>19602.999999999996</v>
      </c>
      <c r="E207" s="129">
        <f>SUM(E208:E291)</f>
        <v>0</v>
      </c>
      <c r="F207" s="129">
        <f>SUM(F208:F291)</f>
        <v>0</v>
      </c>
      <c r="G207" s="129">
        <f>SUM(G208:G291)</f>
        <v>0</v>
      </c>
    </row>
    <row r="208" spans="1:7" ht="25.5" customHeight="1">
      <c r="A208" s="137" t="s">
        <v>459</v>
      </c>
      <c r="B208" s="14"/>
      <c r="C208" s="132">
        <v>894.24</v>
      </c>
      <c r="D208" s="132"/>
      <c r="E208" s="132"/>
      <c r="F208" s="132"/>
      <c r="G208" s="132"/>
    </row>
    <row r="209" spans="1:7" ht="25.5" customHeight="1">
      <c r="A209" s="137" t="s">
        <v>460</v>
      </c>
      <c r="B209" s="14"/>
      <c r="C209" s="132">
        <v>788.6</v>
      </c>
      <c r="D209" s="132"/>
      <c r="E209" s="132"/>
      <c r="F209" s="132"/>
      <c r="G209" s="132"/>
    </row>
    <row r="210" spans="1:7" ht="25.5" customHeight="1">
      <c r="A210" s="137" t="s">
        <v>554</v>
      </c>
      <c r="B210" s="14"/>
      <c r="C210" s="132">
        <v>500</v>
      </c>
      <c r="D210" s="132">
        <v>1310</v>
      </c>
      <c r="E210" s="132"/>
      <c r="F210" s="132"/>
      <c r="G210" s="132"/>
    </row>
    <row r="211" spans="1:7" ht="33" customHeight="1">
      <c r="A211" s="137" t="s">
        <v>556</v>
      </c>
      <c r="B211" s="14"/>
      <c r="C211" s="132">
        <v>10020.969999999999</v>
      </c>
      <c r="D211" s="132">
        <v>5144.92</v>
      </c>
      <c r="E211" s="132"/>
      <c r="F211" s="132"/>
      <c r="G211" s="132"/>
    </row>
    <row r="212" spans="1:7" ht="33" customHeight="1">
      <c r="A212" s="137" t="s">
        <v>644</v>
      </c>
      <c r="B212" s="14"/>
      <c r="C212" s="132">
        <v>286</v>
      </c>
      <c r="D212" s="132">
        <v>3530</v>
      </c>
      <c r="E212" s="132"/>
      <c r="F212" s="132"/>
      <c r="G212" s="132"/>
    </row>
    <row r="213" spans="1:7" ht="33" customHeight="1">
      <c r="A213" s="137" t="s">
        <v>645</v>
      </c>
      <c r="B213" s="14"/>
      <c r="C213" s="132">
        <v>100</v>
      </c>
      <c r="D213" s="132">
        <v>0.1</v>
      </c>
      <c r="E213" s="132"/>
      <c r="F213" s="132"/>
      <c r="G213" s="132"/>
    </row>
    <row r="214" spans="1:7" ht="46.5" customHeight="1">
      <c r="A214" s="137" t="s">
        <v>557</v>
      </c>
      <c r="B214" s="14"/>
      <c r="C214" s="132">
        <v>142.4</v>
      </c>
      <c r="D214" s="132">
        <v>3204.72</v>
      </c>
      <c r="E214" s="132"/>
      <c r="F214" s="132"/>
      <c r="G214" s="132"/>
    </row>
    <row r="215" spans="1:7" ht="27.75" customHeight="1">
      <c r="A215" s="137" t="s">
        <v>558</v>
      </c>
      <c r="B215" s="14"/>
      <c r="C215" s="132">
        <v>0</v>
      </c>
      <c r="D215" s="132"/>
      <c r="E215" s="132"/>
      <c r="F215" s="132"/>
      <c r="G215" s="132"/>
    </row>
    <row r="216" spans="1:7" ht="31.5" customHeight="1">
      <c r="A216" s="137" t="s">
        <v>572</v>
      </c>
      <c r="B216" s="14"/>
      <c r="C216" s="132">
        <v>5</v>
      </c>
      <c r="D216" s="132">
        <v>50</v>
      </c>
      <c r="E216" s="132"/>
      <c r="F216" s="132"/>
      <c r="G216" s="132"/>
    </row>
    <row r="217" spans="1:7" ht="25.5" customHeight="1">
      <c r="A217" s="137" t="s">
        <v>559</v>
      </c>
      <c r="B217" s="14"/>
      <c r="C217" s="132">
        <v>600</v>
      </c>
      <c r="D217" s="132">
        <v>535.5</v>
      </c>
      <c r="E217" s="132"/>
      <c r="F217" s="132"/>
      <c r="G217" s="132"/>
    </row>
    <row r="218" spans="1:7" ht="20.25" customHeight="1">
      <c r="A218" s="137" t="s">
        <v>696</v>
      </c>
      <c r="B218" s="14"/>
      <c r="C218" s="132">
        <v>10</v>
      </c>
      <c r="D218" s="132">
        <v>700</v>
      </c>
      <c r="E218" s="132"/>
      <c r="F218" s="132"/>
      <c r="G218" s="132"/>
    </row>
    <row r="219" spans="1:7" ht="20.25" customHeight="1">
      <c r="A219" s="137" t="s">
        <v>654</v>
      </c>
      <c r="B219" s="14"/>
      <c r="C219" s="132">
        <v>125</v>
      </c>
      <c r="D219" s="132"/>
      <c r="E219" s="132"/>
      <c r="F219" s="132"/>
      <c r="G219" s="132"/>
    </row>
    <row r="220" spans="1:7" ht="28.95" customHeight="1">
      <c r="A220" s="137" t="s">
        <v>252</v>
      </c>
      <c r="B220" s="14"/>
      <c r="C220" s="132">
        <v>135</v>
      </c>
      <c r="D220" s="132">
        <v>50</v>
      </c>
      <c r="E220" s="132"/>
      <c r="F220" s="132"/>
      <c r="G220" s="132"/>
    </row>
    <row r="221" spans="1:7" ht="28.95" customHeight="1">
      <c r="A221" s="137" t="s">
        <v>253</v>
      </c>
      <c r="B221" s="14"/>
      <c r="C221" s="132">
        <v>135</v>
      </c>
      <c r="D221" s="132">
        <v>100</v>
      </c>
      <c r="E221" s="132"/>
      <c r="F221" s="132"/>
      <c r="G221" s="132"/>
    </row>
    <row r="222" spans="1:7" ht="40.200000000000003" customHeight="1">
      <c r="A222" s="137" t="s">
        <v>461</v>
      </c>
      <c r="B222" s="14"/>
      <c r="C222" s="132">
        <v>130</v>
      </c>
      <c r="D222" s="132">
        <v>50</v>
      </c>
      <c r="E222" s="132"/>
      <c r="F222" s="132"/>
      <c r="G222" s="132"/>
    </row>
    <row r="223" spans="1:7" ht="41.4" customHeight="1">
      <c r="A223" s="137" t="s">
        <v>462</v>
      </c>
      <c r="B223" s="14"/>
      <c r="C223" s="132">
        <v>157</v>
      </c>
      <c r="D223" s="132">
        <v>50</v>
      </c>
      <c r="E223" s="132"/>
      <c r="F223" s="132"/>
      <c r="G223" s="132"/>
    </row>
    <row r="224" spans="1:7" ht="25.5" customHeight="1">
      <c r="A224" s="137" t="s">
        <v>463</v>
      </c>
      <c r="B224" s="14"/>
      <c r="C224" s="132">
        <v>125</v>
      </c>
      <c r="D224" s="132">
        <v>50</v>
      </c>
      <c r="E224" s="132"/>
      <c r="F224" s="132"/>
      <c r="G224" s="132"/>
    </row>
    <row r="225" spans="1:7" ht="73.95" customHeight="1">
      <c r="A225" s="137" t="s">
        <v>695</v>
      </c>
      <c r="B225" s="14"/>
      <c r="C225" s="132">
        <v>0</v>
      </c>
      <c r="D225" s="132">
        <v>120</v>
      </c>
      <c r="E225" s="132"/>
      <c r="F225" s="132"/>
      <c r="G225" s="132"/>
    </row>
    <row r="226" spans="1:7" ht="29.4" customHeight="1">
      <c r="A226" s="139" t="s">
        <v>464</v>
      </c>
      <c r="B226" s="14"/>
      <c r="C226" s="132">
        <v>21</v>
      </c>
      <c r="D226" s="132">
        <v>21</v>
      </c>
      <c r="E226" s="132"/>
      <c r="F226" s="132"/>
      <c r="G226" s="132"/>
    </row>
    <row r="227" spans="1:7" ht="13.8">
      <c r="A227" s="137" t="s">
        <v>697</v>
      </c>
      <c r="B227" s="14"/>
      <c r="C227" s="132">
        <v>0</v>
      </c>
      <c r="D227" s="132">
        <v>20.5</v>
      </c>
      <c r="E227" s="132"/>
      <c r="F227" s="132"/>
      <c r="G227" s="132"/>
    </row>
    <row r="228" spans="1:7" ht="13.8">
      <c r="A228" s="137" t="s">
        <v>465</v>
      </c>
      <c r="B228" s="14"/>
      <c r="C228" s="132">
        <v>0</v>
      </c>
      <c r="D228" s="132"/>
      <c r="E228" s="132"/>
      <c r="F228" s="132"/>
      <c r="G228" s="132"/>
    </row>
    <row r="229" spans="1:7" ht="13.8">
      <c r="A229" s="137" t="s">
        <v>602</v>
      </c>
      <c r="B229" s="14"/>
      <c r="C229" s="132">
        <v>1.6</v>
      </c>
      <c r="D229" s="132"/>
      <c r="E229" s="132"/>
      <c r="F229" s="132"/>
      <c r="G229" s="132"/>
    </row>
    <row r="230" spans="1:7" ht="41.4">
      <c r="A230" s="137" t="s">
        <v>560</v>
      </c>
      <c r="B230" s="14"/>
      <c r="C230" s="132">
        <v>133.5</v>
      </c>
      <c r="D230" s="132"/>
      <c r="E230" s="132"/>
      <c r="F230" s="132"/>
      <c r="G230" s="132"/>
    </row>
    <row r="231" spans="1:7" ht="25.5" customHeight="1">
      <c r="A231" s="137" t="s">
        <v>466</v>
      </c>
      <c r="B231" s="14"/>
      <c r="C231" s="132">
        <v>208</v>
      </c>
      <c r="D231" s="132"/>
      <c r="E231" s="132"/>
      <c r="F231" s="132"/>
      <c r="G231" s="132"/>
    </row>
    <row r="232" spans="1:7" ht="13.8">
      <c r="A232" s="137" t="s">
        <v>561</v>
      </c>
      <c r="B232" s="14"/>
      <c r="C232" s="132">
        <v>166.3</v>
      </c>
      <c r="D232" s="132">
        <v>166.3</v>
      </c>
      <c r="E232" s="132"/>
      <c r="F232" s="132"/>
      <c r="G232" s="132"/>
    </row>
    <row r="233" spans="1:7" ht="55.2">
      <c r="A233" s="137" t="s">
        <v>562</v>
      </c>
      <c r="B233" s="14"/>
      <c r="C233" s="132">
        <v>0.1</v>
      </c>
      <c r="D233" s="132"/>
      <c r="E233" s="132"/>
      <c r="F233" s="132"/>
      <c r="G233" s="132"/>
    </row>
    <row r="234" spans="1:7" ht="25.5" customHeight="1">
      <c r="A234" s="137" t="s">
        <v>585</v>
      </c>
      <c r="B234" s="14"/>
      <c r="C234" s="132">
        <v>0</v>
      </c>
      <c r="D234" s="132"/>
      <c r="E234" s="132"/>
      <c r="F234" s="132"/>
      <c r="G234" s="132"/>
    </row>
    <row r="235" spans="1:7" ht="25.5" customHeight="1">
      <c r="A235" s="137" t="s">
        <v>586</v>
      </c>
      <c r="B235" s="14"/>
      <c r="C235" s="132">
        <v>0</v>
      </c>
      <c r="D235" s="132"/>
      <c r="E235" s="132"/>
      <c r="F235" s="132"/>
      <c r="G235" s="132"/>
    </row>
    <row r="236" spans="1:7" ht="25.5" customHeight="1">
      <c r="A236" s="137" t="s">
        <v>587</v>
      </c>
      <c r="B236" s="14"/>
      <c r="C236" s="132">
        <v>0</v>
      </c>
      <c r="D236" s="132"/>
      <c r="E236" s="132"/>
      <c r="F236" s="132"/>
      <c r="G236" s="132"/>
    </row>
    <row r="237" spans="1:7" ht="25.5" customHeight="1">
      <c r="A237" s="137" t="s">
        <v>563</v>
      </c>
      <c r="B237" s="14"/>
      <c r="C237" s="132">
        <v>20</v>
      </c>
      <c r="D237" s="132">
        <v>20</v>
      </c>
      <c r="E237" s="132"/>
      <c r="F237" s="132"/>
      <c r="G237" s="132"/>
    </row>
    <row r="238" spans="1:7" ht="25.5" customHeight="1">
      <c r="A238" s="137" t="s">
        <v>564</v>
      </c>
      <c r="B238" s="14"/>
      <c r="C238" s="132">
        <v>20</v>
      </c>
      <c r="D238" s="132"/>
      <c r="E238" s="132"/>
      <c r="F238" s="132"/>
      <c r="G238" s="132"/>
    </row>
    <row r="239" spans="1:7" ht="25.5" customHeight="1">
      <c r="A239" s="137" t="s">
        <v>565</v>
      </c>
      <c r="B239" s="14"/>
      <c r="C239" s="132">
        <v>0</v>
      </c>
      <c r="D239" s="132"/>
      <c r="E239" s="132"/>
      <c r="F239" s="132"/>
      <c r="G239" s="132"/>
    </row>
    <row r="240" spans="1:7" ht="25.5" customHeight="1">
      <c r="A240" s="137" t="s">
        <v>576</v>
      </c>
      <c r="B240" s="14"/>
      <c r="C240" s="132">
        <v>0</v>
      </c>
      <c r="D240" s="132"/>
      <c r="E240" s="132"/>
      <c r="F240" s="132"/>
      <c r="G240" s="132"/>
    </row>
    <row r="241" spans="1:7" ht="25.5" customHeight="1">
      <c r="A241" s="137" t="s">
        <v>691</v>
      </c>
      <c r="B241" s="14"/>
      <c r="C241" s="132">
        <v>0</v>
      </c>
      <c r="D241" s="132">
        <v>3000</v>
      </c>
      <c r="E241" s="132"/>
      <c r="F241" s="132"/>
      <c r="G241" s="132"/>
    </row>
    <row r="242" spans="1:7" ht="25.5" customHeight="1">
      <c r="A242" s="137" t="s">
        <v>678</v>
      </c>
      <c r="B242" s="14"/>
      <c r="C242" s="132">
        <v>560</v>
      </c>
      <c r="D242" s="132">
        <v>560</v>
      </c>
      <c r="E242" s="132"/>
      <c r="F242" s="132"/>
      <c r="G242" s="132"/>
    </row>
    <row r="243" spans="1:7" ht="25.5" customHeight="1">
      <c r="A243" s="137" t="s">
        <v>620</v>
      </c>
      <c r="B243" s="14"/>
      <c r="C243" s="132">
        <v>10</v>
      </c>
      <c r="D243" s="132"/>
      <c r="E243" s="132"/>
      <c r="F243" s="132"/>
      <c r="G243" s="132"/>
    </row>
    <row r="244" spans="1:7" ht="54.6" customHeight="1">
      <c r="A244" s="137" t="s">
        <v>694</v>
      </c>
      <c r="B244" s="14"/>
      <c r="C244" s="132">
        <v>0</v>
      </c>
      <c r="D244" s="132">
        <v>140</v>
      </c>
      <c r="E244" s="132"/>
      <c r="F244" s="132"/>
      <c r="G244" s="132"/>
    </row>
    <row r="245" spans="1:7" ht="28.95" customHeight="1">
      <c r="A245" s="137" t="s">
        <v>621</v>
      </c>
      <c r="B245" s="14"/>
      <c r="C245" s="132">
        <v>170</v>
      </c>
      <c r="D245" s="132"/>
      <c r="E245" s="132"/>
      <c r="F245" s="132"/>
      <c r="G245" s="132"/>
    </row>
    <row r="246" spans="1:7" ht="25.5" customHeight="1">
      <c r="A246" s="137" t="s">
        <v>593</v>
      </c>
      <c r="B246" s="14"/>
      <c r="C246" s="132">
        <v>0</v>
      </c>
      <c r="D246" s="132"/>
      <c r="E246" s="132"/>
      <c r="F246" s="132"/>
      <c r="G246" s="132"/>
    </row>
    <row r="247" spans="1:7" ht="36.6" customHeight="1">
      <c r="A247" s="137" t="s">
        <v>454</v>
      </c>
      <c r="B247" s="14"/>
      <c r="C247" s="132">
        <v>7.14</v>
      </c>
      <c r="D247" s="132"/>
      <c r="E247" s="132"/>
      <c r="F247" s="132"/>
      <c r="G247" s="132"/>
    </row>
    <row r="248" spans="1:7" ht="45" customHeight="1">
      <c r="A248" s="137" t="s">
        <v>455</v>
      </c>
      <c r="B248" s="14"/>
      <c r="C248" s="132">
        <v>0</v>
      </c>
      <c r="D248" s="132"/>
      <c r="E248" s="132"/>
      <c r="F248" s="132"/>
      <c r="G248" s="132"/>
    </row>
    <row r="249" spans="1:7" ht="37.950000000000003" customHeight="1">
      <c r="A249" s="137" t="s">
        <v>456</v>
      </c>
      <c r="B249" s="14"/>
      <c r="C249" s="132">
        <v>7.15</v>
      </c>
      <c r="D249" s="132"/>
      <c r="E249" s="132"/>
      <c r="F249" s="132"/>
      <c r="G249" s="132"/>
    </row>
    <row r="250" spans="1:7" ht="43.2" customHeight="1">
      <c r="A250" s="137" t="s">
        <v>457</v>
      </c>
      <c r="B250" s="14"/>
      <c r="C250" s="132">
        <v>0</v>
      </c>
      <c r="D250" s="132"/>
      <c r="E250" s="132"/>
      <c r="F250" s="132"/>
      <c r="G250" s="132"/>
    </row>
    <row r="251" spans="1:7" ht="43.2" customHeight="1">
      <c r="A251" s="137" t="s">
        <v>597</v>
      </c>
      <c r="B251" s="14"/>
      <c r="C251" s="132">
        <v>27.5</v>
      </c>
      <c r="D251" s="132">
        <v>20</v>
      </c>
      <c r="E251" s="132"/>
      <c r="F251" s="132"/>
      <c r="G251" s="132"/>
    </row>
    <row r="252" spans="1:7" ht="43.2" customHeight="1">
      <c r="A252" s="137" t="s">
        <v>698</v>
      </c>
      <c r="B252" s="14"/>
      <c r="C252" s="132">
        <v>0</v>
      </c>
      <c r="D252" s="132">
        <v>79</v>
      </c>
      <c r="E252" s="132"/>
      <c r="F252" s="132"/>
      <c r="G252" s="132"/>
    </row>
    <row r="253" spans="1:7" ht="43.2" customHeight="1">
      <c r="A253" s="137" t="s">
        <v>699</v>
      </c>
      <c r="B253" s="14"/>
      <c r="C253" s="132">
        <v>0</v>
      </c>
      <c r="D253" s="132">
        <v>58</v>
      </c>
      <c r="E253" s="132"/>
      <c r="F253" s="132"/>
      <c r="G253" s="132"/>
    </row>
    <row r="254" spans="1:7" ht="43.2" customHeight="1">
      <c r="A254" s="137" t="s">
        <v>648</v>
      </c>
      <c r="B254" s="14"/>
      <c r="C254" s="132">
        <v>1.78</v>
      </c>
      <c r="D254" s="132">
        <v>1.78</v>
      </c>
      <c r="E254" s="132"/>
      <c r="F254" s="132"/>
      <c r="G254" s="132"/>
    </row>
    <row r="255" spans="1:7" ht="43.2" customHeight="1">
      <c r="A255" s="137" t="s">
        <v>647</v>
      </c>
      <c r="B255" s="14"/>
      <c r="C255" s="132">
        <v>0.6</v>
      </c>
      <c r="D255" s="132">
        <v>0.6</v>
      </c>
      <c r="E255" s="132"/>
      <c r="F255" s="132"/>
      <c r="G255" s="132"/>
    </row>
    <row r="256" spans="1:7" ht="43.2" customHeight="1">
      <c r="A256" s="137" t="s">
        <v>646</v>
      </c>
      <c r="B256" s="14"/>
      <c r="C256" s="132">
        <v>8.6</v>
      </c>
      <c r="D256" s="132">
        <v>8.6</v>
      </c>
      <c r="E256" s="132"/>
      <c r="F256" s="132"/>
      <c r="G256" s="132"/>
    </row>
    <row r="257" spans="1:7" ht="43.2" customHeight="1">
      <c r="A257" s="137" t="s">
        <v>649</v>
      </c>
      <c r="B257" s="14"/>
      <c r="C257" s="132">
        <v>2.98</v>
      </c>
      <c r="D257" s="132">
        <v>2.98</v>
      </c>
      <c r="E257" s="132"/>
      <c r="F257" s="132"/>
      <c r="G257" s="132"/>
    </row>
    <row r="258" spans="1:7" ht="43.2" customHeight="1">
      <c r="A258" s="137" t="s">
        <v>650</v>
      </c>
      <c r="B258" s="14"/>
      <c r="C258" s="132">
        <v>12</v>
      </c>
      <c r="D258" s="132">
        <v>12.5</v>
      </c>
      <c r="E258" s="132"/>
      <c r="F258" s="132"/>
      <c r="G258" s="132"/>
    </row>
    <row r="259" spans="1:7" ht="27" customHeight="1">
      <c r="A259" s="137" t="s">
        <v>566</v>
      </c>
      <c r="B259" s="14"/>
      <c r="C259" s="132">
        <v>144</v>
      </c>
      <c r="D259" s="132"/>
      <c r="E259" s="132"/>
      <c r="F259" s="132"/>
      <c r="G259" s="132"/>
    </row>
    <row r="260" spans="1:7" ht="33.6" customHeight="1">
      <c r="A260" s="137" t="s">
        <v>458</v>
      </c>
      <c r="B260" s="14"/>
      <c r="C260" s="132">
        <v>6.5</v>
      </c>
      <c r="D260" s="132"/>
      <c r="E260" s="132"/>
      <c r="F260" s="132"/>
      <c r="G260" s="132"/>
    </row>
    <row r="261" spans="1:7" ht="33.6" customHeight="1">
      <c r="A261" s="137" t="s">
        <v>612</v>
      </c>
      <c r="B261" s="14"/>
      <c r="C261" s="132">
        <v>50</v>
      </c>
      <c r="D261" s="132">
        <v>50</v>
      </c>
      <c r="E261" s="132"/>
      <c r="F261" s="132"/>
      <c r="G261" s="132"/>
    </row>
    <row r="262" spans="1:7" ht="40.5" customHeight="1">
      <c r="A262" s="137" t="s">
        <v>567</v>
      </c>
      <c r="B262" s="14"/>
      <c r="C262" s="132">
        <v>80.400000000000006</v>
      </c>
      <c r="D262" s="132">
        <v>48</v>
      </c>
      <c r="E262" s="132"/>
      <c r="F262" s="132"/>
      <c r="G262" s="132"/>
    </row>
    <row r="263" spans="1:7" ht="40.5" customHeight="1">
      <c r="A263" s="137" t="s">
        <v>700</v>
      </c>
      <c r="B263" s="14"/>
      <c r="C263" s="132">
        <v>0</v>
      </c>
      <c r="D263" s="132">
        <v>57.2</v>
      </c>
      <c r="E263" s="132"/>
      <c r="F263" s="132"/>
      <c r="G263" s="132"/>
    </row>
    <row r="264" spans="1:7" ht="27" customHeight="1">
      <c r="A264" s="137" t="s">
        <v>568</v>
      </c>
      <c r="B264" s="14"/>
      <c r="C264" s="132">
        <v>20</v>
      </c>
      <c r="D264" s="132">
        <v>30</v>
      </c>
      <c r="E264" s="132"/>
      <c r="F264" s="132"/>
      <c r="G264" s="132"/>
    </row>
    <row r="265" spans="1:7" ht="25.5" customHeight="1">
      <c r="A265" s="137" t="s">
        <v>701</v>
      </c>
      <c r="B265" s="14"/>
      <c r="C265" s="132">
        <v>0</v>
      </c>
      <c r="D265" s="132">
        <v>59</v>
      </c>
      <c r="E265" s="132"/>
      <c r="F265" s="132"/>
      <c r="G265" s="132"/>
    </row>
    <row r="266" spans="1:7" ht="25.5" customHeight="1">
      <c r="A266" s="137" t="s">
        <v>704</v>
      </c>
      <c r="B266" s="14"/>
      <c r="C266" s="132">
        <v>0</v>
      </c>
      <c r="D266" s="132">
        <v>57.3</v>
      </c>
      <c r="E266" s="132"/>
      <c r="F266" s="132"/>
      <c r="G266" s="132"/>
    </row>
    <row r="267" spans="1:7" ht="25.5" customHeight="1">
      <c r="A267" s="137" t="s">
        <v>702</v>
      </c>
      <c r="B267" s="14"/>
      <c r="C267" s="132">
        <v>0</v>
      </c>
      <c r="D267" s="132">
        <v>5</v>
      </c>
      <c r="E267" s="132"/>
      <c r="F267" s="132"/>
      <c r="G267" s="132"/>
    </row>
    <row r="268" spans="1:7" ht="44.4" customHeight="1">
      <c r="A268" s="137" t="s">
        <v>703</v>
      </c>
      <c r="B268" s="14"/>
      <c r="C268" s="132">
        <v>0</v>
      </c>
      <c r="D268" s="132">
        <v>10</v>
      </c>
      <c r="E268" s="132"/>
      <c r="F268" s="132"/>
      <c r="G268" s="132"/>
    </row>
    <row r="269" spans="1:7" ht="25.5" customHeight="1">
      <c r="A269" s="137" t="s">
        <v>514</v>
      </c>
      <c r="B269" s="14"/>
      <c r="C269" s="132">
        <v>20</v>
      </c>
      <c r="D269" s="132"/>
      <c r="E269" s="132"/>
      <c r="F269" s="132"/>
      <c r="G269" s="132"/>
    </row>
    <row r="270" spans="1:7" ht="92.4" customHeight="1">
      <c r="A270" s="137" t="s">
        <v>569</v>
      </c>
      <c r="B270" s="14"/>
      <c r="C270" s="132">
        <v>125</v>
      </c>
      <c r="D270" s="132"/>
      <c r="E270" s="132"/>
      <c r="F270" s="132"/>
      <c r="G270" s="132"/>
    </row>
    <row r="271" spans="1:7" ht="55.2">
      <c r="A271" s="137" t="s">
        <v>623</v>
      </c>
      <c r="B271" s="14"/>
      <c r="C271" s="132">
        <v>0.5</v>
      </c>
      <c r="D271" s="132"/>
      <c r="E271" s="132"/>
      <c r="F271" s="132"/>
      <c r="G271" s="132"/>
    </row>
    <row r="272" spans="1:7" ht="55.2">
      <c r="A272" s="137" t="s">
        <v>624</v>
      </c>
      <c r="B272" s="14"/>
      <c r="C272" s="132">
        <v>0.5</v>
      </c>
      <c r="D272" s="132"/>
      <c r="E272" s="132"/>
      <c r="F272" s="132"/>
      <c r="G272" s="132"/>
    </row>
    <row r="273" spans="1:7" ht="55.2">
      <c r="A273" s="137" t="s">
        <v>622</v>
      </c>
      <c r="B273" s="14"/>
      <c r="C273" s="132">
        <v>0.5</v>
      </c>
      <c r="D273" s="132"/>
      <c r="E273" s="132"/>
      <c r="F273" s="132"/>
      <c r="G273" s="132"/>
    </row>
    <row r="274" spans="1:7" ht="41.4">
      <c r="A274" s="137" t="s">
        <v>626</v>
      </c>
      <c r="B274" s="14"/>
      <c r="C274" s="132">
        <v>0.5</v>
      </c>
      <c r="D274" s="132"/>
      <c r="E274" s="132"/>
      <c r="F274" s="132"/>
      <c r="G274" s="132"/>
    </row>
    <row r="275" spans="1:7" ht="41.4">
      <c r="A275" s="137" t="s">
        <v>627</v>
      </c>
      <c r="B275" s="14"/>
      <c r="C275" s="132">
        <v>0.5</v>
      </c>
      <c r="D275" s="132"/>
      <c r="E275" s="132"/>
      <c r="F275" s="132"/>
      <c r="G275" s="132"/>
    </row>
    <row r="276" spans="1:7" ht="41.4">
      <c r="A276" s="137" t="s">
        <v>614</v>
      </c>
      <c r="B276" s="14"/>
      <c r="C276" s="132">
        <v>0.6</v>
      </c>
      <c r="D276" s="132"/>
      <c r="E276" s="132"/>
      <c r="F276" s="132"/>
      <c r="G276" s="132"/>
    </row>
    <row r="277" spans="1:7" ht="70.2" customHeight="1">
      <c r="A277" s="137" t="s">
        <v>571</v>
      </c>
      <c r="B277" s="14"/>
      <c r="C277" s="132">
        <v>10</v>
      </c>
      <c r="D277" s="132"/>
      <c r="E277" s="132"/>
      <c r="F277" s="132"/>
      <c r="G277" s="132"/>
    </row>
    <row r="278" spans="1:7" ht="25.5" customHeight="1">
      <c r="A278" s="137" t="s">
        <v>390</v>
      </c>
      <c r="B278" s="14"/>
      <c r="C278" s="132">
        <v>3.1</v>
      </c>
      <c r="D278" s="132"/>
      <c r="E278" s="132"/>
      <c r="F278" s="132"/>
      <c r="G278" s="132"/>
    </row>
    <row r="279" spans="1:7" ht="25.5" customHeight="1">
      <c r="A279" s="137" t="s">
        <v>391</v>
      </c>
      <c r="B279" s="14"/>
      <c r="C279" s="132">
        <v>6.6</v>
      </c>
      <c r="D279" s="132"/>
      <c r="E279" s="132"/>
      <c r="F279" s="132"/>
      <c r="G279" s="132"/>
    </row>
    <row r="280" spans="1:7" ht="25.5" customHeight="1">
      <c r="A280" s="137" t="s">
        <v>392</v>
      </c>
      <c r="B280" s="14"/>
      <c r="C280" s="132">
        <v>14</v>
      </c>
      <c r="D280" s="132"/>
      <c r="E280" s="132"/>
      <c r="F280" s="132"/>
      <c r="G280" s="132"/>
    </row>
    <row r="281" spans="1:7" ht="25.5" customHeight="1">
      <c r="A281" s="137" t="s">
        <v>393</v>
      </c>
      <c r="B281" s="14"/>
      <c r="C281" s="132">
        <v>17</v>
      </c>
      <c r="D281" s="132"/>
      <c r="E281" s="132"/>
      <c r="F281" s="132"/>
      <c r="G281" s="132"/>
    </row>
    <row r="282" spans="1:7" ht="25.5" customHeight="1">
      <c r="A282" s="137" t="s">
        <v>667</v>
      </c>
      <c r="B282" s="14"/>
      <c r="C282" s="132">
        <v>280</v>
      </c>
      <c r="D282" s="132">
        <v>280</v>
      </c>
      <c r="E282" s="132"/>
      <c r="F282" s="132"/>
      <c r="G282" s="132"/>
    </row>
    <row r="283" spans="1:7" ht="18" customHeight="1">
      <c r="A283" s="137" t="s">
        <v>577</v>
      </c>
      <c r="B283" s="14"/>
      <c r="C283" s="132">
        <v>34</v>
      </c>
      <c r="D283" s="132"/>
      <c r="E283" s="132"/>
      <c r="F283" s="132"/>
      <c r="G283" s="132"/>
    </row>
    <row r="284" spans="1:7" ht="18" customHeight="1">
      <c r="A284" s="137" t="s">
        <v>668</v>
      </c>
      <c r="B284" s="14"/>
      <c r="C284" s="132">
        <v>160</v>
      </c>
      <c r="D284" s="132"/>
      <c r="E284" s="132"/>
      <c r="F284" s="132"/>
      <c r="G284" s="132"/>
    </row>
    <row r="285" spans="1:7" ht="18" customHeight="1">
      <c r="A285" s="137" t="s">
        <v>578</v>
      </c>
      <c r="B285" s="14"/>
      <c r="C285" s="132">
        <v>37</v>
      </c>
      <c r="D285" s="132"/>
      <c r="E285" s="132"/>
      <c r="F285" s="132"/>
      <c r="G285" s="132"/>
    </row>
    <row r="286" spans="1:7" ht="18" customHeight="1">
      <c r="A286" s="137" t="s">
        <v>579</v>
      </c>
      <c r="B286" s="14"/>
      <c r="C286" s="132">
        <v>27</v>
      </c>
      <c r="D286" s="132"/>
      <c r="E286" s="132"/>
      <c r="F286" s="132"/>
      <c r="G286" s="132"/>
    </row>
    <row r="287" spans="1:7" ht="18" customHeight="1">
      <c r="A287" s="137" t="s">
        <v>580</v>
      </c>
      <c r="B287" s="14"/>
      <c r="C287" s="132">
        <v>24</v>
      </c>
      <c r="D287" s="132"/>
      <c r="E287" s="132"/>
      <c r="F287" s="132"/>
      <c r="G287" s="132"/>
    </row>
    <row r="288" spans="1:7" ht="18" customHeight="1">
      <c r="A288" s="137" t="s">
        <v>581</v>
      </c>
      <c r="B288" s="14"/>
      <c r="C288" s="132">
        <v>19</v>
      </c>
      <c r="D288" s="132"/>
      <c r="E288" s="132"/>
      <c r="F288" s="132"/>
      <c r="G288" s="132"/>
    </row>
    <row r="289" spans="1:7" ht="18" customHeight="1">
      <c r="A289" s="137" t="s">
        <v>635</v>
      </c>
      <c r="B289" s="14"/>
      <c r="C289" s="132">
        <v>535.45000000000005</v>
      </c>
      <c r="D289" s="132"/>
      <c r="E289" s="132"/>
      <c r="F289" s="132"/>
      <c r="G289" s="132"/>
    </row>
    <row r="290" spans="1:7" ht="18" customHeight="1">
      <c r="A290" s="137" t="s">
        <v>675</v>
      </c>
      <c r="B290" s="14"/>
      <c r="C290" s="132">
        <v>20</v>
      </c>
      <c r="D290" s="132"/>
      <c r="E290" s="132"/>
      <c r="F290" s="132"/>
      <c r="G290" s="132"/>
    </row>
    <row r="291" spans="1:7" ht="25.5" customHeight="1">
      <c r="A291" s="137" t="s">
        <v>570</v>
      </c>
      <c r="B291" s="14"/>
      <c r="C291" s="132">
        <v>4</v>
      </c>
      <c r="D291" s="132"/>
      <c r="E291" s="132"/>
      <c r="F291" s="132"/>
      <c r="G291" s="132"/>
    </row>
    <row r="292" spans="1:7">
      <c r="A292" s="19" t="s">
        <v>303</v>
      </c>
      <c r="B292" s="14"/>
      <c r="C292" s="132">
        <f>C293</f>
        <v>100</v>
      </c>
      <c r="D292" s="132">
        <f>D293</f>
        <v>0</v>
      </c>
      <c r="E292" s="132">
        <f>E293</f>
        <v>0</v>
      </c>
      <c r="F292" s="132">
        <f>F293</f>
        <v>0</v>
      </c>
      <c r="G292" s="132">
        <f>G293</f>
        <v>0</v>
      </c>
    </row>
    <row r="293" spans="1:7" ht="24">
      <c r="A293" s="19" t="s">
        <v>601</v>
      </c>
      <c r="B293" s="14">
        <v>72</v>
      </c>
      <c r="C293" s="132">
        <v>100</v>
      </c>
      <c r="D293" s="132"/>
      <c r="E293" s="132"/>
      <c r="F293" s="132"/>
      <c r="G293" s="132"/>
    </row>
    <row r="294" spans="1:7" ht="18" customHeight="1">
      <c r="A294" s="113" t="s">
        <v>254</v>
      </c>
      <c r="B294" s="31" t="s">
        <v>255</v>
      </c>
      <c r="C294" s="129">
        <f>C298+C310+C319+C303</f>
        <v>3039.84</v>
      </c>
      <c r="D294" s="129">
        <f>D298+D310+D319+D303</f>
        <v>2635.44</v>
      </c>
      <c r="E294" s="129">
        <f>E298+E310+E319+E303</f>
        <v>51</v>
      </c>
      <c r="F294" s="129">
        <f>F298+F310+F319+F303</f>
        <v>14</v>
      </c>
      <c r="G294" s="129">
        <f>G298+G310+G319+G303</f>
        <v>0</v>
      </c>
    </row>
    <row r="295" spans="1:7">
      <c r="A295" s="8" t="s">
        <v>172</v>
      </c>
      <c r="B295" s="14">
        <v>55</v>
      </c>
      <c r="C295" s="129">
        <f>C318+C320</f>
        <v>2182.2800000000002</v>
      </c>
      <c r="D295" s="129">
        <f>D318+D320</f>
        <v>2000</v>
      </c>
      <c r="E295" s="129">
        <f>E318+E320</f>
        <v>0</v>
      </c>
      <c r="F295" s="129">
        <f>F318+F320</f>
        <v>0</v>
      </c>
      <c r="G295" s="129">
        <f>G318+G320</f>
        <v>0</v>
      </c>
    </row>
    <row r="296" spans="1:7" ht="23.4">
      <c r="A296" s="8" t="s">
        <v>173</v>
      </c>
      <c r="B296" s="14">
        <v>58</v>
      </c>
      <c r="C296" s="129">
        <f>C299+C311+C304</f>
        <v>613.66</v>
      </c>
      <c r="D296" s="129">
        <f>D299+D311+D304</f>
        <v>580.44000000000005</v>
      </c>
      <c r="E296" s="129">
        <f>E299+E311+E304</f>
        <v>51</v>
      </c>
      <c r="F296" s="129">
        <f>F299+F311+F304</f>
        <v>14</v>
      </c>
      <c r="G296" s="129">
        <f>G299+G311+G304</f>
        <v>0</v>
      </c>
    </row>
    <row r="297" spans="1:7" ht="13.5" customHeight="1">
      <c r="A297" s="8" t="s">
        <v>174</v>
      </c>
      <c r="B297" s="31">
        <v>70</v>
      </c>
      <c r="C297" s="129">
        <f>C315+C308</f>
        <v>243.9</v>
      </c>
      <c r="D297" s="129">
        <f>D315+D308</f>
        <v>55</v>
      </c>
      <c r="E297" s="129">
        <f>E315+E308</f>
        <v>0</v>
      </c>
      <c r="F297" s="129">
        <f>F315+F308</f>
        <v>0</v>
      </c>
      <c r="G297" s="129">
        <f>G315+G308</f>
        <v>0</v>
      </c>
    </row>
    <row r="298" spans="1:7" ht="18" customHeight="1">
      <c r="A298" s="113" t="s">
        <v>594</v>
      </c>
      <c r="B298" s="123" t="s">
        <v>595</v>
      </c>
      <c r="C298" s="129">
        <f>C299</f>
        <v>351.26</v>
      </c>
      <c r="D298" s="129">
        <f>D299</f>
        <v>405.87</v>
      </c>
      <c r="E298" s="129">
        <f>E299</f>
        <v>0</v>
      </c>
      <c r="F298" s="129">
        <f>F299</f>
        <v>0</v>
      </c>
      <c r="G298" s="129">
        <f>G299</f>
        <v>0</v>
      </c>
    </row>
    <row r="299" spans="1:7" ht="23.4">
      <c r="A299" s="8" t="s">
        <v>491</v>
      </c>
      <c r="B299" s="14">
        <v>58.11</v>
      </c>
      <c r="C299" s="129">
        <f>SUM(C300:C302)</f>
        <v>351.26</v>
      </c>
      <c r="D299" s="129">
        <f>SUM(D300:D302)</f>
        <v>405.87</v>
      </c>
      <c r="E299" s="129">
        <f>SUM(E300:E302)</f>
        <v>0</v>
      </c>
      <c r="F299" s="129">
        <f>SUM(F300:F302)</f>
        <v>0</v>
      </c>
      <c r="G299" s="129">
        <f>SUM(G300:G302)</f>
        <v>0</v>
      </c>
    </row>
    <row r="300" spans="1:7" ht="11.25" customHeight="1">
      <c r="A300" s="29" t="s">
        <v>178</v>
      </c>
      <c r="B300" s="14" t="s">
        <v>487</v>
      </c>
      <c r="C300" s="132">
        <v>52.69</v>
      </c>
      <c r="D300" s="132">
        <v>54.35</v>
      </c>
      <c r="E300" s="132"/>
      <c r="F300" s="132"/>
      <c r="G300" s="132"/>
    </row>
    <row r="301" spans="1:7" ht="11.25" customHeight="1">
      <c r="A301" s="29" t="s">
        <v>179</v>
      </c>
      <c r="B301" s="14" t="s">
        <v>488</v>
      </c>
      <c r="C301" s="132">
        <v>298.57</v>
      </c>
      <c r="D301" s="132">
        <v>351.52</v>
      </c>
      <c r="E301" s="132"/>
      <c r="F301" s="132"/>
      <c r="G301" s="132"/>
    </row>
    <row r="302" spans="1:7" ht="11.25" customHeight="1">
      <c r="A302" s="29" t="s">
        <v>180</v>
      </c>
      <c r="B302" s="14" t="s">
        <v>489</v>
      </c>
      <c r="C302" s="132"/>
      <c r="D302" s="132"/>
      <c r="E302" s="132"/>
      <c r="F302" s="132"/>
      <c r="G302" s="132"/>
    </row>
    <row r="303" spans="1:7" ht="18" customHeight="1">
      <c r="A303" s="113" t="s">
        <v>656</v>
      </c>
      <c r="B303" s="123" t="s">
        <v>655</v>
      </c>
      <c r="C303" s="129">
        <f>C304+C308</f>
        <v>55</v>
      </c>
      <c r="D303" s="129">
        <f>D304+D308</f>
        <v>55</v>
      </c>
      <c r="E303" s="129">
        <f>E304+E308</f>
        <v>0</v>
      </c>
      <c r="F303" s="129">
        <f>F304+F308</f>
        <v>0</v>
      </c>
      <c r="G303" s="129">
        <f>G304+G308</f>
        <v>0</v>
      </c>
    </row>
    <row r="304" spans="1:7" ht="23.4">
      <c r="A304" s="8" t="s">
        <v>490</v>
      </c>
      <c r="B304" s="14">
        <v>58.01</v>
      </c>
      <c r="C304" s="129">
        <f>SUM(C305:C307)</f>
        <v>0</v>
      </c>
      <c r="D304" s="129">
        <f>SUM(D305:D307)</f>
        <v>0</v>
      </c>
      <c r="E304" s="129">
        <f>SUM(E305:E307)</f>
        <v>0</v>
      </c>
      <c r="F304" s="129">
        <f>SUM(F305:F307)</f>
        <v>0</v>
      </c>
      <c r="G304" s="129">
        <f>SUM(G305:G307)</f>
        <v>0</v>
      </c>
    </row>
    <row r="305" spans="1:7" ht="11.25" customHeight="1">
      <c r="A305" s="29" t="s">
        <v>178</v>
      </c>
      <c r="B305" s="14" t="s">
        <v>417</v>
      </c>
      <c r="C305" s="132">
        <v>0</v>
      </c>
      <c r="D305" s="132"/>
      <c r="E305" s="132"/>
      <c r="F305" s="132"/>
      <c r="G305" s="132"/>
    </row>
    <row r="306" spans="1:7" ht="11.25" customHeight="1">
      <c r="A306" s="29" t="s">
        <v>179</v>
      </c>
      <c r="B306" s="14" t="s">
        <v>418</v>
      </c>
      <c r="C306" s="132">
        <v>0</v>
      </c>
      <c r="D306" s="132"/>
      <c r="E306" s="132"/>
      <c r="F306" s="132"/>
      <c r="G306" s="132"/>
    </row>
    <row r="307" spans="1:7" ht="11.25" customHeight="1">
      <c r="A307" s="29" t="s">
        <v>180</v>
      </c>
      <c r="B307" s="14" t="s">
        <v>419</v>
      </c>
      <c r="C307" s="132">
        <v>0</v>
      </c>
      <c r="D307" s="132">
        <v>0</v>
      </c>
      <c r="E307" s="132">
        <v>0</v>
      </c>
      <c r="F307" s="132">
        <v>0</v>
      </c>
      <c r="G307" s="132">
        <v>0</v>
      </c>
    </row>
    <row r="308" spans="1:7" ht="13.5" customHeight="1">
      <c r="A308" s="8" t="s">
        <v>174</v>
      </c>
      <c r="B308" s="31">
        <v>70</v>
      </c>
      <c r="C308" s="129">
        <f>C309</f>
        <v>55</v>
      </c>
      <c r="D308" s="129">
        <f>D309</f>
        <v>55</v>
      </c>
      <c r="E308" s="129">
        <f>E309</f>
        <v>0</v>
      </c>
      <c r="F308" s="129">
        <f>F309</f>
        <v>0</v>
      </c>
      <c r="G308" s="129">
        <f>G309</f>
        <v>0</v>
      </c>
    </row>
    <row r="309" spans="1:7" ht="14.25" customHeight="1">
      <c r="A309" s="8" t="s">
        <v>550</v>
      </c>
      <c r="C309" s="129">
        <v>55</v>
      </c>
      <c r="D309" s="129">
        <v>55</v>
      </c>
      <c r="E309" s="129"/>
      <c r="F309" s="129"/>
      <c r="G309" s="129"/>
    </row>
    <row r="310" spans="1:7" ht="18" customHeight="1">
      <c r="A310" s="113" t="s">
        <v>657</v>
      </c>
      <c r="B310" s="123" t="s">
        <v>493</v>
      </c>
      <c r="C310" s="129">
        <f>C311+C315+C318</f>
        <v>451.29999999999995</v>
      </c>
      <c r="D310" s="129">
        <f>D311+D315+D318</f>
        <v>174.57</v>
      </c>
      <c r="E310" s="129">
        <f>E311+E315+E318</f>
        <v>51</v>
      </c>
      <c r="F310" s="129">
        <f>F311+F315+F318</f>
        <v>14</v>
      </c>
      <c r="G310" s="129">
        <f>G311+G315+G318</f>
        <v>0</v>
      </c>
    </row>
    <row r="311" spans="1:7" ht="23.4">
      <c r="A311" s="8" t="s">
        <v>490</v>
      </c>
      <c r="B311" s="14">
        <v>58.01</v>
      </c>
      <c r="C311" s="129">
        <f>SUM(C312:C314)</f>
        <v>262.39999999999998</v>
      </c>
      <c r="D311" s="129">
        <f>SUM(D312:D314)</f>
        <v>174.57</v>
      </c>
      <c r="E311" s="129">
        <f>SUM(E312:E314)</f>
        <v>51</v>
      </c>
      <c r="F311" s="129">
        <f>SUM(F312:F314)</f>
        <v>14</v>
      </c>
      <c r="G311" s="129">
        <f>SUM(G312:G314)</f>
        <v>0</v>
      </c>
    </row>
    <row r="312" spans="1:7" ht="11.25" customHeight="1">
      <c r="A312" s="29" t="s">
        <v>178</v>
      </c>
      <c r="B312" s="14" t="s">
        <v>417</v>
      </c>
      <c r="C312" s="132">
        <v>30.84</v>
      </c>
      <c r="D312" s="132">
        <v>15.9</v>
      </c>
      <c r="E312" s="132">
        <v>8</v>
      </c>
      <c r="F312" s="132">
        <v>4</v>
      </c>
      <c r="G312" s="132">
        <v>0</v>
      </c>
    </row>
    <row r="313" spans="1:7" ht="11.25" customHeight="1">
      <c r="A313" s="29" t="s">
        <v>179</v>
      </c>
      <c r="B313" s="14" t="s">
        <v>418</v>
      </c>
      <c r="C313" s="132">
        <v>231.56</v>
      </c>
      <c r="D313" s="132">
        <v>158.66999999999999</v>
      </c>
      <c r="E313" s="132">
        <v>43</v>
      </c>
      <c r="F313" s="132">
        <v>10</v>
      </c>
      <c r="G313" s="132">
        <v>0</v>
      </c>
    </row>
    <row r="314" spans="1:7" ht="11.25" customHeight="1">
      <c r="A314" s="29" t="s">
        <v>180</v>
      </c>
      <c r="B314" s="14" t="s">
        <v>419</v>
      </c>
      <c r="C314" s="132"/>
      <c r="D314" s="132"/>
      <c r="E314" s="132"/>
      <c r="F314" s="132"/>
      <c r="G314" s="132"/>
    </row>
    <row r="315" spans="1:7" ht="13.5" customHeight="1">
      <c r="A315" s="8" t="s">
        <v>174</v>
      </c>
      <c r="B315" s="31">
        <v>70</v>
      </c>
      <c r="C315" s="129">
        <f>C317+C316</f>
        <v>188.9</v>
      </c>
      <c r="D315" s="129">
        <f>D317+D316</f>
        <v>0</v>
      </c>
      <c r="E315" s="129">
        <f>E317+E316</f>
        <v>0</v>
      </c>
      <c r="F315" s="129">
        <f>F317+F316</f>
        <v>0</v>
      </c>
      <c r="G315" s="129">
        <f>G317+G316</f>
        <v>0</v>
      </c>
    </row>
    <row r="316" spans="1:7" ht="14.25" customHeight="1">
      <c r="A316" s="8" t="s">
        <v>550</v>
      </c>
      <c r="C316" s="129">
        <v>0</v>
      </c>
      <c r="D316" s="129">
        <v>0</v>
      </c>
      <c r="E316" s="129">
        <v>0</v>
      </c>
      <c r="F316" s="129">
        <v>0</v>
      </c>
      <c r="G316" s="129">
        <v>0</v>
      </c>
    </row>
    <row r="317" spans="1:7" ht="14.25" customHeight="1">
      <c r="A317" s="8" t="s">
        <v>531</v>
      </c>
      <c r="C317" s="129">
        <v>188.9</v>
      </c>
      <c r="D317" s="129"/>
      <c r="E317" s="129"/>
      <c r="F317" s="129"/>
      <c r="G317" s="129"/>
    </row>
    <row r="318" spans="1:7">
      <c r="A318" s="8" t="s">
        <v>172</v>
      </c>
      <c r="B318" s="14">
        <v>55</v>
      </c>
      <c r="C318" s="129"/>
      <c r="D318" s="129"/>
      <c r="E318" s="129"/>
      <c r="F318" s="129"/>
      <c r="G318" s="129"/>
    </row>
    <row r="319" spans="1:7" ht="13.5" customHeight="1">
      <c r="A319" s="26" t="s">
        <v>658</v>
      </c>
      <c r="B319" s="21" t="s">
        <v>259</v>
      </c>
      <c r="C319" s="129">
        <f t="shared" ref="C319:G320" si="9">C320</f>
        <v>2182.2800000000002</v>
      </c>
      <c r="D319" s="129">
        <f t="shared" si="9"/>
        <v>2000</v>
      </c>
      <c r="E319" s="129">
        <f t="shared" si="9"/>
        <v>0</v>
      </c>
      <c r="F319" s="129">
        <f t="shared" si="9"/>
        <v>0</v>
      </c>
      <c r="G319" s="129">
        <f t="shared" si="9"/>
        <v>0</v>
      </c>
    </row>
    <row r="320" spans="1:7">
      <c r="A320" s="8" t="s">
        <v>172</v>
      </c>
      <c r="B320" s="14">
        <v>55</v>
      </c>
      <c r="C320" s="129">
        <f t="shared" si="9"/>
        <v>2182.2800000000002</v>
      </c>
      <c r="D320" s="129">
        <f t="shared" si="9"/>
        <v>2000</v>
      </c>
      <c r="E320" s="129">
        <f t="shared" si="9"/>
        <v>0</v>
      </c>
      <c r="F320" s="129">
        <f t="shared" si="9"/>
        <v>0</v>
      </c>
      <c r="G320" s="129">
        <f t="shared" si="9"/>
        <v>0</v>
      </c>
    </row>
    <row r="321" spans="1:7">
      <c r="A321" s="18" t="s">
        <v>298</v>
      </c>
      <c r="B321" s="14" t="s">
        <v>299</v>
      </c>
      <c r="C321" s="132">
        <v>2182.2800000000002</v>
      </c>
      <c r="D321" s="132">
        <v>2000</v>
      </c>
      <c r="E321" s="132"/>
      <c r="F321" s="132"/>
      <c r="G321" s="132"/>
    </row>
    <row r="322" spans="1:7" ht="18" customHeight="1">
      <c r="A322" s="113" t="s">
        <v>268</v>
      </c>
      <c r="B322" s="14" t="s">
        <v>269</v>
      </c>
      <c r="C322" s="129">
        <f>C338+C328+C333</f>
        <v>24741.180000000011</v>
      </c>
      <c r="D322" s="129">
        <f>D338+D328+D333</f>
        <v>17413.78</v>
      </c>
      <c r="E322" s="129">
        <f>E338+E328+E333</f>
        <v>2128.3000000000002</v>
      </c>
      <c r="F322" s="129">
        <f>F338+F328+F333</f>
        <v>1418.8799999999999</v>
      </c>
      <c r="G322" s="129">
        <f>G338+G328+G333</f>
        <v>0</v>
      </c>
    </row>
    <row r="323" spans="1:7" ht="23.4">
      <c r="A323" s="8" t="s">
        <v>490</v>
      </c>
      <c r="B323" s="14">
        <v>58.01</v>
      </c>
      <c r="C323" s="129">
        <f>C334+C339</f>
        <v>1232.1399999999999</v>
      </c>
      <c r="D323" s="129">
        <f>D334+D339</f>
        <v>3547.17</v>
      </c>
      <c r="E323" s="129">
        <f>E334+E339</f>
        <v>2128.3000000000002</v>
      </c>
      <c r="F323" s="129">
        <f>F334+F339</f>
        <v>1418.8799999999999</v>
      </c>
      <c r="G323" s="129">
        <f>G334+G339</f>
        <v>0</v>
      </c>
    </row>
    <row r="324" spans="1:7" ht="11.25" customHeight="1">
      <c r="A324" s="29" t="s">
        <v>178</v>
      </c>
      <c r="B324" s="14" t="s">
        <v>417</v>
      </c>
      <c r="C324" s="129">
        <f t="shared" ref="C324:G326" si="10">C335+C340</f>
        <v>184.82</v>
      </c>
      <c r="D324" s="129">
        <f t="shared" si="10"/>
        <v>532.07000000000005</v>
      </c>
      <c r="E324" s="129">
        <f t="shared" si="10"/>
        <v>319.24</v>
      </c>
      <c r="F324" s="129">
        <f t="shared" si="10"/>
        <v>212.84</v>
      </c>
      <c r="G324" s="129">
        <f t="shared" si="10"/>
        <v>0</v>
      </c>
    </row>
    <row r="325" spans="1:7" ht="11.25" customHeight="1">
      <c r="A325" s="29" t="s">
        <v>179</v>
      </c>
      <c r="B325" s="14" t="s">
        <v>418</v>
      </c>
      <c r="C325" s="129">
        <f t="shared" si="10"/>
        <v>1047.32</v>
      </c>
      <c r="D325" s="129">
        <f t="shared" si="10"/>
        <v>3015.1</v>
      </c>
      <c r="E325" s="129">
        <f t="shared" si="10"/>
        <v>1809.06</v>
      </c>
      <c r="F325" s="129">
        <f t="shared" si="10"/>
        <v>1206.04</v>
      </c>
      <c r="G325" s="129">
        <f t="shared" si="10"/>
        <v>0</v>
      </c>
    </row>
    <row r="326" spans="1:7" ht="11.25" customHeight="1">
      <c r="A326" s="29" t="s">
        <v>180</v>
      </c>
      <c r="B326" s="14" t="s">
        <v>419</v>
      </c>
      <c r="C326" s="129">
        <f t="shared" si="10"/>
        <v>0</v>
      </c>
      <c r="D326" s="129">
        <f t="shared" si="10"/>
        <v>0</v>
      </c>
      <c r="E326" s="129">
        <f t="shared" si="10"/>
        <v>0</v>
      </c>
      <c r="F326" s="129">
        <f t="shared" si="10"/>
        <v>0</v>
      </c>
      <c r="G326" s="129">
        <f t="shared" si="10"/>
        <v>0</v>
      </c>
    </row>
    <row r="327" spans="1:7">
      <c r="A327" s="8" t="s">
        <v>174</v>
      </c>
      <c r="B327" s="14">
        <v>70</v>
      </c>
      <c r="C327" s="129">
        <f>C343+C329</f>
        <v>23509.040000000012</v>
      </c>
      <c r="D327" s="129">
        <f>D343+D329</f>
        <v>13866.61</v>
      </c>
      <c r="E327" s="129">
        <f>E343+E329</f>
        <v>0</v>
      </c>
      <c r="F327" s="129">
        <f>F343+F329</f>
        <v>0</v>
      </c>
      <c r="G327" s="129">
        <f>G343+G329</f>
        <v>0</v>
      </c>
    </row>
    <row r="328" spans="1:7" s="13" customFormat="1" ht="18" customHeight="1">
      <c r="A328" s="25" t="s">
        <v>369</v>
      </c>
      <c r="B328" s="28" t="s">
        <v>371</v>
      </c>
      <c r="C328" s="130">
        <f>C329</f>
        <v>3712</v>
      </c>
      <c r="D328" s="130">
        <f>D329</f>
        <v>3600.76</v>
      </c>
      <c r="E328" s="130">
        <f>E329</f>
        <v>0</v>
      </c>
      <c r="F328" s="130">
        <f>F329</f>
        <v>0</v>
      </c>
      <c r="G328" s="130">
        <f>G329</f>
        <v>0</v>
      </c>
    </row>
    <row r="329" spans="1:7">
      <c r="A329" s="8" t="s">
        <v>196</v>
      </c>
      <c r="B329" s="14">
        <v>70</v>
      </c>
      <c r="C329" s="130">
        <f>C330+C331+C332</f>
        <v>3712</v>
      </c>
      <c r="D329" s="130">
        <f>D330+D331+D332</f>
        <v>3600.76</v>
      </c>
      <c r="E329" s="130">
        <f>E330+E331+E332</f>
        <v>0</v>
      </c>
      <c r="F329" s="130">
        <f>F330+F331+F332</f>
        <v>0</v>
      </c>
      <c r="G329" s="130">
        <f>G330+G331+G332</f>
        <v>0</v>
      </c>
    </row>
    <row r="330" spans="1:7" ht="13.8">
      <c r="A330" s="139" t="s">
        <v>539</v>
      </c>
      <c r="B330" s="14"/>
      <c r="C330" s="132">
        <v>153</v>
      </c>
      <c r="D330" s="132"/>
      <c r="E330" s="132"/>
      <c r="F330" s="132"/>
      <c r="G330" s="132"/>
    </row>
    <row r="331" spans="1:7" ht="27.6">
      <c r="A331" s="137" t="s">
        <v>705</v>
      </c>
      <c r="B331" s="14"/>
      <c r="C331" s="132">
        <v>0</v>
      </c>
      <c r="D331" s="132">
        <v>50</v>
      </c>
      <c r="E331" s="132"/>
      <c r="F331" s="132"/>
      <c r="G331" s="132"/>
    </row>
    <row r="332" spans="1:7" ht="23.4">
      <c r="A332" s="8" t="s">
        <v>639</v>
      </c>
      <c r="B332" s="14"/>
      <c r="C332" s="129">
        <v>3559</v>
      </c>
      <c r="D332" s="129">
        <v>3550.76</v>
      </c>
      <c r="E332" s="129"/>
      <c r="F332" s="129"/>
      <c r="G332" s="129"/>
    </row>
    <row r="333" spans="1:7" s="22" customFormat="1" ht="19.5" customHeight="1">
      <c r="A333" s="26" t="s">
        <v>671</v>
      </c>
      <c r="B333" s="28" t="s">
        <v>672</v>
      </c>
      <c r="C333" s="133">
        <f>C334</f>
        <v>488.62</v>
      </c>
      <c r="D333" s="133">
        <f>D334</f>
        <v>3547.17</v>
      </c>
      <c r="E333" s="133">
        <f>E334</f>
        <v>2128.3000000000002</v>
      </c>
      <c r="F333" s="133">
        <f>F334</f>
        <v>1418.8799999999999</v>
      </c>
      <c r="G333" s="133">
        <f>G334</f>
        <v>0</v>
      </c>
    </row>
    <row r="334" spans="1:7" ht="23.4">
      <c r="A334" s="8" t="s">
        <v>490</v>
      </c>
      <c r="B334" s="14">
        <v>58.01</v>
      </c>
      <c r="C334" s="129">
        <f>SUM(C335:C337)</f>
        <v>488.62</v>
      </c>
      <c r="D334" s="129">
        <f>SUM(D335:D337)</f>
        <v>3547.17</v>
      </c>
      <c r="E334" s="129">
        <f>SUM(E335:E337)</f>
        <v>2128.3000000000002</v>
      </c>
      <c r="F334" s="129">
        <f>SUM(F335:F337)</f>
        <v>1418.8799999999999</v>
      </c>
      <c r="G334" s="129">
        <f>SUM(G335:G337)</f>
        <v>0</v>
      </c>
    </row>
    <row r="335" spans="1:7" ht="11.25" customHeight="1">
      <c r="A335" s="29" t="s">
        <v>178</v>
      </c>
      <c r="B335" s="14" t="s">
        <v>417</v>
      </c>
      <c r="C335" s="132">
        <v>73.290000000000006</v>
      </c>
      <c r="D335" s="132">
        <v>532.07000000000005</v>
      </c>
      <c r="E335" s="132">
        <v>319.24</v>
      </c>
      <c r="F335" s="132">
        <v>212.84</v>
      </c>
      <c r="G335" s="132"/>
    </row>
    <row r="336" spans="1:7" ht="11.25" customHeight="1">
      <c r="A336" s="29" t="s">
        <v>179</v>
      </c>
      <c r="B336" s="14" t="s">
        <v>418</v>
      </c>
      <c r="C336" s="132">
        <v>415.33</v>
      </c>
      <c r="D336" s="132">
        <v>3015.1</v>
      </c>
      <c r="E336" s="132">
        <v>1809.06</v>
      </c>
      <c r="F336" s="132">
        <v>1206.04</v>
      </c>
      <c r="G336" s="132"/>
    </row>
    <row r="337" spans="1:7" ht="11.25" customHeight="1">
      <c r="A337" s="29" t="s">
        <v>180</v>
      </c>
      <c r="B337" s="14" t="s">
        <v>419</v>
      </c>
      <c r="C337" s="132"/>
      <c r="D337" s="132"/>
      <c r="E337" s="132"/>
      <c r="F337" s="132"/>
      <c r="G337" s="132"/>
    </row>
    <row r="338" spans="1:7" s="22" customFormat="1" ht="19.5" customHeight="1">
      <c r="A338" s="26" t="s">
        <v>670</v>
      </c>
      <c r="B338" s="28" t="s">
        <v>271</v>
      </c>
      <c r="C338" s="133">
        <f>C343+C339</f>
        <v>20540.560000000012</v>
      </c>
      <c r="D338" s="133">
        <f>D343+D339</f>
        <v>10265.85</v>
      </c>
      <c r="E338" s="133">
        <f>E343+E339</f>
        <v>0</v>
      </c>
      <c r="F338" s="133">
        <f>F343+F339</f>
        <v>0</v>
      </c>
      <c r="G338" s="133">
        <f>G343+G339</f>
        <v>0</v>
      </c>
    </row>
    <row r="339" spans="1:7" ht="23.4">
      <c r="A339" s="8" t="s">
        <v>490</v>
      </c>
      <c r="B339" s="14">
        <v>58.01</v>
      </c>
      <c r="C339" s="129">
        <f>SUM(C340:C342)</f>
        <v>743.52</v>
      </c>
      <c r="D339" s="129">
        <f>SUM(D340:D342)</f>
        <v>0</v>
      </c>
      <c r="E339" s="129">
        <f>SUM(E340:E342)</f>
        <v>0</v>
      </c>
      <c r="F339" s="129">
        <f>SUM(F340:F342)</f>
        <v>0</v>
      </c>
      <c r="G339" s="129">
        <f>SUM(G340:G342)</f>
        <v>0</v>
      </c>
    </row>
    <row r="340" spans="1:7" ht="11.25" customHeight="1">
      <c r="A340" s="29" t="s">
        <v>178</v>
      </c>
      <c r="B340" s="14" t="s">
        <v>417</v>
      </c>
      <c r="C340" s="132">
        <v>111.53</v>
      </c>
      <c r="D340" s="132"/>
      <c r="E340" s="132"/>
      <c r="F340" s="132"/>
      <c r="G340" s="132"/>
    </row>
    <row r="341" spans="1:7" ht="11.25" customHeight="1">
      <c r="A341" s="29" t="s">
        <v>179</v>
      </c>
      <c r="B341" s="14" t="s">
        <v>418</v>
      </c>
      <c r="C341" s="132">
        <v>631.99</v>
      </c>
      <c r="D341" s="132"/>
      <c r="E341" s="132"/>
      <c r="F341" s="132"/>
      <c r="G341" s="132"/>
    </row>
    <row r="342" spans="1:7" ht="11.25" customHeight="1">
      <c r="A342" s="29" t="s">
        <v>180</v>
      </c>
      <c r="B342" s="14" t="s">
        <v>419</v>
      </c>
      <c r="C342" s="132"/>
      <c r="D342" s="132"/>
      <c r="E342" s="132"/>
      <c r="F342" s="132"/>
      <c r="G342" s="132"/>
    </row>
    <row r="343" spans="1:7">
      <c r="A343" s="8" t="s">
        <v>174</v>
      </c>
      <c r="B343" s="14">
        <v>70</v>
      </c>
      <c r="C343" s="129">
        <f>SUM(C344:C418)</f>
        <v>19797.040000000012</v>
      </c>
      <c r="D343" s="129">
        <f>SUM(D344:D418)</f>
        <v>10265.85</v>
      </c>
      <c r="E343" s="129">
        <f>SUM(E344:E418)</f>
        <v>0</v>
      </c>
      <c r="F343" s="129">
        <f>SUM(F344:F418)</f>
        <v>0</v>
      </c>
      <c r="G343" s="129">
        <f>SUM(G344:G418)</f>
        <v>0</v>
      </c>
    </row>
    <row r="344" spans="1:7" ht="13.8">
      <c r="A344" s="119" t="s">
        <v>359</v>
      </c>
      <c r="B344" s="14"/>
      <c r="C344" s="131">
        <v>8908.91</v>
      </c>
      <c r="D344" s="131">
        <v>1000</v>
      </c>
      <c r="E344" s="131"/>
      <c r="F344" s="131"/>
      <c r="G344" s="131"/>
    </row>
    <row r="345" spans="1:7" ht="27.6">
      <c r="A345" s="119" t="s">
        <v>400</v>
      </c>
      <c r="B345" s="14"/>
      <c r="C345" s="131">
        <v>2981.01</v>
      </c>
      <c r="D345" s="131">
        <v>50</v>
      </c>
      <c r="E345" s="131"/>
      <c r="F345" s="131"/>
      <c r="G345" s="131"/>
    </row>
    <row r="346" spans="1:7" ht="13.8">
      <c r="A346" s="119" t="s">
        <v>401</v>
      </c>
      <c r="B346" s="14"/>
      <c r="C346" s="131">
        <v>129</v>
      </c>
      <c r="D346" s="131"/>
      <c r="E346" s="131"/>
      <c r="F346" s="131"/>
      <c r="G346" s="131"/>
    </row>
    <row r="347" spans="1:7" ht="13.8">
      <c r="A347" s="119" t="s">
        <v>402</v>
      </c>
      <c r="B347" s="14"/>
      <c r="C347" s="131">
        <v>1.19</v>
      </c>
      <c r="D347" s="131"/>
      <c r="E347" s="131"/>
      <c r="F347" s="131"/>
      <c r="G347" s="131"/>
    </row>
    <row r="348" spans="1:7" ht="13.8">
      <c r="A348" s="119" t="s">
        <v>468</v>
      </c>
      <c r="B348" s="14"/>
      <c r="C348" s="131">
        <v>254.7</v>
      </c>
      <c r="D348" s="131"/>
      <c r="E348" s="131"/>
      <c r="F348" s="131"/>
      <c r="G348" s="131"/>
    </row>
    <row r="349" spans="1:7" ht="13.8">
      <c r="A349" s="119" t="s">
        <v>403</v>
      </c>
      <c r="B349" s="14"/>
      <c r="C349" s="131">
        <v>8.3000000000000007</v>
      </c>
      <c r="D349" s="131"/>
      <c r="E349" s="131"/>
      <c r="F349" s="131"/>
      <c r="G349" s="131"/>
    </row>
    <row r="350" spans="1:7" ht="41.4">
      <c r="A350" s="119" t="s">
        <v>469</v>
      </c>
      <c r="B350" s="14"/>
      <c r="C350" s="131">
        <v>974</v>
      </c>
      <c r="D350" s="131">
        <v>1036.2</v>
      </c>
      <c r="E350" s="131"/>
      <c r="F350" s="131"/>
      <c r="G350" s="131"/>
    </row>
    <row r="351" spans="1:7" ht="13.8">
      <c r="A351" s="119" t="s">
        <v>541</v>
      </c>
      <c r="B351" s="14"/>
      <c r="C351" s="131">
        <v>300</v>
      </c>
      <c r="D351" s="131">
        <v>1198.5</v>
      </c>
      <c r="E351" s="131"/>
      <c r="F351" s="131"/>
      <c r="G351" s="131"/>
    </row>
    <row r="352" spans="1:7" ht="13.8">
      <c r="A352" s="119" t="s">
        <v>542</v>
      </c>
      <c r="B352" s="14"/>
      <c r="C352" s="131">
        <v>1280</v>
      </c>
      <c r="D352" s="131">
        <v>1250</v>
      </c>
      <c r="E352" s="131"/>
      <c r="F352" s="131"/>
      <c r="G352" s="131"/>
    </row>
    <row r="353" spans="1:7" ht="13.8">
      <c r="A353" s="119" t="s">
        <v>652</v>
      </c>
      <c r="B353" s="14"/>
      <c r="C353" s="131">
        <v>325</v>
      </c>
      <c r="D353" s="131">
        <v>2940</v>
      </c>
      <c r="E353" s="131"/>
      <c r="F353" s="131"/>
      <c r="G353" s="131"/>
    </row>
    <row r="354" spans="1:7" ht="13.8">
      <c r="A354" s="119" t="s">
        <v>651</v>
      </c>
      <c r="B354" s="14"/>
      <c r="C354" s="131">
        <v>130</v>
      </c>
      <c r="D354" s="131">
        <v>1840</v>
      </c>
      <c r="E354" s="131"/>
      <c r="F354" s="131"/>
      <c r="G354" s="131"/>
    </row>
    <row r="355" spans="1:7" ht="27.6">
      <c r="A355" s="119" t="s">
        <v>618</v>
      </c>
      <c r="B355" s="14"/>
      <c r="C355" s="131">
        <v>2004.56</v>
      </c>
      <c r="D355" s="131"/>
      <c r="E355" s="131"/>
      <c r="F355" s="131"/>
      <c r="G355" s="131"/>
    </row>
    <row r="356" spans="1:7" ht="41.4">
      <c r="A356" s="119" t="s">
        <v>636</v>
      </c>
      <c r="B356" s="14"/>
      <c r="C356" s="131">
        <v>1037.44</v>
      </c>
      <c r="D356" s="131"/>
      <c r="E356" s="131"/>
      <c r="F356" s="131"/>
      <c r="G356" s="131"/>
    </row>
    <row r="357" spans="1:7" ht="13.8">
      <c r="A357" s="137" t="s">
        <v>532</v>
      </c>
      <c r="B357" s="14"/>
      <c r="C357" s="131">
        <v>0</v>
      </c>
      <c r="D357" s="131"/>
      <c r="E357" s="131"/>
      <c r="F357" s="131"/>
      <c r="G357" s="131"/>
    </row>
    <row r="358" spans="1:7" ht="13.8">
      <c r="A358" s="137" t="s">
        <v>533</v>
      </c>
      <c r="B358" s="14"/>
      <c r="C358" s="131">
        <v>0</v>
      </c>
      <c r="D358" s="131"/>
      <c r="E358" s="131"/>
      <c r="F358" s="131"/>
      <c r="G358" s="131"/>
    </row>
    <row r="359" spans="1:7" ht="13.8">
      <c r="A359" s="137" t="s">
        <v>534</v>
      </c>
      <c r="B359" s="14"/>
      <c r="C359" s="131">
        <v>0</v>
      </c>
      <c r="D359" s="131"/>
      <c r="E359" s="131"/>
      <c r="F359" s="131"/>
      <c r="G359" s="131"/>
    </row>
    <row r="360" spans="1:7" ht="27.6">
      <c r="A360" s="137" t="s">
        <v>370</v>
      </c>
      <c r="B360" s="14"/>
      <c r="C360" s="131">
        <v>0</v>
      </c>
      <c r="D360" s="131"/>
      <c r="E360" s="131"/>
      <c r="F360" s="131"/>
      <c r="G360" s="131"/>
    </row>
    <row r="361" spans="1:7" ht="13.8">
      <c r="A361" s="137" t="s">
        <v>404</v>
      </c>
      <c r="B361" s="14"/>
      <c r="C361" s="131">
        <v>9.5</v>
      </c>
      <c r="D361" s="131">
        <v>15.6</v>
      </c>
      <c r="E361" s="131"/>
      <c r="F361" s="131"/>
      <c r="G361" s="131"/>
    </row>
    <row r="362" spans="1:7" ht="41.4">
      <c r="A362" s="137" t="s">
        <v>405</v>
      </c>
      <c r="B362" s="14"/>
      <c r="C362" s="131">
        <v>140</v>
      </c>
      <c r="D362" s="131"/>
      <c r="E362" s="131"/>
      <c r="F362" s="131"/>
      <c r="G362" s="131"/>
    </row>
    <row r="363" spans="1:7" ht="41.4">
      <c r="A363" s="137" t="s">
        <v>406</v>
      </c>
      <c r="B363" s="14"/>
      <c r="C363" s="131">
        <v>111.86</v>
      </c>
      <c r="D363" s="131"/>
      <c r="E363" s="131"/>
      <c r="F363" s="131"/>
      <c r="G363" s="131"/>
    </row>
    <row r="364" spans="1:7" ht="41.4">
      <c r="A364" s="137" t="s">
        <v>408</v>
      </c>
      <c r="B364" s="14"/>
      <c r="C364" s="131">
        <v>52.4</v>
      </c>
      <c r="D364" s="131"/>
      <c r="E364" s="131"/>
      <c r="F364" s="131"/>
      <c r="G364" s="131"/>
    </row>
    <row r="365" spans="1:7" ht="41.4">
      <c r="A365" s="137" t="s">
        <v>470</v>
      </c>
      <c r="B365" s="14"/>
      <c r="C365" s="131">
        <v>139.04</v>
      </c>
      <c r="D365" s="131"/>
      <c r="E365" s="131"/>
      <c r="F365" s="131"/>
      <c r="G365" s="131"/>
    </row>
    <row r="366" spans="1:7" ht="27.6">
      <c r="A366" s="137" t="s">
        <v>676</v>
      </c>
      <c r="B366" s="14"/>
      <c r="C366" s="131">
        <v>25</v>
      </c>
      <c r="D366" s="131">
        <v>25</v>
      </c>
      <c r="E366" s="131"/>
      <c r="F366" s="131"/>
      <c r="G366" s="131"/>
    </row>
    <row r="367" spans="1:7" ht="13.8">
      <c r="A367" s="137" t="s">
        <v>535</v>
      </c>
      <c r="B367" s="14"/>
      <c r="C367" s="131">
        <v>9.1</v>
      </c>
      <c r="D367" s="131">
        <v>9.1</v>
      </c>
      <c r="E367" s="131"/>
      <c r="F367" s="131"/>
      <c r="G367" s="131"/>
    </row>
    <row r="368" spans="1:7" ht="27.6">
      <c r="A368" s="137" t="s">
        <v>536</v>
      </c>
      <c r="B368" s="14"/>
      <c r="C368" s="132">
        <v>4</v>
      </c>
      <c r="D368" s="132">
        <v>4</v>
      </c>
      <c r="E368" s="132"/>
      <c r="F368" s="132"/>
      <c r="G368" s="132"/>
    </row>
    <row r="369" spans="1:7" ht="13.8">
      <c r="A369" s="137" t="s">
        <v>537</v>
      </c>
      <c r="B369" s="14"/>
      <c r="C369" s="132">
        <v>0</v>
      </c>
      <c r="D369" s="132"/>
      <c r="E369" s="132"/>
      <c r="F369" s="132"/>
      <c r="G369" s="132"/>
    </row>
    <row r="370" spans="1:7" ht="13.8">
      <c r="A370" s="137" t="s">
        <v>538</v>
      </c>
      <c r="B370" s="14"/>
      <c r="C370" s="132">
        <v>0</v>
      </c>
      <c r="D370" s="132"/>
      <c r="E370" s="132"/>
      <c r="F370" s="132"/>
      <c r="G370" s="132"/>
    </row>
    <row r="371" spans="1:7" ht="27.6">
      <c r="A371" s="137" t="s">
        <v>471</v>
      </c>
      <c r="B371" s="14"/>
      <c r="C371" s="132">
        <v>51.03</v>
      </c>
      <c r="D371" s="132"/>
      <c r="E371" s="132"/>
      <c r="F371" s="132"/>
      <c r="G371" s="132"/>
    </row>
    <row r="372" spans="1:7" ht="27.6">
      <c r="A372" s="137" t="s">
        <v>540</v>
      </c>
      <c r="B372" s="14"/>
      <c r="C372" s="132">
        <v>24.6</v>
      </c>
      <c r="D372" s="132">
        <v>25</v>
      </c>
      <c r="E372" s="132"/>
      <c r="F372" s="132"/>
      <c r="G372" s="132"/>
    </row>
    <row r="373" spans="1:7" ht="27.6">
      <c r="A373" s="119" t="s">
        <v>706</v>
      </c>
      <c r="B373" s="14"/>
      <c r="C373" s="132">
        <v>5.9</v>
      </c>
      <c r="D373" s="132">
        <v>5.9</v>
      </c>
      <c r="E373" s="132"/>
      <c r="F373" s="132"/>
      <c r="G373" s="132"/>
    </row>
    <row r="374" spans="1:7" ht="27.6">
      <c r="A374" s="119" t="s">
        <v>549</v>
      </c>
      <c r="B374" s="14"/>
      <c r="C374" s="132">
        <v>9.5</v>
      </c>
      <c r="D374" s="132">
        <v>9.5</v>
      </c>
      <c r="E374" s="132"/>
      <c r="F374" s="132"/>
      <c r="G374" s="132"/>
    </row>
    <row r="375" spans="1:7" ht="13.8">
      <c r="A375" s="119" t="s">
        <v>543</v>
      </c>
      <c r="B375" s="14"/>
      <c r="C375" s="132">
        <v>55.3</v>
      </c>
      <c r="D375" s="132">
        <v>56</v>
      </c>
      <c r="E375" s="132"/>
      <c r="F375" s="132"/>
      <c r="G375" s="132"/>
    </row>
    <row r="376" spans="1:7" ht="28.2" customHeight="1">
      <c r="A376" s="119" t="s">
        <v>544</v>
      </c>
      <c r="B376" s="14"/>
      <c r="C376" s="132">
        <v>16.600000000000001</v>
      </c>
      <c r="D376" s="132">
        <v>17</v>
      </c>
      <c r="E376" s="132"/>
      <c r="F376" s="132"/>
      <c r="G376" s="132"/>
    </row>
    <row r="377" spans="1:7" ht="13.8">
      <c r="A377" s="119" t="s">
        <v>545</v>
      </c>
      <c r="B377" s="14"/>
      <c r="C377" s="132">
        <v>35</v>
      </c>
      <c r="D377" s="132"/>
      <c r="E377" s="132"/>
      <c r="F377" s="132"/>
      <c r="G377" s="132"/>
    </row>
    <row r="378" spans="1:7" ht="13.8">
      <c r="A378" s="119" t="s">
        <v>546</v>
      </c>
      <c r="B378" s="14"/>
      <c r="C378" s="132">
        <v>66</v>
      </c>
      <c r="D378" s="132"/>
      <c r="E378" s="132"/>
      <c r="F378" s="132"/>
      <c r="G378" s="132"/>
    </row>
    <row r="379" spans="1:7" ht="13.8">
      <c r="A379" s="119" t="s">
        <v>709</v>
      </c>
      <c r="B379" s="14"/>
      <c r="C379" s="132">
        <v>5</v>
      </c>
      <c r="D379" s="132">
        <v>5</v>
      </c>
      <c r="E379" s="132"/>
      <c r="F379" s="132"/>
      <c r="G379" s="132"/>
    </row>
    <row r="380" spans="1:7" ht="41.4">
      <c r="A380" s="119" t="s">
        <v>707</v>
      </c>
      <c r="B380" s="14"/>
      <c r="C380" s="132">
        <v>0</v>
      </c>
      <c r="D380" s="132">
        <v>50</v>
      </c>
      <c r="E380" s="132"/>
      <c r="F380" s="132"/>
      <c r="G380" s="132"/>
    </row>
    <row r="381" spans="1:7" ht="41.4">
      <c r="A381" s="119" t="s">
        <v>708</v>
      </c>
      <c r="B381" s="14"/>
      <c r="C381" s="132">
        <v>0</v>
      </c>
      <c r="D381" s="132">
        <v>50</v>
      </c>
      <c r="E381" s="132"/>
      <c r="F381" s="132"/>
      <c r="G381" s="132"/>
    </row>
    <row r="382" spans="1:7" ht="41.4">
      <c r="A382" s="119" t="s">
        <v>598</v>
      </c>
      <c r="B382" s="14"/>
      <c r="C382" s="132">
        <v>42</v>
      </c>
      <c r="D382" s="132"/>
      <c r="E382" s="132"/>
      <c r="F382" s="132"/>
      <c r="G382" s="132"/>
    </row>
    <row r="383" spans="1:7" ht="27.6">
      <c r="A383" s="119" t="s">
        <v>677</v>
      </c>
      <c r="B383" s="14"/>
      <c r="C383" s="132">
        <v>45</v>
      </c>
      <c r="D383" s="132"/>
      <c r="E383" s="132"/>
      <c r="F383" s="132"/>
      <c r="G383" s="132"/>
    </row>
    <row r="384" spans="1:7" ht="27.6">
      <c r="A384" s="119" t="s">
        <v>634</v>
      </c>
      <c r="B384" s="14"/>
      <c r="C384" s="132">
        <v>25</v>
      </c>
      <c r="D384" s="132"/>
      <c r="E384" s="132"/>
      <c r="F384" s="132"/>
      <c r="G384" s="132"/>
    </row>
    <row r="385" spans="1:7" ht="27.6">
      <c r="A385" s="119" t="s">
        <v>653</v>
      </c>
      <c r="B385" s="14"/>
      <c r="C385" s="132">
        <v>5.95</v>
      </c>
      <c r="D385" s="132">
        <v>5.95</v>
      </c>
      <c r="E385" s="132"/>
      <c r="F385" s="132"/>
      <c r="G385" s="132"/>
    </row>
    <row r="386" spans="1:7" ht="27.6">
      <c r="A386" s="119" t="s">
        <v>547</v>
      </c>
      <c r="B386" s="14"/>
      <c r="C386" s="132">
        <v>71</v>
      </c>
      <c r="D386" s="132">
        <v>75</v>
      </c>
      <c r="E386" s="132"/>
      <c r="F386" s="132"/>
      <c r="G386" s="132"/>
    </row>
    <row r="387" spans="1:7" ht="13.8">
      <c r="A387" s="119" t="s">
        <v>548</v>
      </c>
      <c r="B387" s="14"/>
      <c r="C387" s="132">
        <v>5</v>
      </c>
      <c r="D387" s="132">
        <v>5</v>
      </c>
      <c r="E387" s="132"/>
      <c r="F387" s="132"/>
      <c r="G387" s="132"/>
    </row>
    <row r="388" spans="1:7" ht="27.6">
      <c r="A388" s="137" t="s">
        <v>409</v>
      </c>
      <c r="B388" s="14"/>
      <c r="C388" s="132">
        <v>64.150000000000006</v>
      </c>
      <c r="D388" s="132">
        <v>50</v>
      </c>
      <c r="E388" s="132"/>
      <c r="F388" s="132"/>
      <c r="G388" s="132"/>
    </row>
    <row r="389" spans="1:7" ht="27.6">
      <c r="A389" s="137" t="s">
        <v>410</v>
      </c>
      <c r="B389" s="14"/>
      <c r="C389" s="132">
        <v>103.5</v>
      </c>
      <c r="D389" s="132">
        <v>20</v>
      </c>
      <c r="E389" s="132"/>
      <c r="F389" s="132"/>
      <c r="G389" s="132"/>
    </row>
    <row r="390" spans="1:7" ht="27.6">
      <c r="A390" s="137" t="s">
        <v>710</v>
      </c>
      <c r="B390" s="14"/>
      <c r="C390" s="132">
        <v>0</v>
      </c>
      <c r="D390" s="132">
        <v>4.8</v>
      </c>
      <c r="E390" s="132"/>
      <c r="F390" s="132"/>
      <c r="G390" s="132"/>
    </row>
    <row r="391" spans="1:7" ht="27.6">
      <c r="A391" s="137" t="s">
        <v>411</v>
      </c>
      <c r="B391" s="14"/>
      <c r="C391" s="132">
        <v>1.65</v>
      </c>
      <c r="D391" s="132"/>
      <c r="E391" s="132"/>
      <c r="F391" s="132"/>
      <c r="G391" s="132"/>
    </row>
    <row r="392" spans="1:7" ht="64.95" customHeight="1">
      <c r="A392" s="137" t="s">
        <v>472</v>
      </c>
      <c r="B392" s="14"/>
      <c r="C392" s="132">
        <v>22</v>
      </c>
      <c r="D392" s="132"/>
      <c r="E392" s="132"/>
      <c r="F392" s="132"/>
      <c r="G392" s="132"/>
    </row>
    <row r="393" spans="1:7" ht="27.6">
      <c r="A393" s="137" t="s">
        <v>475</v>
      </c>
      <c r="B393" s="14"/>
      <c r="C393" s="132">
        <v>2.61</v>
      </c>
      <c r="D393" s="132"/>
      <c r="E393" s="132"/>
      <c r="F393" s="132"/>
      <c r="G393" s="132"/>
    </row>
    <row r="394" spans="1:7" ht="13.8">
      <c r="A394" s="137" t="s">
        <v>711</v>
      </c>
      <c r="B394" s="14"/>
      <c r="C394" s="132">
        <v>0</v>
      </c>
      <c r="D394" s="132">
        <v>11.5</v>
      </c>
      <c r="E394" s="132"/>
      <c r="F394" s="132"/>
      <c r="G394" s="132"/>
    </row>
    <row r="395" spans="1:7" ht="13.8">
      <c r="A395" s="137" t="s">
        <v>713</v>
      </c>
      <c r="B395" s="14"/>
      <c r="C395" s="132">
        <v>0</v>
      </c>
      <c r="D395" s="132">
        <v>11</v>
      </c>
      <c r="E395" s="132"/>
      <c r="F395" s="132"/>
      <c r="G395" s="132"/>
    </row>
    <row r="396" spans="1:7" ht="41.4">
      <c r="A396" s="137" t="s">
        <v>474</v>
      </c>
      <c r="B396" s="14"/>
      <c r="C396" s="132">
        <v>107.5</v>
      </c>
      <c r="D396" s="132">
        <v>80</v>
      </c>
      <c r="E396" s="132"/>
      <c r="F396" s="132"/>
      <c r="G396" s="132"/>
    </row>
    <row r="397" spans="1:7" ht="41.4">
      <c r="A397" s="137" t="s">
        <v>476</v>
      </c>
      <c r="B397" s="14"/>
      <c r="C397" s="132">
        <v>75.400000000000006</v>
      </c>
      <c r="D397" s="132">
        <v>68.400000000000006</v>
      </c>
      <c r="E397" s="132"/>
      <c r="F397" s="132"/>
      <c r="G397" s="132"/>
    </row>
    <row r="398" spans="1:7" ht="27.6">
      <c r="A398" s="137" t="s">
        <v>712</v>
      </c>
      <c r="B398" s="14"/>
      <c r="C398" s="132">
        <v>0</v>
      </c>
      <c r="D398" s="132">
        <v>4.8</v>
      </c>
      <c r="E398" s="132"/>
      <c r="F398" s="132"/>
      <c r="G398" s="132"/>
    </row>
    <row r="399" spans="1:7" ht="55.2">
      <c r="A399" s="137" t="s">
        <v>477</v>
      </c>
      <c r="B399" s="14"/>
      <c r="C399" s="132">
        <v>18.899999999999999</v>
      </c>
      <c r="D399" s="132">
        <v>18.899999999999999</v>
      </c>
      <c r="E399" s="132"/>
      <c r="F399" s="132"/>
      <c r="G399" s="132"/>
    </row>
    <row r="400" spans="1:7" ht="41.4">
      <c r="A400" s="137" t="s">
        <v>478</v>
      </c>
      <c r="B400" s="14"/>
      <c r="C400" s="132">
        <v>11.9</v>
      </c>
      <c r="D400" s="132">
        <v>11.9</v>
      </c>
      <c r="E400" s="132"/>
      <c r="F400" s="132"/>
      <c r="G400" s="132"/>
    </row>
    <row r="401" spans="1:7" ht="25.2" customHeight="1">
      <c r="A401" s="137" t="s">
        <v>716</v>
      </c>
      <c r="B401" s="14"/>
      <c r="C401" s="132">
        <v>0</v>
      </c>
      <c r="D401" s="132">
        <v>35.700000000000003</v>
      </c>
      <c r="E401" s="132"/>
      <c r="F401" s="132"/>
      <c r="G401" s="132"/>
    </row>
    <row r="402" spans="1:7" ht="25.2" customHeight="1">
      <c r="A402" s="137" t="s">
        <v>715</v>
      </c>
      <c r="B402" s="14"/>
      <c r="C402" s="132">
        <v>0</v>
      </c>
      <c r="D402" s="132">
        <v>21</v>
      </c>
      <c r="E402" s="132"/>
      <c r="F402" s="132"/>
      <c r="G402" s="132"/>
    </row>
    <row r="403" spans="1:7" ht="25.2" customHeight="1">
      <c r="A403" s="137" t="s">
        <v>717</v>
      </c>
      <c r="B403" s="14"/>
      <c r="C403" s="132">
        <v>0</v>
      </c>
      <c r="D403" s="132">
        <v>53.6</v>
      </c>
      <c r="E403" s="132"/>
      <c r="F403" s="132"/>
      <c r="G403" s="132"/>
    </row>
    <row r="404" spans="1:7" ht="25.2" customHeight="1">
      <c r="A404" s="137" t="s">
        <v>718</v>
      </c>
      <c r="B404" s="14"/>
      <c r="C404" s="132">
        <v>0</v>
      </c>
      <c r="D404" s="132">
        <v>64.5</v>
      </c>
      <c r="E404" s="132"/>
      <c r="F404" s="132"/>
      <c r="G404" s="132"/>
    </row>
    <row r="405" spans="1:7" ht="41.4">
      <c r="A405" s="137" t="s">
        <v>473</v>
      </c>
      <c r="B405" s="14"/>
      <c r="C405" s="132">
        <v>16.899999999999999</v>
      </c>
      <c r="D405" s="132"/>
      <c r="E405" s="132"/>
      <c r="F405" s="132"/>
      <c r="G405" s="132"/>
    </row>
    <row r="406" spans="1:7" ht="41.4">
      <c r="A406" s="137" t="s">
        <v>479</v>
      </c>
      <c r="B406" s="14"/>
      <c r="C406" s="132">
        <v>18.239999999999998</v>
      </c>
      <c r="D406" s="132"/>
      <c r="E406" s="132"/>
      <c r="F406" s="132"/>
      <c r="G406" s="132"/>
    </row>
    <row r="407" spans="1:7" ht="41.4">
      <c r="A407" s="137" t="s">
        <v>480</v>
      </c>
      <c r="B407" s="14"/>
      <c r="C407" s="132">
        <v>5.95</v>
      </c>
      <c r="D407" s="132"/>
      <c r="E407" s="132"/>
      <c r="F407" s="132"/>
      <c r="G407" s="132"/>
    </row>
    <row r="408" spans="1:7" ht="41.4">
      <c r="A408" s="137" t="s">
        <v>481</v>
      </c>
      <c r="B408" s="14"/>
      <c r="C408" s="132">
        <v>5.95</v>
      </c>
      <c r="D408" s="132"/>
      <c r="E408" s="132"/>
      <c r="F408" s="132"/>
      <c r="G408" s="132"/>
    </row>
    <row r="409" spans="1:7" ht="41.4">
      <c r="A409" s="137" t="s">
        <v>600</v>
      </c>
      <c r="B409" s="14"/>
      <c r="C409" s="132">
        <v>0</v>
      </c>
      <c r="D409" s="132"/>
      <c r="E409" s="132"/>
      <c r="F409" s="132"/>
      <c r="G409" s="132"/>
    </row>
    <row r="410" spans="1:7" ht="13.8">
      <c r="A410" s="137" t="s">
        <v>719</v>
      </c>
      <c r="B410" s="14"/>
      <c r="C410" s="132">
        <v>0</v>
      </c>
      <c r="D410" s="132">
        <v>20</v>
      </c>
      <c r="E410" s="132"/>
      <c r="F410" s="132"/>
      <c r="G410" s="132"/>
    </row>
    <row r="411" spans="1:7" ht="41.4">
      <c r="A411" s="137" t="s">
        <v>616</v>
      </c>
      <c r="B411" s="14"/>
      <c r="C411" s="132">
        <v>0.5</v>
      </c>
      <c r="D411" s="132"/>
      <c r="E411" s="132"/>
      <c r="F411" s="132"/>
      <c r="G411" s="132"/>
    </row>
    <row r="412" spans="1:7" ht="41.4">
      <c r="A412" s="137" t="s">
        <v>617</v>
      </c>
      <c r="B412" s="14"/>
      <c r="C412" s="132">
        <v>0.5</v>
      </c>
      <c r="D412" s="132"/>
      <c r="E412" s="132"/>
      <c r="F412" s="132"/>
      <c r="G412" s="132"/>
    </row>
    <row r="413" spans="1:7" ht="41.4">
      <c r="A413" s="137" t="s">
        <v>625</v>
      </c>
      <c r="B413" s="14"/>
      <c r="C413" s="132">
        <v>0</v>
      </c>
      <c r="D413" s="132"/>
      <c r="E413" s="132"/>
      <c r="F413" s="132"/>
      <c r="G413" s="132"/>
    </row>
    <row r="414" spans="1:7" ht="41.4">
      <c r="A414" s="137" t="s">
        <v>615</v>
      </c>
      <c r="B414" s="14"/>
      <c r="C414" s="132">
        <v>0.5</v>
      </c>
      <c r="D414" s="132"/>
      <c r="E414" s="132"/>
      <c r="F414" s="132"/>
      <c r="G414" s="132"/>
    </row>
    <row r="415" spans="1:7" ht="54.6" customHeight="1">
      <c r="A415" s="137" t="s">
        <v>714</v>
      </c>
      <c r="B415" s="14"/>
      <c r="C415" s="132">
        <v>9</v>
      </c>
      <c r="D415" s="132">
        <v>22</v>
      </c>
      <c r="E415" s="132"/>
      <c r="F415" s="132"/>
      <c r="G415" s="132"/>
    </row>
    <row r="416" spans="1:7" ht="41.4">
      <c r="A416" s="137" t="s">
        <v>599</v>
      </c>
      <c r="B416" s="14"/>
      <c r="C416" s="132">
        <v>9</v>
      </c>
      <c r="D416" s="132">
        <v>95</v>
      </c>
      <c r="E416" s="132"/>
      <c r="F416" s="132"/>
      <c r="G416" s="132"/>
    </row>
    <row r="417" spans="1:7" ht="41.4">
      <c r="A417" s="137" t="s">
        <v>613</v>
      </c>
      <c r="B417" s="14"/>
      <c r="C417" s="132">
        <v>5</v>
      </c>
      <c r="D417" s="132"/>
      <c r="E417" s="132"/>
      <c r="F417" s="132"/>
      <c r="G417" s="132"/>
    </row>
    <row r="418" spans="1:7" ht="27.6">
      <c r="A418" s="137" t="s">
        <v>514</v>
      </c>
      <c r="B418" s="14"/>
      <c r="C418" s="132">
        <v>30</v>
      </c>
      <c r="D418" s="132"/>
      <c r="E418" s="132"/>
      <c r="F418" s="132"/>
      <c r="G418" s="132"/>
    </row>
    <row r="419" spans="1:7" ht="19.5" customHeight="1">
      <c r="A419" s="113" t="s">
        <v>272</v>
      </c>
      <c r="B419" s="14" t="s">
        <v>273</v>
      </c>
      <c r="C419" s="129">
        <f t="shared" ref="C419:G420" si="11">C421+C431</f>
        <v>1422.96</v>
      </c>
      <c r="D419" s="129">
        <f t="shared" si="11"/>
        <v>1477.05</v>
      </c>
      <c r="E419" s="129">
        <f t="shared" si="11"/>
        <v>0</v>
      </c>
      <c r="F419" s="129">
        <f t="shared" si="11"/>
        <v>0</v>
      </c>
      <c r="G419" s="129">
        <f t="shared" si="11"/>
        <v>0</v>
      </c>
    </row>
    <row r="420" spans="1:7" ht="22.8">
      <c r="A420" s="16" t="s">
        <v>173</v>
      </c>
      <c r="B420" s="15">
        <v>58</v>
      </c>
      <c r="C420" s="129">
        <f t="shared" si="11"/>
        <v>1422.96</v>
      </c>
      <c r="D420" s="129">
        <f t="shared" si="11"/>
        <v>1477.05</v>
      </c>
      <c r="E420" s="129">
        <f t="shared" si="11"/>
        <v>0</v>
      </c>
      <c r="F420" s="129">
        <f t="shared" si="11"/>
        <v>0</v>
      </c>
      <c r="G420" s="129">
        <f t="shared" si="11"/>
        <v>0</v>
      </c>
    </row>
    <row r="421" spans="1:7">
      <c r="A421" s="113" t="s">
        <v>494</v>
      </c>
      <c r="B421" s="34" t="s">
        <v>495</v>
      </c>
      <c r="C421" s="118">
        <f>C422+C426</f>
        <v>1330.96</v>
      </c>
      <c r="D421" s="118">
        <f>D422+D426</f>
        <v>1477.05</v>
      </c>
      <c r="E421" s="118">
        <f>E422+E426</f>
        <v>0</v>
      </c>
      <c r="F421" s="118">
        <f>F422+F426</f>
        <v>0</v>
      </c>
      <c r="G421" s="118">
        <f>G422+G426</f>
        <v>0</v>
      </c>
    </row>
    <row r="422" spans="1:7" ht="22.8">
      <c r="A422" s="16" t="s">
        <v>491</v>
      </c>
      <c r="B422" s="15">
        <v>58</v>
      </c>
      <c r="C422" s="130">
        <f>SUM(C423:C425)</f>
        <v>1330.96</v>
      </c>
      <c r="D422" s="130">
        <f>SUM(D423:D425)</f>
        <v>1477.05</v>
      </c>
      <c r="E422" s="130">
        <f>SUM(E423:E425)</f>
        <v>0</v>
      </c>
      <c r="F422" s="130">
        <f>SUM(F423:F425)</f>
        <v>0</v>
      </c>
      <c r="G422" s="130">
        <f>SUM(G423:G425)</f>
        <v>0</v>
      </c>
    </row>
    <row r="423" spans="1:7">
      <c r="A423" s="112" t="s">
        <v>178</v>
      </c>
      <c r="B423" s="17" t="s">
        <v>487</v>
      </c>
      <c r="C423" s="130">
        <v>199.63</v>
      </c>
      <c r="D423" s="130">
        <v>226.5</v>
      </c>
      <c r="E423" s="130"/>
      <c r="F423" s="130"/>
      <c r="G423" s="130"/>
    </row>
    <row r="424" spans="1:7">
      <c r="A424" s="112" t="s">
        <v>179</v>
      </c>
      <c r="B424" s="17" t="s">
        <v>488</v>
      </c>
      <c r="C424" s="130">
        <v>1131.33</v>
      </c>
      <c r="D424" s="130">
        <v>1250.55</v>
      </c>
      <c r="E424" s="130"/>
      <c r="F424" s="130"/>
      <c r="G424" s="130"/>
    </row>
    <row r="425" spans="1:7">
      <c r="A425" s="112" t="s">
        <v>180</v>
      </c>
      <c r="B425" s="17" t="s">
        <v>489</v>
      </c>
      <c r="C425" s="130"/>
      <c r="D425" s="130"/>
      <c r="E425" s="130"/>
      <c r="F425" s="130"/>
      <c r="G425" s="130"/>
    </row>
    <row r="426" spans="1:7" ht="34.200000000000003" hidden="1">
      <c r="A426" s="16" t="s">
        <v>372</v>
      </c>
      <c r="B426" s="15">
        <v>58</v>
      </c>
      <c r="C426" s="130">
        <f>C427</f>
        <v>0</v>
      </c>
      <c r="D426" s="130">
        <f>D427</f>
        <v>0</v>
      </c>
      <c r="E426" s="130">
        <f>E427</f>
        <v>0</v>
      </c>
      <c r="F426" s="130">
        <f>F427</f>
        <v>0</v>
      </c>
      <c r="G426" s="130">
        <f>G427</f>
        <v>0</v>
      </c>
    </row>
    <row r="427" spans="1:7" ht="13.8" hidden="1">
      <c r="A427" s="115" t="s">
        <v>376</v>
      </c>
      <c r="B427" s="15" t="s">
        <v>377</v>
      </c>
      <c r="C427" s="130">
        <f>SUM( C428:C430)</f>
        <v>0</v>
      </c>
      <c r="D427" s="130">
        <f>SUM( D428:D430)</f>
        <v>0</v>
      </c>
      <c r="E427" s="130">
        <f>SUM( E428:E430)</f>
        <v>0</v>
      </c>
      <c r="F427" s="130">
        <f>SUM( F428:F430)</f>
        <v>0</v>
      </c>
      <c r="G427" s="130">
        <f>SUM( G428:G430)</f>
        <v>0</v>
      </c>
    </row>
    <row r="428" spans="1:7" hidden="1">
      <c r="A428" s="112" t="s">
        <v>178</v>
      </c>
      <c r="B428" s="17" t="s">
        <v>373</v>
      </c>
      <c r="C428" s="130"/>
      <c r="D428" s="130"/>
      <c r="E428" s="130"/>
      <c r="F428" s="130"/>
      <c r="G428" s="130"/>
    </row>
    <row r="429" spans="1:7" hidden="1">
      <c r="A429" s="112" t="s">
        <v>179</v>
      </c>
      <c r="B429" s="17" t="s">
        <v>374</v>
      </c>
      <c r="C429" s="130"/>
      <c r="D429" s="130"/>
      <c r="E429" s="130"/>
      <c r="F429" s="130"/>
      <c r="G429" s="130"/>
    </row>
    <row r="430" spans="1:7" hidden="1">
      <c r="A430" s="112" t="s">
        <v>180</v>
      </c>
      <c r="B430" s="17" t="s">
        <v>375</v>
      </c>
      <c r="C430" s="130"/>
      <c r="D430" s="130"/>
      <c r="E430" s="130"/>
      <c r="F430" s="130"/>
      <c r="G430" s="130"/>
    </row>
    <row r="431" spans="1:7">
      <c r="A431" s="113" t="s">
        <v>496</v>
      </c>
      <c r="B431" s="34" t="s">
        <v>274</v>
      </c>
      <c r="C431" s="118">
        <f>C432</f>
        <v>92</v>
      </c>
      <c r="D431" s="118">
        <f>D432</f>
        <v>0</v>
      </c>
      <c r="E431" s="118">
        <f>E432</f>
        <v>0</v>
      </c>
      <c r="F431" s="118">
        <f>F432</f>
        <v>0</v>
      </c>
      <c r="G431" s="118">
        <f>G432</f>
        <v>0</v>
      </c>
    </row>
    <row r="432" spans="1:7" ht="22.8">
      <c r="A432" s="16" t="s">
        <v>490</v>
      </c>
      <c r="B432" s="15">
        <v>58</v>
      </c>
      <c r="C432" s="130">
        <f>SUM(C433:C435)</f>
        <v>92</v>
      </c>
      <c r="D432" s="130">
        <f>SUM(D433:D435)</f>
        <v>0</v>
      </c>
      <c r="E432" s="130">
        <f>SUM(E433:E435)</f>
        <v>0</v>
      </c>
      <c r="F432" s="130">
        <f>SUM(F433:F435)</f>
        <v>0</v>
      </c>
      <c r="G432" s="130">
        <f>SUM(G433:G435)</f>
        <v>0</v>
      </c>
    </row>
    <row r="433" spans="1:7">
      <c r="A433" s="112" t="s">
        <v>178</v>
      </c>
      <c r="B433" s="17" t="s">
        <v>417</v>
      </c>
      <c r="C433" s="130"/>
      <c r="D433" s="130"/>
      <c r="E433" s="130"/>
      <c r="F433" s="130"/>
      <c r="G433" s="130"/>
    </row>
    <row r="434" spans="1:7">
      <c r="A434" s="112" t="s">
        <v>179</v>
      </c>
      <c r="B434" s="17" t="s">
        <v>418</v>
      </c>
      <c r="C434" s="130">
        <v>92</v>
      </c>
      <c r="D434" s="130"/>
      <c r="E434" s="130"/>
      <c r="F434" s="130"/>
      <c r="G434" s="130"/>
    </row>
    <row r="435" spans="1:7">
      <c r="A435" s="112" t="s">
        <v>180</v>
      </c>
      <c r="B435" s="17" t="s">
        <v>419</v>
      </c>
      <c r="C435" s="130"/>
      <c r="D435" s="130"/>
      <c r="E435" s="130"/>
      <c r="F435" s="130"/>
      <c r="G435" s="130"/>
    </row>
    <row r="436" spans="1:7" ht="24">
      <c r="A436" s="110" t="s">
        <v>280</v>
      </c>
      <c r="B436" s="21"/>
      <c r="C436" s="130">
        <f>C7</f>
        <v>69952.77</v>
      </c>
      <c r="D436" s="130">
        <f>D7</f>
        <v>69490.92</v>
      </c>
      <c r="E436" s="130">
        <f>E7</f>
        <v>33498.810000000005</v>
      </c>
      <c r="F436" s="130">
        <f>F7</f>
        <v>13103.43</v>
      </c>
      <c r="G436" s="130">
        <f>G7</f>
        <v>642.67999999999995</v>
      </c>
    </row>
    <row r="437" spans="1:7" ht="24">
      <c r="A437" s="110" t="s">
        <v>300</v>
      </c>
      <c r="B437" s="21"/>
      <c r="C437" s="130" t="e">
        <f>'venituri 2022 SD'!#REF!</f>
        <v>#REF!</v>
      </c>
      <c r="D437" s="130">
        <f>'venituri 2022 SD'!C49</f>
        <v>162461.51999999999</v>
      </c>
      <c r="E437" s="130" t="e">
        <f>'venituri 2022 SD'!#REF!</f>
        <v>#REF!</v>
      </c>
      <c r="F437" s="130" t="e">
        <f>'venituri 2022 SD'!#REF!</f>
        <v>#REF!</v>
      </c>
      <c r="G437" s="130" t="e">
        <f>'venituri 2022 SD'!#REF!</f>
        <v>#REF!</v>
      </c>
    </row>
    <row r="438" spans="1:7" ht="11.25" customHeight="1">
      <c r="A438" s="110" t="s">
        <v>343</v>
      </c>
      <c r="B438" s="21"/>
      <c r="C438" s="130" t="e">
        <f>C436-C437</f>
        <v>#REF!</v>
      </c>
      <c r="D438" s="130">
        <f>D436-D437</f>
        <v>-92970.599999999991</v>
      </c>
      <c r="E438" s="130" t="e">
        <f>E436-E437</f>
        <v>#REF!</v>
      </c>
      <c r="F438" s="130" t="e">
        <f>F436-F437</f>
        <v>#REF!</v>
      </c>
      <c r="G438" s="130" t="e">
        <f>G436-G437</f>
        <v>#REF!</v>
      </c>
    </row>
    <row r="439" spans="1:7" ht="11.25" customHeight="1">
      <c r="A439" s="114"/>
    </row>
    <row r="440" spans="1:7" ht="11.25" customHeight="1">
      <c r="A440" s="30" t="s">
        <v>165</v>
      </c>
      <c r="B440" s="165" t="s">
        <v>166</v>
      </c>
      <c r="C440" s="118"/>
      <c r="D440" s="118"/>
      <c r="E440" s="118"/>
      <c r="F440" s="118"/>
      <c r="G440" s="118"/>
    </row>
    <row r="441" spans="1:7" ht="11.25" customHeight="1">
      <c r="A441" s="30" t="s">
        <v>412</v>
      </c>
      <c r="B441" s="165" t="s">
        <v>413</v>
      </c>
      <c r="C441" s="118"/>
      <c r="D441" s="118"/>
      <c r="E441" s="118"/>
      <c r="F441" s="118"/>
      <c r="G441" s="118"/>
    </row>
    <row r="442" spans="1:7" ht="11.25" customHeight="1">
      <c r="A442" s="30" t="s">
        <v>349</v>
      </c>
      <c r="B442" s="165"/>
    </row>
    <row r="443" spans="1:7">
      <c r="B443" s="165"/>
    </row>
    <row r="444" spans="1:7">
      <c r="B444" s="165"/>
    </row>
    <row r="445" spans="1:7">
      <c r="B445" s="165"/>
    </row>
    <row r="446" spans="1:7">
      <c r="B446" s="165"/>
    </row>
    <row r="447" spans="1:7">
      <c r="B447" s="165"/>
    </row>
    <row r="448" spans="1:7">
      <c r="B448" s="165"/>
    </row>
    <row r="449" spans="2:2">
      <c r="B449" s="165"/>
    </row>
    <row r="450" spans="2:2">
      <c r="B450" s="165"/>
    </row>
    <row r="451" spans="2:2">
      <c r="B451" s="165"/>
    </row>
    <row r="452" spans="2:2">
      <c r="B452" s="165"/>
    </row>
    <row r="453" spans="2:2">
      <c r="B453" s="165"/>
    </row>
    <row r="454" spans="2:2">
      <c r="B454" s="165"/>
    </row>
    <row r="455" spans="2:2">
      <c r="B455" s="165"/>
    </row>
    <row r="456" spans="2:2">
      <c r="B456" s="165"/>
    </row>
    <row r="457" spans="2:2">
      <c r="B457" s="165"/>
    </row>
    <row r="458" spans="2:2">
      <c r="B458" s="165"/>
    </row>
    <row r="459" spans="2:2">
      <c r="B459" s="165"/>
    </row>
    <row r="460" spans="2:2">
      <c r="B460" s="165"/>
    </row>
    <row r="461" spans="2:2">
      <c r="B461" s="165"/>
    </row>
    <row r="462" spans="2:2">
      <c r="B462" s="165"/>
    </row>
    <row r="463" spans="2:2">
      <c r="B463" s="165"/>
    </row>
    <row r="464" spans="2:2">
      <c r="B464" s="165"/>
    </row>
    <row r="465" spans="2:2">
      <c r="B465" s="165"/>
    </row>
    <row r="466" spans="2:2">
      <c r="B466" s="165"/>
    </row>
    <row r="467" spans="2:2">
      <c r="B467" s="165"/>
    </row>
    <row r="468" spans="2:2">
      <c r="B468" s="165"/>
    </row>
    <row r="469" spans="2:2">
      <c r="B469" s="165"/>
    </row>
    <row r="470" spans="2:2">
      <c r="B470" s="165"/>
    </row>
    <row r="471" spans="2:2">
      <c r="B471" s="165"/>
    </row>
    <row r="472" spans="2:2">
      <c r="B472" s="165"/>
    </row>
    <row r="473" spans="2:2">
      <c r="B473" s="165"/>
    </row>
    <row r="474" spans="2:2">
      <c r="B474" s="165"/>
    </row>
    <row r="475" spans="2:2">
      <c r="B475" s="165"/>
    </row>
    <row r="476" spans="2:2">
      <c r="B476" s="165"/>
    </row>
    <row r="477" spans="2:2">
      <c r="B477" s="165"/>
    </row>
    <row r="478" spans="2:2">
      <c r="B478" s="165"/>
    </row>
    <row r="479" spans="2:2">
      <c r="B479" s="165"/>
    </row>
    <row r="480" spans="2:2">
      <c r="B480" s="165"/>
    </row>
    <row r="481" spans="2:2">
      <c r="B481" s="165"/>
    </row>
    <row r="482" spans="2:2">
      <c r="B482" s="165"/>
    </row>
    <row r="483" spans="2:2">
      <c r="B483" s="165"/>
    </row>
    <row r="484" spans="2:2">
      <c r="B484" s="165"/>
    </row>
    <row r="485" spans="2:2">
      <c r="B485" s="165"/>
    </row>
    <row r="486" spans="2:2">
      <c r="B486" s="165"/>
    </row>
    <row r="487" spans="2:2">
      <c r="B487" s="165"/>
    </row>
    <row r="488" spans="2:2">
      <c r="B488" s="165"/>
    </row>
    <row r="489" spans="2:2">
      <c r="B489" s="165"/>
    </row>
    <row r="490" spans="2:2">
      <c r="B490" s="165"/>
    </row>
    <row r="491" spans="2:2">
      <c r="B491" s="165"/>
    </row>
    <row r="492" spans="2:2">
      <c r="B492" s="165"/>
    </row>
    <row r="493" spans="2:2">
      <c r="B493" s="165"/>
    </row>
    <row r="494" spans="2:2">
      <c r="B494" s="165"/>
    </row>
    <row r="495" spans="2:2">
      <c r="B495" s="165"/>
    </row>
    <row r="496" spans="2:2">
      <c r="B496" s="165"/>
    </row>
    <row r="497" spans="2:2">
      <c r="B497" s="165"/>
    </row>
    <row r="498" spans="2:2">
      <c r="B498" s="165"/>
    </row>
    <row r="499" spans="2:2">
      <c r="B499" s="165"/>
    </row>
    <row r="500" spans="2:2">
      <c r="B500" s="165"/>
    </row>
    <row r="501" spans="2:2">
      <c r="B501" s="165"/>
    </row>
    <row r="502" spans="2:2">
      <c r="B502" s="165"/>
    </row>
    <row r="503" spans="2:2">
      <c r="B503" s="165"/>
    </row>
    <row r="504" spans="2:2">
      <c r="B504" s="165"/>
    </row>
    <row r="505" spans="2:2">
      <c r="B505" s="165"/>
    </row>
    <row r="506" spans="2:2">
      <c r="B506" s="165"/>
    </row>
    <row r="507" spans="2:2">
      <c r="B507" s="165"/>
    </row>
    <row r="508" spans="2:2">
      <c r="B508" s="165"/>
    </row>
    <row r="509" spans="2:2">
      <c r="B509" s="165"/>
    </row>
    <row r="510" spans="2:2">
      <c r="B510" s="165"/>
    </row>
    <row r="511" spans="2:2">
      <c r="B511" s="165"/>
    </row>
    <row r="512" spans="2:2">
      <c r="B512" s="165"/>
    </row>
    <row r="513" spans="2:2">
      <c r="B513" s="165"/>
    </row>
    <row r="514" spans="2:2">
      <c r="B514" s="165"/>
    </row>
    <row r="515" spans="2:2">
      <c r="B515" s="165"/>
    </row>
    <row r="516" spans="2:2">
      <c r="B516" s="165"/>
    </row>
    <row r="517" spans="2:2">
      <c r="B517" s="165"/>
    </row>
    <row r="518" spans="2:2">
      <c r="B518" s="165"/>
    </row>
    <row r="519" spans="2:2">
      <c r="B519" s="165"/>
    </row>
    <row r="520" spans="2:2">
      <c r="B520" s="165"/>
    </row>
    <row r="521" spans="2:2">
      <c r="B521" s="165"/>
    </row>
    <row r="522" spans="2:2">
      <c r="B522" s="165"/>
    </row>
    <row r="523" spans="2:2">
      <c r="B523" s="165"/>
    </row>
    <row r="524" spans="2:2">
      <c r="B524" s="165"/>
    </row>
    <row r="525" spans="2:2">
      <c r="B525" s="165"/>
    </row>
    <row r="526" spans="2:2">
      <c r="B526" s="165"/>
    </row>
    <row r="527" spans="2:2">
      <c r="B527" s="165"/>
    </row>
    <row r="528" spans="2:2">
      <c r="B528" s="165"/>
    </row>
    <row r="529" spans="2:2">
      <c r="B529" s="165"/>
    </row>
    <row r="530" spans="2:2">
      <c r="B530" s="165"/>
    </row>
    <row r="531" spans="2:2">
      <c r="B531" s="165"/>
    </row>
    <row r="532" spans="2:2">
      <c r="B532" s="165"/>
    </row>
    <row r="533" spans="2:2">
      <c r="B533" s="165"/>
    </row>
    <row r="534" spans="2:2">
      <c r="B534" s="165"/>
    </row>
    <row r="535" spans="2:2">
      <c r="B535" s="165"/>
    </row>
    <row r="536" spans="2:2">
      <c r="B536" s="165"/>
    </row>
    <row r="537" spans="2:2">
      <c r="B537" s="165"/>
    </row>
    <row r="538" spans="2:2">
      <c r="B538" s="165"/>
    </row>
    <row r="539" spans="2:2">
      <c r="B539" s="165"/>
    </row>
    <row r="540" spans="2:2">
      <c r="B540" s="165"/>
    </row>
    <row r="541" spans="2:2">
      <c r="B541" s="165"/>
    </row>
    <row r="542" spans="2:2">
      <c r="B542" s="165"/>
    </row>
    <row r="543" spans="2:2">
      <c r="B543" s="165"/>
    </row>
    <row r="544" spans="2:2">
      <c r="B544" s="165"/>
    </row>
    <row r="545" spans="2:2">
      <c r="B545" s="165"/>
    </row>
    <row r="546" spans="2:2">
      <c r="B546" s="165"/>
    </row>
    <row r="547" spans="2:2">
      <c r="B547" s="165"/>
    </row>
    <row r="548" spans="2:2">
      <c r="B548" s="165"/>
    </row>
    <row r="549" spans="2:2">
      <c r="B549" s="165"/>
    </row>
    <row r="550" spans="2:2">
      <c r="B550" s="165"/>
    </row>
    <row r="551" spans="2:2">
      <c r="B551" s="165"/>
    </row>
    <row r="552" spans="2:2">
      <c r="B552" s="165"/>
    </row>
    <row r="553" spans="2:2">
      <c r="B553" s="165"/>
    </row>
    <row r="554" spans="2:2">
      <c r="B554" s="165"/>
    </row>
    <row r="555" spans="2:2">
      <c r="B555" s="165"/>
    </row>
    <row r="556" spans="2:2">
      <c r="B556" s="165"/>
    </row>
    <row r="557" spans="2:2">
      <c r="B557" s="165"/>
    </row>
    <row r="558" spans="2:2">
      <c r="B558" s="165"/>
    </row>
    <row r="559" spans="2:2">
      <c r="B559" s="165"/>
    </row>
    <row r="560" spans="2:2">
      <c r="B560" s="165"/>
    </row>
    <row r="561" spans="2:2">
      <c r="B561" s="165"/>
    </row>
    <row r="562" spans="2:2">
      <c r="B562" s="165"/>
    </row>
    <row r="563" spans="2:2">
      <c r="B563" s="165"/>
    </row>
    <row r="564" spans="2:2">
      <c r="B564" s="165"/>
    </row>
    <row r="565" spans="2:2">
      <c r="B565" s="165"/>
    </row>
    <row r="566" spans="2:2">
      <c r="B566" s="165"/>
    </row>
    <row r="567" spans="2:2">
      <c r="B567" s="165"/>
    </row>
    <row r="568" spans="2:2">
      <c r="B568" s="165"/>
    </row>
    <row r="569" spans="2:2">
      <c r="B569" s="165"/>
    </row>
    <row r="570" spans="2:2">
      <c r="B570" s="165"/>
    </row>
    <row r="571" spans="2:2">
      <c r="B571" s="165"/>
    </row>
    <row r="572" spans="2:2">
      <c r="B572" s="165"/>
    </row>
    <row r="573" spans="2:2">
      <c r="B573" s="165"/>
    </row>
    <row r="574" spans="2:2">
      <c r="B574" s="165"/>
    </row>
    <row r="575" spans="2:2">
      <c r="B575" s="165"/>
    </row>
    <row r="576" spans="2:2">
      <c r="B576" s="165"/>
    </row>
    <row r="577" spans="2:2">
      <c r="B577" s="165"/>
    </row>
    <row r="578" spans="2:2">
      <c r="B578" s="165"/>
    </row>
    <row r="579" spans="2:2">
      <c r="B579" s="165"/>
    </row>
    <row r="580" spans="2:2">
      <c r="B580" s="165"/>
    </row>
    <row r="581" spans="2:2">
      <c r="B581" s="165"/>
    </row>
    <row r="582" spans="2:2">
      <c r="B582" s="165"/>
    </row>
    <row r="583" spans="2:2">
      <c r="B583" s="165"/>
    </row>
    <row r="584" spans="2:2">
      <c r="B584" s="165"/>
    </row>
    <row r="585" spans="2:2">
      <c r="B585" s="165"/>
    </row>
    <row r="586" spans="2:2">
      <c r="B586" s="165"/>
    </row>
  </sheetData>
  <mergeCells count="1">
    <mergeCell ref="A2:D2"/>
  </mergeCells>
  <pageMargins left="0.75" right="0.4" top="1.3405511809999999" bottom="0.84055118100000004" header="0.31496062992126" footer="0.31496062992126"/>
  <pageSetup paperSize="9" orientation="portrait" horizontalDpi="300" verticalDpi="300" r:id="rId1"/>
  <headerFooter alignWithMargins="0">
    <oddHeader>&amp;CMUNICIPIUL DROBETA TURNU SEVERIN
JUDETUL MEHEDINTI</oddHeader>
    <oddFooter>&amp;C&amp;P&amp;R&amp;A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7</vt:i4>
      </vt:variant>
      <vt:variant>
        <vt:lpstr>Zone denumite</vt:lpstr>
      </vt:variant>
      <vt:variant>
        <vt:i4>6</vt:i4>
      </vt:variant>
    </vt:vector>
  </HeadingPairs>
  <TitlesOfParts>
    <vt:vector size="13" baseType="lpstr">
      <vt:lpstr>venituri 2022</vt:lpstr>
      <vt:lpstr>venituri 2022 SF</vt:lpstr>
      <vt:lpstr>venituri 2022 SD</vt:lpstr>
      <vt:lpstr>cheltuieli 2022 sf</vt:lpstr>
      <vt:lpstr>cheltuieli 2022 sd</vt:lpstr>
      <vt:lpstr>Sheet1</vt:lpstr>
      <vt:lpstr>foaie 1</vt:lpstr>
      <vt:lpstr>'cheltuieli 2022 sd'!Imprimare_titluri</vt:lpstr>
      <vt:lpstr>'cheltuieli 2022 sf'!Imprimare_titluri</vt:lpstr>
      <vt:lpstr>'foaie 1'!Imprimare_titluri</vt:lpstr>
      <vt:lpstr>'venituri 2022'!Imprimare_titluri</vt:lpstr>
      <vt:lpstr>'venituri 2022 SD'!Imprimare_titluri</vt:lpstr>
      <vt:lpstr>'venituri 2022 SF'!Imprimare_titluri</vt:lpstr>
    </vt:vector>
  </TitlesOfParts>
  <Company>primaria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dc:creator>
  <cp:lastModifiedBy>Utilizator</cp:lastModifiedBy>
  <cp:lastPrinted>2022-06-22T12:44:30Z</cp:lastPrinted>
  <dcterms:created xsi:type="dcterms:W3CDTF">2011-01-09T09:11:00Z</dcterms:created>
  <dcterms:modified xsi:type="dcterms:W3CDTF">2022-06-22T12:45:16Z</dcterms:modified>
</cp:coreProperties>
</file>