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35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K16" i="1" l="1"/>
  <c r="K17" i="1"/>
  <c r="K18" i="1"/>
  <c r="G14" i="1"/>
  <c r="G13" i="1" s="1"/>
  <c r="G12" i="1" s="1"/>
  <c r="K49" i="1"/>
  <c r="J163" i="1"/>
  <c r="H99" i="1"/>
  <c r="H163" i="1" s="1"/>
  <c r="I99" i="1"/>
  <c r="I98" i="1" s="1"/>
  <c r="I162" i="1" s="1"/>
  <c r="J99" i="1"/>
  <c r="G99" i="1"/>
  <c r="J115" i="1"/>
  <c r="K120" i="1"/>
  <c r="K119" i="1" s="1"/>
  <c r="K130" i="1"/>
  <c r="K104" i="1"/>
  <c r="K105" i="1"/>
  <c r="K106" i="1"/>
  <c r="K107" i="1"/>
  <c r="K108" i="1"/>
  <c r="K109" i="1"/>
  <c r="K110" i="1"/>
  <c r="K112" i="1"/>
  <c r="K113" i="1"/>
  <c r="K114" i="1"/>
  <c r="K116" i="1"/>
  <c r="K117" i="1"/>
  <c r="K118" i="1"/>
  <c r="K102" i="1"/>
  <c r="K58" i="1"/>
  <c r="K59" i="1"/>
  <c r="K60" i="1"/>
  <c r="K62" i="1"/>
  <c r="K63" i="1"/>
  <c r="K64" i="1"/>
  <c r="K65" i="1"/>
  <c r="K66" i="1"/>
  <c r="K67" i="1"/>
  <c r="K68" i="1"/>
  <c r="K69" i="1"/>
  <c r="K70" i="1"/>
  <c r="K71" i="1"/>
  <c r="K72" i="1"/>
  <c r="K74" i="1"/>
  <c r="K75" i="1"/>
  <c r="K76" i="1"/>
  <c r="K77" i="1"/>
  <c r="K78" i="1"/>
  <c r="K79" i="1"/>
  <c r="K73" i="1"/>
  <c r="K52" i="1"/>
  <c r="K53" i="1"/>
  <c r="K54" i="1"/>
  <c r="K55" i="1"/>
  <c r="K56" i="1"/>
  <c r="H51" i="1"/>
  <c r="I51" i="1"/>
  <c r="J51" i="1"/>
  <c r="H45" i="1"/>
  <c r="H43" i="1" s="1"/>
  <c r="I45" i="1"/>
  <c r="I43" i="1" s="1"/>
  <c r="J45" i="1"/>
  <c r="J43" i="1" s="1"/>
  <c r="G51" i="1"/>
  <c r="K91" i="1"/>
  <c r="K92" i="1"/>
  <c r="K93" i="1"/>
  <c r="K94" i="1"/>
  <c r="K95" i="1"/>
  <c r="K96" i="1"/>
  <c r="H14" i="1"/>
  <c r="H13" i="1" s="1"/>
  <c r="H12" i="1" s="1"/>
  <c r="I14" i="1"/>
  <c r="I13" i="1" s="1"/>
  <c r="I12" i="1" s="1"/>
  <c r="J14" i="1"/>
  <c r="J13" i="1" s="1"/>
  <c r="J12" i="1" s="1"/>
  <c r="K159" i="1"/>
  <c r="K158" i="1"/>
  <c r="J131" i="1"/>
  <c r="I131" i="1"/>
  <c r="H131" i="1"/>
  <c r="G131" i="1"/>
  <c r="J124" i="1"/>
  <c r="I124" i="1"/>
  <c r="H124" i="1"/>
  <c r="G124" i="1"/>
  <c r="G115" i="1"/>
  <c r="J111" i="1"/>
  <c r="I111" i="1"/>
  <c r="H111" i="1"/>
  <c r="G111" i="1"/>
  <c r="K111" i="1" s="1"/>
  <c r="J103" i="1"/>
  <c r="I103" i="1"/>
  <c r="H103" i="1"/>
  <c r="G103" i="1"/>
  <c r="K100" i="1"/>
  <c r="J90" i="1"/>
  <c r="I90" i="1"/>
  <c r="H90" i="1"/>
  <c r="G90" i="1"/>
  <c r="K89" i="1"/>
  <c r="K88" i="1"/>
  <c r="K87" i="1"/>
  <c r="K86" i="1"/>
  <c r="K85" i="1"/>
  <c r="K84" i="1"/>
  <c r="K83" i="1"/>
  <c r="K82" i="1"/>
  <c r="K81" i="1"/>
  <c r="J80" i="1"/>
  <c r="I80" i="1"/>
  <c r="H80" i="1"/>
  <c r="G80" i="1"/>
  <c r="J61" i="1"/>
  <c r="I61" i="1"/>
  <c r="I57" i="1" s="1"/>
  <c r="H61" i="1"/>
  <c r="H57" i="1" s="1"/>
  <c r="G61" i="1"/>
  <c r="G57" i="1" s="1"/>
  <c r="K48" i="1"/>
  <c r="K47" i="1"/>
  <c r="K46" i="1"/>
  <c r="G45" i="1"/>
  <c r="G43" i="1" s="1"/>
  <c r="K131" i="1" l="1"/>
  <c r="G98" i="1"/>
  <c r="G162" i="1" s="1"/>
  <c r="J57" i="1"/>
  <c r="J42" i="1" s="1"/>
  <c r="K14" i="1"/>
  <c r="K13" i="1" s="1"/>
  <c r="K12" i="1" s="1"/>
  <c r="I97" i="1"/>
  <c r="I163" i="1"/>
  <c r="G163" i="1"/>
  <c r="K61" i="1"/>
  <c r="K51" i="1"/>
  <c r="J98" i="1"/>
  <c r="J162" i="1" s="1"/>
  <c r="K115" i="1"/>
  <c r="K124" i="1"/>
  <c r="K103" i="1"/>
  <c r="H98" i="1"/>
  <c r="K99" i="1"/>
  <c r="K163" i="1" s="1"/>
  <c r="G42" i="1"/>
  <c r="H42" i="1"/>
  <c r="I42" i="1"/>
  <c r="K90" i="1"/>
  <c r="K80" i="1"/>
  <c r="K45" i="1"/>
  <c r="K43" i="1" s="1"/>
  <c r="J97" i="1" l="1"/>
  <c r="K57" i="1"/>
  <c r="G97" i="1"/>
  <c r="I41" i="1"/>
  <c r="I40" i="1" s="1"/>
  <c r="I157" i="1" s="1"/>
  <c r="H162" i="1"/>
  <c r="H97" i="1"/>
  <c r="J41" i="1"/>
  <c r="J40" i="1" s="1"/>
  <c r="J157" i="1" s="1"/>
  <c r="K166" i="1"/>
  <c r="K98" i="1"/>
  <c r="K162" i="1" s="1"/>
  <c r="K42" i="1"/>
  <c r="G41" i="1"/>
  <c r="K97" i="1" l="1"/>
  <c r="H41" i="1"/>
  <c r="H40" i="1" s="1"/>
  <c r="H157" i="1" s="1"/>
  <c r="G40" i="1"/>
  <c r="G157" i="1" s="1"/>
  <c r="K167" i="1"/>
  <c r="K41" i="1" l="1"/>
  <c r="K40" i="1" s="1"/>
  <c r="K157" i="1"/>
  <c r="K160" i="1" s="1"/>
</calcChain>
</file>

<file path=xl/sharedStrings.xml><?xml version="1.0" encoding="utf-8"?>
<sst xmlns="http://schemas.openxmlformats.org/spreadsheetml/2006/main" count="294" uniqueCount="241">
  <si>
    <t>mii lei</t>
  </si>
  <si>
    <t>TERMOFICARE GAZ DROBETA SRL</t>
  </si>
  <si>
    <t>CUI 41056580</t>
  </si>
  <si>
    <t>INDICATORI</t>
  </si>
  <si>
    <t>Nr. rd.</t>
  </si>
  <si>
    <t>din care:</t>
  </si>
  <si>
    <t>Trim I</t>
  </si>
  <si>
    <t>Trim II</t>
  </si>
  <si>
    <t>Trim III</t>
  </si>
  <si>
    <t>Trim IV</t>
  </si>
  <si>
    <t>An</t>
  </si>
  <si>
    <t>VENITURI TOTALE (rd. 2 + rd. 22 + rd. 28)</t>
  </si>
  <si>
    <t>Venituri totale din exploatare (rd. 3 + rd. 8 + rd. 9 + rd. 12 + rd. 13 + rd. 14), din care:</t>
  </si>
  <si>
    <t>a)</t>
  </si>
  <si>
    <t>din producţia vândută (rd. 4 + rd. 5 + rd. 6 + rd. 7), din care:</t>
  </si>
  <si>
    <t>a1)</t>
  </si>
  <si>
    <t>din vânzarea produselor 703</t>
  </si>
  <si>
    <t>a2)</t>
  </si>
  <si>
    <t>din servicii prestate 704</t>
  </si>
  <si>
    <t>a3)</t>
  </si>
  <si>
    <t>din redevenţe şi chirii</t>
  </si>
  <si>
    <t>a4)</t>
  </si>
  <si>
    <t>alte venituri 708+754+7581.2+7588</t>
  </si>
  <si>
    <t>b)</t>
  </si>
  <si>
    <t>din vânzarea mărfurilor 707</t>
  </si>
  <si>
    <t>c)</t>
  </si>
  <si>
    <t>din subvenţii şi transferuri de exploatare aferente cifrei de afaceri nete (rd. 10 + rd. 11), din care:</t>
  </si>
  <si>
    <t>c1</t>
  </si>
  <si>
    <t>subvenţii, cf. prevederilor legale în vigoare 7584</t>
  </si>
  <si>
    <t>c2</t>
  </si>
  <si>
    <t>transferuri, cf. prevederilor legale în vigoare</t>
  </si>
  <si>
    <t>d)</t>
  </si>
  <si>
    <t>din producţia de imobilizări 722</t>
  </si>
  <si>
    <t>e)</t>
  </si>
  <si>
    <t>venituri aferente costului producţiei în curs de execuţie 711</t>
  </si>
  <si>
    <t>f)</t>
  </si>
  <si>
    <t>alte venituri din exploatare (rd. 15 + rd. 16 + rd. 19 + rd. 20 + rd. 21), din care:</t>
  </si>
  <si>
    <t>f1)</t>
  </si>
  <si>
    <t>din amenzi şi penalităţi 75811</t>
  </si>
  <si>
    <t>f2)</t>
  </si>
  <si>
    <t>din vânzarea activelor şi alte operaţii de capital (rd. 18 + rd. 19), din care:</t>
  </si>
  <si>
    <t>- active corporale</t>
  </si>
  <si>
    <t>- active necorporale</t>
  </si>
  <si>
    <t>f3)</t>
  </si>
  <si>
    <t>din subvenţii pentru investiţii  (IID)741</t>
  </si>
  <si>
    <t>f4)</t>
  </si>
  <si>
    <t>din valorificarea certificatelor CO2</t>
  </si>
  <si>
    <t>f5)</t>
  </si>
  <si>
    <t>alte venituri 781</t>
  </si>
  <si>
    <t>Venituri financiare (rd. 23 + rd. 24 + rd. 25 + rd. 26 + rd. 27), din care:</t>
  </si>
  <si>
    <t>din imobilizări financiare</t>
  </si>
  <si>
    <t>din investiţii financiare</t>
  </si>
  <si>
    <t>din diferenţe de curs 765+767</t>
  </si>
  <si>
    <t>din dobânzi 766</t>
  </si>
  <si>
    <t>alte venituri financiare 768</t>
  </si>
  <si>
    <t>Venituri extraordinare</t>
  </si>
  <si>
    <t>CHELTUIELI TOTALE (rd. 30 + rd. 136 + rd. 144)</t>
  </si>
  <si>
    <t>Cheltuieli de exploatare (rd. 31 + rd. 79 + rd. 86 + rd. 120), din care:</t>
  </si>
  <si>
    <t>A. Cheltuieli cu bunuri şi servicii (rd. 32 + rd. 40 + rd. 46), din care:</t>
  </si>
  <si>
    <t>A1</t>
  </si>
  <si>
    <t>Cheltuieli privind stocurile (rd. 33 + rd. 34 + rd. 37 + rd. 38 + rd. 39), din care:</t>
  </si>
  <si>
    <t>cheltuieli cu materiile prime 6021</t>
  </si>
  <si>
    <t>cheltuieli cu materialele consumabile, din care:</t>
  </si>
  <si>
    <t>b1)</t>
  </si>
  <si>
    <t>cheltuieli cu piesele de schimb 6024</t>
  </si>
  <si>
    <t>b2)</t>
  </si>
  <si>
    <t>cheltuieli cu combustibilii 6022</t>
  </si>
  <si>
    <t>cheltuieli privind materialele de natura obiectelor de inventar 603</t>
  </si>
  <si>
    <t>cheltuieli privind energia şi apa 605</t>
  </si>
  <si>
    <t>cheltuieli privind mărfurile 607</t>
  </si>
  <si>
    <t>A2</t>
  </si>
  <si>
    <t>Cheltuieli privind serviciile executate de terţi (rd. 41 + rd. 42 + rd. 45), din care:</t>
  </si>
  <si>
    <t>cheltuieli cu întreţinerea şi reparaţiile 611</t>
  </si>
  <si>
    <t>cheltuieli privind chiriile (rd. 43 + rd. 44) din care:</t>
  </si>
  <si>
    <t xml:space="preserve"> către operatori cu capital integral/majoritar de stat 612</t>
  </si>
  <si>
    <t>- către operatori cu capital privat</t>
  </si>
  <si>
    <t>prime de asigurare 613</t>
  </si>
  <si>
    <t>A3</t>
  </si>
  <si>
    <t>Chel. cu alte servicii ex. de terţi (rd.47 + rd.48 + rd.50 + rd.57 + rd.62 + rd.63 + rd. 67 + rd. 68 + rd. 69 + rd. 78), din care:</t>
  </si>
  <si>
    <t>cheltuieli cu colaboratorii</t>
  </si>
  <si>
    <t>cheltuieli privind comisioanele şi onorariul, din care: 622</t>
  </si>
  <si>
    <t>cheltuieli privind consultanţa juridică</t>
  </si>
  <si>
    <t>cheltuieli de protocol, reclamă şi publicitate (rd. 51 + rd. 53), din care:</t>
  </si>
  <si>
    <t>c1)</t>
  </si>
  <si>
    <t>cheltuieli de protocol, din care: 6232</t>
  </si>
  <si>
    <t>- tichete cadou potrivit Legii nr. 193/2006, cu modificările ulterioare</t>
  </si>
  <si>
    <t>52</t>
  </si>
  <si>
    <t>c2)</t>
  </si>
  <si>
    <t>cheltuieli de reclamă şi publicitate, din care: 623.01</t>
  </si>
  <si>
    <t>- tichete cadou ptr. cheltuieli de reclamă şi publicitate, potrivit Legii nr. 193/2006, cu modificările ulterioare</t>
  </si>
  <si>
    <t>54</t>
  </si>
  <si>
    <t xml:space="preserve"> tichete cadou ptr. campanii de mkt studiul pieţei,  potrivit Legii nr. 193/2006, cu modificările ulterioare</t>
  </si>
  <si>
    <t>55</t>
  </si>
  <si>
    <t>- ch.de promovare a produselor</t>
  </si>
  <si>
    <t>Ch. cu sponsorizarea, potrivit O.U.G. nr. 2/2015 (rd. 58 + rd. 59 + rd. 61), din care:</t>
  </si>
  <si>
    <t>d1)</t>
  </si>
  <si>
    <t>ch.de sponsorizare in domeniul medical şi sanatate</t>
  </si>
  <si>
    <t>d2)</t>
  </si>
  <si>
    <t>ch. de sponsorizare in domeniile educatie, invatamant, social şi sport, din care:</t>
  </si>
  <si>
    <t>d3)</t>
  </si>
  <si>
    <t>- pentru cluburile sportive</t>
  </si>
  <si>
    <t>d4)</t>
  </si>
  <si>
    <t>ch. de sponsorizare pentru alte actiuni şi activitati</t>
  </si>
  <si>
    <t>cheltuieli cu transportul de bunuri şi persoane 624</t>
  </si>
  <si>
    <t>cheltuieli de deplasare, detaşare, transfer,din care:</t>
  </si>
  <si>
    <t>- cheltuieli cu diurna (rd. 65 + rd. 66), din care:</t>
  </si>
  <si>
    <t>64</t>
  </si>
  <si>
    <t>interna 625</t>
  </si>
  <si>
    <t>-externa</t>
  </si>
  <si>
    <t>g)</t>
  </si>
  <si>
    <t>cheltuieli poştale şi taxe de telecomunicaţii 626</t>
  </si>
  <si>
    <t>h)</t>
  </si>
  <si>
    <t>cheltuieli cu serviciile bancare şi asimilate 627</t>
  </si>
  <si>
    <t>i)</t>
  </si>
  <si>
    <t>alte cheltuieli cu serviciile executate de terţi, din care:</t>
  </si>
  <si>
    <t>i1)</t>
  </si>
  <si>
    <t>cheltuieli de asigurare şi pază 628</t>
  </si>
  <si>
    <t>i2)</t>
  </si>
  <si>
    <t>cheltuieli privind întreţinerea şi funcţionarea tehnicii de calcul</t>
  </si>
  <si>
    <t>i3)</t>
  </si>
  <si>
    <t>cheltuieli cu pregătirea profesională 6283+615</t>
  </si>
  <si>
    <t>i4)</t>
  </si>
  <si>
    <t>cheltuieli cu reevaluarea imobilizărilor corporale şi necorporale, din care:</t>
  </si>
  <si>
    <r>
      <t>-</t>
    </r>
    <r>
      <rPr>
        <i/>
        <sz val="10.5"/>
        <rFont val="Times New Roman"/>
        <family val="1"/>
      </rPr>
      <t>aferente bunurilor de natura domeniului public</t>
    </r>
  </si>
  <si>
    <t>74</t>
  </si>
  <si>
    <t>i5)</t>
  </si>
  <si>
    <t>cheltuieli cu  alte prestaţii 6281+6284+6282.3+6282.1.2</t>
  </si>
  <si>
    <t>i6)</t>
  </si>
  <si>
    <t>cheltuieli privind recrutarea şi plasarea personalului de conducere cf. Ordonanţei de urgenţă a Guvernului nr. 109/2011</t>
  </si>
  <si>
    <t>i7)</t>
  </si>
  <si>
    <t>cheltuieli cu anunţurile privind licitaţiile şi alte anunţuri</t>
  </si>
  <si>
    <t>j)</t>
  </si>
  <si>
    <t>alte cheltuieli</t>
  </si>
  <si>
    <t>B Cheltuieli cu impozite, taxe şi vărsăminte asimilate (rd. 80 + rd. 81 + rd. 82 + rd. 83 + rd. 84 + rd. 85), din care:</t>
  </si>
  <si>
    <t>ch. cu taxa pt.activitatea de exploatare a resurselor minerale</t>
  </si>
  <si>
    <t>ch. cu redevenţa pentru concesionarea bunurilor publice şi resursele minerale 612</t>
  </si>
  <si>
    <t>ch. cu taxa de licenţă</t>
  </si>
  <si>
    <t>ch. cu taxa de autorizare</t>
  </si>
  <si>
    <t>ch. cu taxa de mediu</t>
  </si>
  <si>
    <t>cheltuieli cu alte taxe şi impozite 635</t>
  </si>
  <si>
    <t>C. Cheltuieli cu personalul (rd. 87 + rd. 100 + rd. 104 + rd. 113), din care:</t>
  </si>
  <si>
    <t>C0</t>
  </si>
  <si>
    <t>Cheltuieli de natură salarială (rd. 88 + rd. 92)</t>
  </si>
  <si>
    <t>C1</t>
  </si>
  <si>
    <t>Cheltuieli cu salariile (rd. 89 + rd. 90 + rd. 91), din care:</t>
  </si>
  <si>
    <t>a) salarii de bază 641</t>
  </si>
  <si>
    <t>b) sporuri, prime şi alte bonificaţii aferente salariului de bază (conform CCM)</t>
  </si>
  <si>
    <t>c) alte bonificaţii (conform CCM)</t>
  </si>
  <si>
    <t>C2</t>
  </si>
  <si>
    <t>Bonusuri (rd. 93 + rd. 96 + rd. 97 + rd. 98 + rd. 99), din care:</t>
  </si>
  <si>
    <t>a) cheltuieli sociale prevăzute la art. 25 din Legea nr. 227/2015 privind Codul fiscal*), din care: 6458.2</t>
  </si>
  <si>
    <t>- tichete de creşă, cf. Legii nr. 193/2006, cu modificările ulterioare;</t>
  </si>
  <si>
    <t>94</t>
  </si>
  <si>
    <t>- tichete cadou pentru cheltuieli sociale potrivit Legii nr. 193/2006, cu modificările ulterioare;</t>
  </si>
  <si>
    <t>95</t>
  </si>
  <si>
    <t>b) tichete de masă; 642</t>
  </si>
  <si>
    <t>c) tichete de vacanţă; 6458.3</t>
  </si>
  <si>
    <t>d) ch. privind participarea salariaţilor la profitul obtinut în anul precedent</t>
  </si>
  <si>
    <t>e) alte cheltuieli conform CCM. 6458.1</t>
  </si>
  <si>
    <t>C3</t>
  </si>
  <si>
    <t>Alte cheltuieli cu personalul (rd. 101 + rd. 102 + rd. 103), din care:</t>
  </si>
  <si>
    <t>a) ch. cu plăţile compensatorii aferente disponibilizărilor de personal</t>
  </si>
  <si>
    <t>b) ch. cu drepturile salariale cuvenite în baza unor hotărâri judecătoreşti</t>
  </si>
  <si>
    <t>c) cheltuieli de natură salarială aferente restructurarii, privatizarii, administrator special, alte comisii şi comitete</t>
  </si>
  <si>
    <t>C4</t>
  </si>
  <si>
    <t>Cheltuieli aferente contractului de mandat şi a altor organe de conducere şi control, comisii şi comitete (rd. 105 + rd. 108 + rd. 111 + rd. 112), din care:</t>
  </si>
  <si>
    <t>a) pentru directori/directorat</t>
  </si>
  <si>
    <t>componenta fixă 641 (partial)</t>
  </si>
  <si>
    <t>-componenta variabilă</t>
  </si>
  <si>
    <t>b) pentru consiliul de administraţie/consiliul de supraveghere, din care:</t>
  </si>
  <si>
    <t>componenta fixă 621 partial</t>
  </si>
  <si>
    <t>c) pentru AGA şi cenzori</t>
  </si>
  <si>
    <t>d) pentru alte comisii şi comitete constituite potrivit legii</t>
  </si>
  <si>
    <t>C5</t>
  </si>
  <si>
    <t>Cheltuieli cu asig. şi prot. socială şi alte obligaţii legale (rd. 114 + rd. 115 + rd. 116 + rd. 117 + rd. 118 + rd. 119), din care:</t>
  </si>
  <si>
    <t>a) ch. privind contribuţia la asigurări sociale 6451</t>
  </si>
  <si>
    <t>b) ch. privind contribuţia la asigurări pt.somaj 6452</t>
  </si>
  <si>
    <t>c) ch. privind contribuţia la asigurări sociale de sănătate 6453</t>
  </si>
  <si>
    <t>d) ch. privind contribuţiile la fondurile speciale aferente fondului de salarii</t>
  </si>
  <si>
    <t>e) ch. privind contribuţiia unităţii la schemele de pensii</t>
  </si>
  <si>
    <t>f) cheltuieli privind alte contribuţii şi fonduri speciale</t>
  </si>
  <si>
    <t>D. Alte cheltuieli de exploatare (rd. 121 + rd. 124 + rd. 125 + rd. 126 + rd. 127 + rd. 128), din care:</t>
  </si>
  <si>
    <t>cheltuieli cu majorări şi penalităţi (rd. 122 + rd. 123), din care:</t>
  </si>
  <si>
    <t>către bugetul general consolidat 658</t>
  </si>
  <si>
    <t>- către alţi creditori</t>
  </si>
  <si>
    <t>cheltuieli privind activele imobilizate</t>
  </si>
  <si>
    <t>cheltuieli aferente transferurilor pentru plata personalului</t>
  </si>
  <si>
    <t>alte cheltuieli 654</t>
  </si>
  <si>
    <t>ch. cu amortizarea imobilizărilor corporale şi necorporale 681</t>
  </si>
  <si>
    <t>ajustări şi deprecieri pentru pierdere de valoare şi provizioane (rd. 129-rd. 131), din care:</t>
  </si>
  <si>
    <t>cheltuieli privind ajustările şi provizioanele 6814</t>
  </si>
  <si>
    <t>*</t>
  </si>
  <si>
    <t>-provizioane privind participarea la profit a salariaţilor</t>
  </si>
  <si>
    <t>- provizioane in legatura cu contractul de mandat</t>
  </si>
  <si>
    <t>130a</t>
  </si>
  <si>
    <t>venituri din provizioane şi ajustări pentru depreciere sau pierderi de valoare , din care:</t>
  </si>
  <si>
    <t>din anularea provizioanelor (rd. 133 + rd. 134 + rd. 135), din care:</t>
  </si>
  <si>
    <t>- din participarea salariaţilor la profit</t>
  </si>
  <si>
    <t>- din deprecierea imobilizărilor corporale şi a activelor circulante</t>
  </si>
  <si>
    <t>- venituri din alte provizioane</t>
  </si>
  <si>
    <t>Cheltuieli financiare (rd. 137 + rd. 140 + rd. 143), din care:</t>
  </si>
  <si>
    <t>cheltuieli privind dobânzile, din care: 666</t>
  </si>
  <si>
    <t>aferente creditelor pentru investiţii</t>
  </si>
  <si>
    <t>aferente creditelor pentru activitatea curentă</t>
  </si>
  <si>
    <t>cheltuieli din diferenţe de curs valutar, din care: 665</t>
  </si>
  <si>
    <t>alte cheltuieli financiare 668</t>
  </si>
  <si>
    <t>Cheltuieli extraordinare</t>
  </si>
  <si>
    <t>REZULTATUL BRUT (profit/pierdere) (rd. 1-rd. 29)</t>
  </si>
  <si>
    <t>venituri neimpozabile</t>
  </si>
  <si>
    <t>cheltuieli nedeductibile fiscal</t>
  </si>
  <si>
    <t>IMPOZIT PE PROFIT</t>
  </si>
  <si>
    <t>DATE DE FUNDAMENTARE</t>
  </si>
  <si>
    <t>Cheltuieli de natură salarială (rd. 87)</t>
  </si>
  <si>
    <t>Cheltuieli cu salariile (rd. 88)</t>
  </si>
  <si>
    <t>Nr. de personal prognozat la finele anului</t>
  </si>
  <si>
    <t>Nr. mediu de salariaţi</t>
  </si>
  <si>
    <t>Castigul mediu lunar pe salariat determinat pe baza cheltuielilor cu salariile (rd. 151/rd. 153)/12</t>
  </si>
  <si>
    <t>Câştigul mediu lunar pe salariat (lei/persoană) det. pe baza cheltuielilor de natură salarială [(rd. 150 - rd.93* - rd.98)/rd. 153]/12</t>
  </si>
  <si>
    <t>Productivitatea muncii în unităţi valorice pe total personal mediu (mii lei/persoană) (rd. 2/rd. 153)</t>
  </si>
  <si>
    <t>Productivitatea muncii în unităţi fizice pe total personal mediu (cantitate produse finite/persoană) W = QPF/rd. 153</t>
  </si>
  <si>
    <t>Elemente de calcul a productivitatii muncii in unităţi fizice, din care</t>
  </si>
  <si>
    <t>- cantitatea de produse finite (QPF)</t>
  </si>
  <si>
    <t>- pret mediu (p)</t>
  </si>
  <si>
    <t>- valoare = QPF x p</t>
  </si>
  <si>
    <t>- pondere in venituri totale de exploatare = rd. 161/rd. 2</t>
  </si>
  <si>
    <t>162</t>
  </si>
  <si>
    <t>Plăţi restante</t>
  </si>
  <si>
    <t>Creanţe restante, din care:</t>
  </si>
  <si>
    <t>- de la operatori cu capital integral/majoritar de stat</t>
  </si>
  <si>
    <t>- de la operatori cu capital privat</t>
  </si>
  <si>
    <t>- de la bugetul de stat</t>
  </si>
  <si>
    <t>- de la bugetul local</t>
  </si>
  <si>
    <t>de la alte entitati case asociatii</t>
  </si>
  <si>
    <t>Credite pentru finanţarea activităţii curente (soldul rămas de rambursat)</t>
  </si>
  <si>
    <t>CONDUCĂTORUL UNITĂŢII,</t>
  </si>
  <si>
    <t>IOVANEL LAURENTIU ADRIAN</t>
  </si>
  <si>
    <t>BADEA ALINA MARIA</t>
  </si>
  <si>
    <t xml:space="preserve">CONDUCĂTORUL COMPARTIMENTULUI </t>
  </si>
  <si>
    <t>FINANCIAR CONTABIL</t>
  </si>
  <si>
    <t>BUGET DE VENITURI SI CHELTUIELI  2023</t>
  </si>
  <si>
    <t>Propuneri an curent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</si>
</sst>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7" x14ac:knownFonts="1"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b/>
      <sz val="14"/>
      <name val="Calibri"/>
      <family val="2"/>
    </font>
    <font>
      <b/>
      <sz val="10.5"/>
      <name val="Times New Roman"/>
      <family val="1"/>
      <charset val="238"/>
    </font>
    <font>
      <b/>
      <sz val="10.5"/>
      <name val="Times New Roman"/>
      <family val="1"/>
    </font>
    <font>
      <b/>
      <i/>
      <sz val="10.5"/>
      <name val="Calibri"/>
      <family val="2"/>
      <charset val="238"/>
    </font>
    <font>
      <b/>
      <i/>
      <sz val="10.5"/>
      <name val="Times New Roman"/>
      <family val="1"/>
    </font>
    <font>
      <sz val="10.5"/>
      <name val="Times New Roman"/>
      <family val="1"/>
    </font>
    <font>
      <sz val="10.5"/>
      <name val="Times New Roman"/>
      <family val="1"/>
      <charset val="238"/>
    </font>
    <font>
      <b/>
      <sz val="11"/>
      <name val="Calibri"/>
      <family val="2"/>
      <charset val="238"/>
    </font>
    <font>
      <b/>
      <i/>
      <sz val="11"/>
      <name val="Calibri"/>
      <family val="2"/>
      <charset val="238"/>
    </font>
    <font>
      <sz val="11"/>
      <color indexed="10"/>
      <name val="Calibri"/>
      <family val="2"/>
    </font>
    <font>
      <sz val="10.5"/>
      <color indexed="10"/>
      <name val="Times New Roman"/>
      <family val="1"/>
    </font>
    <font>
      <sz val="10.5"/>
      <color indexed="10"/>
      <name val="Times New Roman"/>
      <family val="1"/>
      <charset val="238"/>
    </font>
    <font>
      <i/>
      <sz val="11"/>
      <color indexed="10"/>
      <name val="Calibri"/>
      <family val="2"/>
    </font>
    <font>
      <sz val="11"/>
      <color indexed="12"/>
      <name val="Calibri"/>
      <family val="2"/>
    </font>
    <font>
      <sz val="10.5"/>
      <color indexed="12"/>
      <name val="Times New Roman"/>
      <family val="1"/>
    </font>
    <font>
      <sz val="10.5"/>
      <color indexed="12"/>
      <name val="Times New Roman"/>
      <family val="1"/>
      <charset val="238"/>
    </font>
    <font>
      <i/>
      <sz val="11"/>
      <color indexed="12"/>
      <name val="Calibri"/>
      <family val="2"/>
    </font>
    <font>
      <i/>
      <sz val="11"/>
      <name val="Calibri"/>
      <family val="2"/>
    </font>
    <font>
      <sz val="11"/>
      <color indexed="14"/>
      <name val="Calibri"/>
      <family val="2"/>
    </font>
    <font>
      <sz val="10.5"/>
      <color indexed="14"/>
      <name val="Times New Roman"/>
      <family val="1"/>
    </font>
    <font>
      <sz val="10.5"/>
      <color indexed="14"/>
      <name val="Times New Roman"/>
      <family val="1"/>
      <charset val="238"/>
    </font>
    <font>
      <i/>
      <sz val="11"/>
      <color indexed="14"/>
      <name val="Calibri"/>
      <family val="2"/>
    </font>
    <font>
      <i/>
      <sz val="10.5"/>
      <name val="Times New Roman"/>
      <family val="1"/>
    </font>
    <font>
      <sz val="11"/>
      <color indexed="17"/>
      <name val="Calibri"/>
      <family val="2"/>
    </font>
    <font>
      <sz val="10.5"/>
      <color indexed="17"/>
      <name val="Times New Roman"/>
      <family val="1"/>
    </font>
    <font>
      <sz val="10.5"/>
      <color indexed="17"/>
      <name val="Times New Roman"/>
      <family val="1"/>
      <charset val="238"/>
    </font>
    <font>
      <i/>
      <sz val="11"/>
      <color indexed="17"/>
      <name val="Calibri"/>
      <family val="2"/>
    </font>
    <font>
      <i/>
      <sz val="11"/>
      <color indexed="8"/>
      <name val="Calibri"/>
      <family val="2"/>
    </font>
    <font>
      <i/>
      <sz val="10.5"/>
      <color indexed="10"/>
      <name val="Times New Roman"/>
      <family val="1"/>
    </font>
    <font>
      <b/>
      <sz val="12"/>
      <name val="Times New Roman"/>
      <family val="1"/>
    </font>
    <font>
      <b/>
      <sz val="12"/>
      <name val="Calibri"/>
      <family val="2"/>
    </font>
    <font>
      <i/>
      <sz val="11"/>
      <color theme="3" tint="0.39997558519241921"/>
      <name val="Calibri"/>
      <family val="2"/>
    </font>
    <font>
      <sz val="11"/>
      <color theme="3" tint="0.3999755851924192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5">
    <xf numFmtId="0" fontId="0" fillId="0" borderId="0" xfId="0"/>
    <xf numFmtId="0" fontId="1" fillId="0" borderId="0" xfId="0" applyFont="1" applyFill="1"/>
    <xf numFmtId="0" fontId="2" fillId="0" borderId="0" xfId="0" applyFont="1" applyFill="1"/>
    <xf numFmtId="0" fontId="3" fillId="0" borderId="0" xfId="0" applyFont="1" applyFill="1"/>
    <xf numFmtId="0" fontId="1" fillId="0" borderId="0" xfId="0" applyFont="1" applyFill="1" applyBorder="1"/>
    <xf numFmtId="0" fontId="4" fillId="2" borderId="0" xfId="0" applyFont="1" applyFill="1" applyBorder="1" applyAlignment="1">
      <alignment horizontal="left"/>
    </xf>
    <xf numFmtId="0" fontId="4" fillId="2" borderId="0" xfId="0" applyFont="1" applyFill="1" applyBorder="1" applyAlignment="1">
      <alignment horizontal="center"/>
    </xf>
    <xf numFmtId="0" fontId="1" fillId="0" borderId="0" xfId="0" applyFont="1" applyFill="1" applyAlignment="1">
      <alignment horizontal="left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Alignment="1">
      <alignment wrapText="1"/>
    </xf>
    <xf numFmtId="0" fontId="1" fillId="0" borderId="0" xfId="0" applyFont="1" applyFill="1" applyBorder="1" applyAlignment="1">
      <alignment wrapText="1"/>
    </xf>
    <xf numFmtId="0" fontId="1" fillId="0" borderId="0" xfId="0" applyFont="1" applyFill="1" applyAlignment="1">
      <alignment horizontal="center" vertical="center" wrapText="1"/>
    </xf>
    <xf numFmtId="1" fontId="9" fillId="0" borderId="0" xfId="0" applyNumberFormat="1" applyFont="1" applyFill="1" applyBorder="1" applyAlignment="1">
      <alignment horizontal="center" wrapText="1"/>
    </xf>
    <xf numFmtId="0" fontId="1" fillId="0" borderId="22" xfId="0" applyFont="1" applyFill="1" applyBorder="1" applyAlignment="1">
      <alignment vertical="top" wrapText="1"/>
    </xf>
    <xf numFmtId="0" fontId="1" fillId="0" borderId="23" xfId="0" applyFont="1" applyFill="1" applyBorder="1" applyAlignment="1">
      <alignment vertical="top" wrapText="1"/>
    </xf>
    <xf numFmtId="0" fontId="10" fillId="0" borderId="24" xfId="0" applyFont="1" applyFill="1" applyBorder="1" applyAlignment="1">
      <alignment horizontal="center" vertical="top" wrapText="1"/>
    </xf>
    <xf numFmtId="4" fontId="11" fillId="0" borderId="24" xfId="0" applyNumberFormat="1" applyFont="1" applyFill="1" applyBorder="1" applyAlignment="1">
      <alignment vertical="top" wrapText="1"/>
    </xf>
    <xf numFmtId="4" fontId="12" fillId="0" borderId="25" xfId="0" applyNumberFormat="1" applyFont="1" applyFill="1" applyBorder="1" applyAlignment="1">
      <alignment vertical="top" wrapText="1"/>
    </xf>
    <xf numFmtId="1" fontId="1" fillId="0" borderId="0" xfId="0" applyNumberFormat="1" applyFont="1" applyFill="1" applyBorder="1" applyAlignment="1">
      <alignment vertical="top" wrapText="1"/>
    </xf>
    <xf numFmtId="0" fontId="13" fillId="0" borderId="0" xfId="0" applyFont="1" applyFill="1" applyBorder="1"/>
    <xf numFmtId="0" fontId="14" fillId="0" borderId="26" xfId="0" applyFont="1" applyFill="1" applyBorder="1" applyAlignment="1">
      <alignment horizontal="center" vertical="top" wrapText="1"/>
    </xf>
    <xf numFmtId="0" fontId="13" fillId="0" borderId="27" xfId="0" applyFont="1" applyFill="1" applyBorder="1" applyAlignment="1">
      <alignment vertical="top" wrapText="1"/>
    </xf>
    <xf numFmtId="0" fontId="15" fillId="0" borderId="27" xfId="0" applyFont="1" applyFill="1" applyBorder="1" applyAlignment="1">
      <alignment horizontal="center" vertical="top" wrapText="1"/>
    </xf>
    <xf numFmtId="4" fontId="13" fillId="0" borderId="13" xfId="0" applyNumberFormat="1" applyFont="1" applyFill="1" applyBorder="1" applyAlignment="1">
      <alignment vertical="top" wrapText="1"/>
    </xf>
    <xf numFmtId="4" fontId="16" fillId="0" borderId="13" xfId="0" applyNumberFormat="1" applyFont="1" applyFill="1" applyBorder="1" applyAlignment="1">
      <alignment vertical="top" wrapText="1"/>
    </xf>
    <xf numFmtId="4" fontId="16" fillId="0" borderId="14" xfId="0" applyNumberFormat="1" applyFont="1" applyFill="1" applyBorder="1" applyAlignment="1">
      <alignment vertical="top" wrapText="1"/>
    </xf>
    <xf numFmtId="1" fontId="13" fillId="0" borderId="0" xfId="0" applyNumberFormat="1" applyFont="1" applyFill="1" applyBorder="1" applyAlignment="1">
      <alignment vertical="top" wrapText="1"/>
    </xf>
    <xf numFmtId="0" fontId="13" fillId="0" borderId="0" xfId="0" applyFont="1" applyFill="1"/>
    <xf numFmtId="0" fontId="17" fillId="0" borderId="0" xfId="0" applyFont="1" applyFill="1"/>
    <xf numFmtId="0" fontId="17" fillId="0" borderId="26" xfId="0" applyFont="1" applyFill="1" applyBorder="1" applyAlignment="1">
      <alignment vertical="top" wrapText="1"/>
    </xf>
    <xf numFmtId="0" fontId="18" fillId="0" borderId="13" xfId="0" applyFont="1" applyFill="1" applyBorder="1" applyAlignment="1">
      <alignment horizontal="center" vertical="top" wrapText="1"/>
    </xf>
    <xf numFmtId="0" fontId="19" fillId="0" borderId="13" xfId="0" applyFont="1" applyFill="1" applyBorder="1" applyAlignment="1">
      <alignment horizontal="center" vertical="top" wrapText="1"/>
    </xf>
    <xf numFmtId="4" fontId="17" fillId="0" borderId="13" xfId="0" applyNumberFormat="1" applyFont="1" applyFill="1" applyBorder="1" applyAlignment="1">
      <alignment vertical="top" wrapText="1"/>
    </xf>
    <xf numFmtId="4" fontId="20" fillId="0" borderId="13" xfId="0" applyNumberFormat="1" applyFont="1" applyFill="1" applyBorder="1" applyAlignment="1">
      <alignment vertical="top" wrapText="1"/>
    </xf>
    <xf numFmtId="4" fontId="20" fillId="0" borderId="14" xfId="0" applyNumberFormat="1" applyFont="1" applyFill="1" applyBorder="1" applyAlignment="1">
      <alignment vertical="top" wrapText="1"/>
    </xf>
    <xf numFmtId="1" fontId="17" fillId="0" borderId="0" xfId="0" applyNumberFormat="1" applyFont="1" applyFill="1" applyBorder="1" applyAlignment="1">
      <alignment vertical="top" wrapText="1"/>
    </xf>
    <xf numFmtId="0" fontId="1" fillId="0" borderId="26" xfId="0" applyFont="1" applyFill="1" applyBorder="1" applyAlignment="1">
      <alignment vertical="top" wrapText="1"/>
    </xf>
    <xf numFmtId="0" fontId="1" fillId="0" borderId="13" xfId="0" applyFont="1" applyFill="1" applyBorder="1" applyAlignment="1">
      <alignment vertical="top" wrapText="1"/>
    </xf>
    <xf numFmtId="0" fontId="9" fillId="0" borderId="13" xfId="0" applyFont="1" applyFill="1" applyBorder="1" applyAlignment="1">
      <alignment horizontal="center" vertical="top" wrapText="1"/>
    </xf>
    <xf numFmtId="0" fontId="9" fillId="0" borderId="13" xfId="0" applyFont="1" applyFill="1" applyBorder="1" applyAlignment="1">
      <alignment vertical="top" wrapText="1"/>
    </xf>
    <xf numFmtId="0" fontId="10" fillId="0" borderId="13" xfId="0" applyFont="1" applyFill="1" applyBorder="1" applyAlignment="1">
      <alignment horizontal="center" vertical="top" wrapText="1"/>
    </xf>
    <xf numFmtId="4" fontId="1" fillId="0" borderId="13" xfId="0" applyNumberFormat="1" applyFont="1" applyFill="1" applyBorder="1" applyAlignment="1">
      <alignment vertical="top" wrapText="1"/>
    </xf>
    <xf numFmtId="4" fontId="1" fillId="0" borderId="14" xfId="0" applyNumberFormat="1" applyFont="1" applyFill="1" applyBorder="1" applyAlignment="1">
      <alignment vertical="top" wrapText="1"/>
    </xf>
    <xf numFmtId="4" fontId="21" fillId="0" borderId="13" xfId="0" applyNumberFormat="1" applyFont="1" applyFill="1" applyBorder="1" applyAlignment="1">
      <alignment vertical="top" wrapText="1"/>
    </xf>
    <xf numFmtId="4" fontId="21" fillId="0" borderId="14" xfId="0" applyNumberFormat="1" applyFont="1" applyFill="1" applyBorder="1" applyAlignment="1">
      <alignment vertical="top" wrapText="1"/>
    </xf>
    <xf numFmtId="4" fontId="17" fillId="0" borderId="14" xfId="0" applyNumberFormat="1" applyFont="1" applyFill="1" applyBorder="1" applyAlignment="1">
      <alignment vertical="top" wrapText="1"/>
    </xf>
    <xf numFmtId="0" fontId="17" fillId="0" borderId="0" xfId="0" applyFont="1" applyFill="1" applyBorder="1"/>
    <xf numFmtId="0" fontId="18" fillId="0" borderId="26" xfId="0" applyFont="1" applyFill="1" applyBorder="1" applyAlignment="1">
      <alignment horizontal="center" vertical="top" wrapText="1"/>
    </xf>
    <xf numFmtId="0" fontId="17" fillId="0" borderId="13" xfId="0" applyFont="1" applyFill="1" applyBorder="1" applyAlignment="1">
      <alignment vertical="top" wrapText="1"/>
    </xf>
    <xf numFmtId="0" fontId="18" fillId="0" borderId="32" xfId="0" applyFont="1" applyFill="1" applyBorder="1" applyAlignment="1">
      <alignment horizontal="center" vertical="top" wrapText="1"/>
    </xf>
    <xf numFmtId="0" fontId="17" fillId="0" borderId="33" xfId="0" applyFont="1" applyFill="1" applyBorder="1" applyAlignment="1">
      <alignment vertical="top" wrapText="1"/>
    </xf>
    <xf numFmtId="0" fontId="19" fillId="0" borderId="33" xfId="0" applyFont="1" applyFill="1" applyBorder="1" applyAlignment="1">
      <alignment horizontal="center" vertical="top" wrapText="1"/>
    </xf>
    <xf numFmtId="4" fontId="17" fillId="0" borderId="33" xfId="0" applyNumberFormat="1" applyFont="1" applyFill="1" applyBorder="1" applyAlignment="1">
      <alignment vertical="top" wrapText="1"/>
    </xf>
    <xf numFmtId="4" fontId="17" fillId="0" borderId="34" xfId="0" applyNumberFormat="1" applyFont="1" applyFill="1" applyBorder="1" applyAlignment="1">
      <alignment vertical="top" wrapText="1"/>
    </xf>
    <xf numFmtId="4" fontId="1" fillId="0" borderId="24" xfId="0" applyNumberFormat="1" applyFont="1" applyFill="1" applyBorder="1" applyAlignment="1">
      <alignment vertical="top" wrapText="1"/>
    </xf>
    <xf numFmtId="0" fontId="14" fillId="0" borderId="35" xfId="0" applyFont="1" applyFill="1" applyBorder="1" applyAlignment="1">
      <alignment horizontal="center" vertical="top" wrapText="1"/>
    </xf>
    <xf numFmtId="4" fontId="13" fillId="0" borderId="27" xfId="0" applyNumberFormat="1" applyFont="1" applyFill="1" applyBorder="1" applyAlignment="1">
      <alignment vertical="top" wrapText="1"/>
    </xf>
    <xf numFmtId="4" fontId="13" fillId="0" borderId="0" xfId="0" applyNumberFormat="1" applyFont="1" applyFill="1"/>
    <xf numFmtId="0" fontId="22" fillId="0" borderId="0" xfId="0" applyFont="1" applyFill="1"/>
    <xf numFmtId="0" fontId="22" fillId="0" borderId="26" xfId="0" applyFont="1" applyFill="1" applyBorder="1" applyAlignment="1">
      <alignment vertical="top" wrapText="1"/>
    </xf>
    <xf numFmtId="0" fontId="24" fillId="0" borderId="13" xfId="0" applyFont="1" applyFill="1" applyBorder="1" applyAlignment="1">
      <alignment horizontal="center" vertical="top" wrapText="1"/>
    </xf>
    <xf numFmtId="4" fontId="22" fillId="0" borderId="13" xfId="0" applyNumberFormat="1" applyFont="1" applyFill="1" applyBorder="1" applyAlignment="1">
      <alignment vertical="top" wrapText="1"/>
    </xf>
    <xf numFmtId="4" fontId="25" fillId="0" borderId="13" xfId="0" applyNumberFormat="1" applyFont="1" applyFill="1" applyBorder="1" applyAlignment="1">
      <alignment vertical="top" wrapText="1"/>
    </xf>
    <xf numFmtId="4" fontId="25" fillId="0" borderId="14" xfId="0" applyNumberFormat="1" applyFont="1" applyFill="1" applyBorder="1" applyAlignment="1">
      <alignment vertical="top" wrapText="1"/>
    </xf>
    <xf numFmtId="1" fontId="22" fillId="0" borderId="0" xfId="0" applyNumberFormat="1" applyFont="1" applyFill="1" applyBorder="1" applyAlignment="1">
      <alignment vertical="top" wrapText="1"/>
    </xf>
    <xf numFmtId="4" fontId="22" fillId="0" borderId="0" xfId="0" applyNumberFormat="1" applyFont="1" applyFill="1"/>
    <xf numFmtId="4" fontId="1" fillId="0" borderId="0" xfId="0" applyNumberFormat="1" applyFont="1" applyFill="1"/>
    <xf numFmtId="0" fontId="1" fillId="0" borderId="38" xfId="0" applyFont="1" applyFill="1" applyBorder="1"/>
    <xf numFmtId="0" fontId="1" fillId="0" borderId="31" xfId="0" applyFont="1" applyFill="1" applyBorder="1" applyAlignment="1">
      <alignment vertical="top" wrapText="1"/>
    </xf>
    <xf numFmtId="0" fontId="1" fillId="0" borderId="35" xfId="0" applyFont="1" applyFill="1" applyBorder="1" applyAlignment="1">
      <alignment vertical="top" wrapText="1"/>
    </xf>
    <xf numFmtId="0" fontId="1" fillId="0" borderId="27" xfId="0" applyFont="1" applyFill="1" applyBorder="1" applyAlignment="1">
      <alignment vertical="top" wrapText="1"/>
    </xf>
    <xf numFmtId="0" fontId="9" fillId="0" borderId="27" xfId="0" applyFont="1" applyFill="1" applyBorder="1" applyAlignment="1">
      <alignment horizontal="center" vertical="top" wrapText="1"/>
    </xf>
    <xf numFmtId="0" fontId="9" fillId="0" borderId="27" xfId="0" applyFont="1" applyFill="1" applyBorder="1" applyAlignment="1">
      <alignment vertical="top" wrapText="1"/>
    </xf>
    <xf numFmtId="0" fontId="10" fillId="0" borderId="27" xfId="0" applyFont="1" applyFill="1" applyBorder="1" applyAlignment="1">
      <alignment horizontal="center" vertical="top" wrapText="1"/>
    </xf>
    <xf numFmtId="4" fontId="1" fillId="0" borderId="27" xfId="0" applyNumberFormat="1" applyFont="1" applyFill="1" applyBorder="1" applyAlignment="1">
      <alignment vertical="top" wrapText="1"/>
    </xf>
    <xf numFmtId="0" fontId="1" fillId="0" borderId="32" xfId="0" applyFont="1" applyFill="1" applyBorder="1" applyAlignment="1">
      <alignment vertical="top" wrapText="1"/>
    </xf>
    <xf numFmtId="0" fontId="9" fillId="0" borderId="33" xfId="0" applyFont="1" applyFill="1" applyBorder="1" applyAlignment="1">
      <alignment horizontal="center" vertical="top" wrapText="1"/>
    </xf>
    <xf numFmtId="0" fontId="10" fillId="0" borderId="33" xfId="0" applyFont="1" applyFill="1" applyBorder="1" applyAlignment="1">
      <alignment horizontal="center" vertical="top" wrapText="1"/>
    </xf>
    <xf numFmtId="4" fontId="1" fillId="0" borderId="33" xfId="0" applyNumberFormat="1" applyFont="1" applyFill="1" applyBorder="1" applyAlignment="1">
      <alignment vertical="top" wrapText="1"/>
    </xf>
    <xf numFmtId="4" fontId="21" fillId="0" borderId="33" xfId="0" applyNumberFormat="1" applyFont="1" applyFill="1" applyBorder="1" applyAlignment="1">
      <alignment vertical="top" wrapText="1"/>
    </xf>
    <xf numFmtId="0" fontId="1" fillId="0" borderId="1" xfId="0" applyFont="1" applyFill="1" applyBorder="1" applyAlignment="1">
      <alignment vertical="top" wrapText="1"/>
    </xf>
    <xf numFmtId="0" fontId="9" fillId="0" borderId="40" xfId="0" applyFont="1" applyFill="1" applyBorder="1" applyAlignment="1">
      <alignment horizontal="center" vertical="top" wrapText="1"/>
    </xf>
    <xf numFmtId="0" fontId="10" fillId="0" borderId="23" xfId="0" applyFont="1" applyFill="1" applyBorder="1" applyAlignment="1">
      <alignment horizontal="center" vertical="top" wrapText="1"/>
    </xf>
    <xf numFmtId="4" fontId="21" fillId="0" borderId="24" xfId="0" applyNumberFormat="1" applyFont="1" applyFill="1" applyBorder="1" applyAlignment="1">
      <alignment vertical="top" wrapText="1"/>
    </xf>
    <xf numFmtId="4" fontId="21" fillId="0" borderId="25" xfId="0" applyNumberFormat="1" applyFont="1" applyFill="1" applyBorder="1" applyAlignment="1">
      <alignment vertical="top" wrapText="1"/>
    </xf>
    <xf numFmtId="4" fontId="21" fillId="0" borderId="27" xfId="0" applyNumberFormat="1" applyFont="1" applyFill="1" applyBorder="1" applyAlignment="1">
      <alignment vertical="top" wrapText="1"/>
    </xf>
    <xf numFmtId="4" fontId="21" fillId="0" borderId="39" xfId="0" applyNumberFormat="1" applyFont="1" applyFill="1" applyBorder="1" applyAlignment="1">
      <alignment vertical="top" wrapText="1"/>
    </xf>
    <xf numFmtId="0" fontId="27" fillId="0" borderId="26" xfId="0" applyFont="1" applyFill="1" applyBorder="1" applyAlignment="1">
      <alignment vertical="top" wrapText="1"/>
    </xf>
    <xf numFmtId="0" fontId="28" fillId="0" borderId="13" xfId="0" applyFont="1" applyFill="1" applyBorder="1" applyAlignment="1">
      <alignment horizontal="center" vertical="top" wrapText="1"/>
    </xf>
    <xf numFmtId="0" fontId="29" fillId="0" borderId="13" xfId="0" applyFont="1" applyFill="1" applyBorder="1" applyAlignment="1">
      <alignment horizontal="center" vertical="top" wrapText="1"/>
    </xf>
    <xf numFmtId="4" fontId="27" fillId="0" borderId="13" xfId="0" applyNumberFormat="1" applyFont="1" applyFill="1" applyBorder="1" applyAlignment="1">
      <alignment vertical="top" wrapText="1"/>
    </xf>
    <xf numFmtId="4" fontId="30" fillId="0" borderId="13" xfId="0" applyNumberFormat="1" applyFont="1" applyFill="1" applyBorder="1" applyAlignment="1">
      <alignment vertical="top" wrapText="1"/>
    </xf>
    <xf numFmtId="4" fontId="30" fillId="0" borderId="14" xfId="0" applyNumberFormat="1" applyFont="1" applyFill="1" applyBorder="1" applyAlignment="1">
      <alignment vertical="top" wrapText="1"/>
    </xf>
    <xf numFmtId="1" fontId="27" fillId="0" borderId="0" xfId="0" applyNumberFormat="1" applyFont="1" applyFill="1" applyBorder="1" applyAlignment="1">
      <alignment vertical="top" wrapText="1"/>
    </xf>
    <xf numFmtId="4" fontId="27" fillId="0" borderId="0" xfId="0" applyNumberFormat="1" applyFont="1" applyFill="1"/>
    <xf numFmtId="0" fontId="27" fillId="0" borderId="0" xfId="0" applyFont="1" applyFill="1"/>
    <xf numFmtId="0" fontId="1" fillId="3" borderId="26" xfId="0" applyFont="1" applyFill="1" applyBorder="1" applyAlignment="1">
      <alignment vertical="top" wrapText="1"/>
    </xf>
    <xf numFmtId="0" fontId="1" fillId="3" borderId="13" xfId="0" applyFont="1" applyFill="1" applyBorder="1" applyAlignment="1">
      <alignment vertical="top" wrapText="1"/>
    </xf>
    <xf numFmtId="0" fontId="10" fillId="3" borderId="13" xfId="0" applyFont="1" applyFill="1" applyBorder="1" applyAlignment="1">
      <alignment horizontal="center" vertical="top" wrapText="1"/>
    </xf>
    <xf numFmtId="4" fontId="1" fillId="3" borderId="13" xfId="0" applyNumberFormat="1" applyFont="1" applyFill="1" applyBorder="1" applyAlignment="1">
      <alignment vertical="top" wrapText="1"/>
    </xf>
    <xf numFmtId="4" fontId="21" fillId="3" borderId="13" xfId="0" applyNumberFormat="1" applyFont="1" applyFill="1" applyBorder="1" applyAlignment="1">
      <alignment vertical="top" wrapText="1"/>
    </xf>
    <xf numFmtId="4" fontId="21" fillId="3" borderId="14" xfId="0" applyNumberFormat="1" applyFont="1" applyFill="1" applyBorder="1" applyAlignment="1">
      <alignment vertical="top" wrapText="1"/>
    </xf>
    <xf numFmtId="0" fontId="1" fillId="3" borderId="0" xfId="0" applyFont="1" applyFill="1"/>
    <xf numFmtId="4" fontId="1" fillId="3" borderId="14" xfId="0" applyNumberFormat="1" applyFont="1" applyFill="1" applyBorder="1" applyAlignment="1">
      <alignment vertical="top" wrapText="1"/>
    </xf>
    <xf numFmtId="0" fontId="1" fillId="0" borderId="33" xfId="0" applyFont="1" applyFill="1" applyBorder="1" applyAlignment="1">
      <alignment vertical="top" wrapText="1"/>
    </xf>
    <xf numFmtId="0" fontId="1" fillId="0" borderId="41" xfId="0" applyFont="1" applyFill="1" applyBorder="1" applyAlignment="1">
      <alignment vertical="top" wrapText="1"/>
    </xf>
    <xf numFmtId="0" fontId="1" fillId="0" borderId="24" xfId="0" applyFont="1" applyFill="1" applyBorder="1" applyAlignment="1">
      <alignment vertical="top" wrapText="1"/>
    </xf>
    <xf numFmtId="0" fontId="9" fillId="0" borderId="24" xfId="0" applyFont="1" applyFill="1" applyBorder="1" applyAlignment="1">
      <alignment vertical="top" wrapText="1"/>
    </xf>
    <xf numFmtId="0" fontId="1" fillId="0" borderId="42" xfId="0" applyFont="1" applyFill="1" applyBorder="1" applyAlignment="1">
      <alignment vertical="top" wrapText="1"/>
    </xf>
    <xf numFmtId="4" fontId="22" fillId="0" borderId="14" xfId="0" applyNumberFormat="1" applyFont="1" applyFill="1" applyBorder="1" applyAlignment="1">
      <alignment vertical="top" wrapText="1"/>
    </xf>
    <xf numFmtId="4" fontId="31" fillId="0" borderId="14" xfId="0" applyNumberFormat="1" applyFont="1" applyFill="1" applyBorder="1" applyAlignment="1">
      <alignment vertical="top" wrapText="1"/>
    </xf>
    <xf numFmtId="4" fontId="31" fillId="0" borderId="34" xfId="0" applyNumberFormat="1" applyFont="1" applyFill="1" applyBorder="1" applyAlignment="1">
      <alignment vertical="top" wrapText="1"/>
    </xf>
    <xf numFmtId="1" fontId="1" fillId="0" borderId="0" xfId="0" applyNumberFormat="1" applyFont="1" applyFill="1"/>
    <xf numFmtId="0" fontId="1" fillId="0" borderId="8" xfId="0" applyFont="1" applyFill="1" applyBorder="1" applyAlignment="1">
      <alignment vertical="top" wrapText="1"/>
    </xf>
    <xf numFmtId="0" fontId="10" fillId="0" borderId="8" xfId="0" applyFont="1" applyFill="1" applyBorder="1" applyAlignment="1">
      <alignment horizontal="center" vertical="top" wrapText="1"/>
    </xf>
    <xf numFmtId="4" fontId="13" fillId="0" borderId="8" xfId="0" applyNumberFormat="1" applyFont="1" applyFill="1" applyBorder="1" applyAlignment="1">
      <alignment vertical="top" wrapText="1"/>
    </xf>
    <xf numFmtId="4" fontId="16" fillId="0" borderId="8" xfId="0" applyNumberFormat="1" applyFont="1" applyFill="1" applyBorder="1" applyAlignment="1">
      <alignment vertical="top" wrapText="1"/>
    </xf>
    <xf numFmtId="4" fontId="16" fillId="0" borderId="9" xfId="0" applyNumberFormat="1" applyFont="1" applyFill="1" applyBorder="1" applyAlignment="1">
      <alignment vertical="top" wrapText="1"/>
    </xf>
    <xf numFmtId="0" fontId="9" fillId="0" borderId="26" xfId="0" applyFont="1" applyFill="1" applyBorder="1" applyAlignment="1">
      <alignment horizontal="center" vertical="top" wrapText="1"/>
    </xf>
    <xf numFmtId="4" fontId="13" fillId="0" borderId="13" xfId="0" applyNumberFormat="1" applyFont="1" applyFill="1" applyBorder="1" applyAlignment="1">
      <alignment horizontal="center" vertical="top" wrapText="1"/>
    </xf>
    <xf numFmtId="4" fontId="16" fillId="0" borderId="13" xfId="0" applyNumberFormat="1" applyFont="1" applyFill="1" applyBorder="1" applyAlignment="1">
      <alignment horizontal="center" vertical="top" wrapText="1"/>
    </xf>
    <xf numFmtId="4" fontId="14" fillId="0" borderId="13" xfId="0" applyNumberFormat="1" applyFont="1" applyFill="1" applyBorder="1" applyAlignment="1">
      <alignment horizontal="center" vertical="top" wrapText="1"/>
    </xf>
    <xf numFmtId="4" fontId="32" fillId="0" borderId="13" xfId="0" applyNumberFormat="1" applyFont="1" applyFill="1" applyBorder="1" applyAlignment="1">
      <alignment horizontal="center" vertical="top" wrapText="1"/>
    </xf>
    <xf numFmtId="0" fontId="9" fillId="0" borderId="32" xfId="0" applyFont="1" applyFill="1" applyBorder="1" applyAlignment="1">
      <alignment horizontal="center" vertical="top" wrapText="1"/>
    </xf>
    <xf numFmtId="4" fontId="13" fillId="0" borderId="33" xfId="0" applyNumberFormat="1" applyFont="1" applyFill="1" applyBorder="1" applyAlignment="1">
      <alignment vertical="top" wrapText="1"/>
    </xf>
    <xf numFmtId="4" fontId="16" fillId="0" borderId="33" xfId="0" applyNumberFormat="1" applyFont="1" applyFill="1" applyBorder="1" applyAlignment="1">
      <alignment vertical="top" wrapText="1"/>
    </xf>
    <xf numFmtId="4" fontId="16" fillId="0" borderId="34" xfId="0" applyNumberFormat="1" applyFont="1" applyFill="1" applyBorder="1" applyAlignment="1">
      <alignment vertical="top" wrapText="1"/>
    </xf>
    <xf numFmtId="0" fontId="33" fillId="0" borderId="0" xfId="0" applyFont="1" applyFill="1" applyBorder="1" applyAlignment="1">
      <alignment horizontal="center" vertical="center" wrapText="1"/>
    </xf>
    <xf numFmtId="0" fontId="34" fillId="0" borderId="0" xfId="0" applyFont="1" applyFill="1" applyBorder="1" applyAlignment="1">
      <alignment horizontal="center" vertical="center" wrapText="1"/>
    </xf>
    <xf numFmtId="4" fontId="35" fillId="0" borderId="14" xfId="0" applyNumberFormat="1" applyFont="1" applyFill="1" applyBorder="1" applyAlignment="1">
      <alignment vertical="top" wrapText="1"/>
    </xf>
    <xf numFmtId="4" fontId="1" fillId="3" borderId="30" xfId="0" applyNumberFormat="1" applyFont="1" applyFill="1" applyBorder="1" applyAlignment="1">
      <alignment vertical="top" wrapText="1"/>
    </xf>
    <xf numFmtId="4" fontId="36" fillId="3" borderId="30" xfId="0" applyNumberFormat="1" applyFont="1" applyFill="1" applyBorder="1" applyAlignment="1">
      <alignment vertical="top" wrapText="1"/>
    </xf>
    <xf numFmtId="1" fontId="1" fillId="0" borderId="13" xfId="0" applyNumberFormat="1" applyFont="1" applyFill="1" applyBorder="1" applyAlignment="1">
      <alignment vertical="top" wrapText="1"/>
    </xf>
    <xf numFmtId="1" fontId="17" fillId="0" borderId="13" xfId="0" applyNumberFormat="1" applyFont="1" applyFill="1" applyBorder="1" applyAlignment="1">
      <alignment vertical="top" wrapText="1"/>
    </xf>
    <xf numFmtId="1" fontId="1" fillId="0" borderId="0" xfId="0" applyNumberFormat="1" applyFont="1" applyFill="1" applyBorder="1" applyAlignment="1">
      <alignment vertical="center" wrapText="1"/>
    </xf>
    <xf numFmtId="0" fontId="1" fillId="0" borderId="0" xfId="0" applyFont="1" applyFill="1" applyAlignment="1">
      <alignment vertical="center"/>
    </xf>
    <xf numFmtId="4" fontId="17" fillId="4" borderId="13" xfId="0" applyNumberFormat="1" applyFont="1" applyFill="1" applyBorder="1" applyAlignment="1">
      <alignment vertical="top" wrapText="1"/>
    </xf>
    <xf numFmtId="0" fontId="7" fillId="0" borderId="15" xfId="0" applyFont="1" applyFill="1" applyBorder="1" applyAlignment="1">
      <alignment horizontal="center" vertical="center" wrapText="1"/>
    </xf>
    <xf numFmtId="0" fontId="7" fillId="0" borderId="20" xfId="0" applyFont="1" applyFill="1" applyBorder="1" applyAlignment="1">
      <alignment horizontal="center" vertical="center" wrapText="1"/>
    </xf>
    <xf numFmtId="0" fontId="8" fillId="0" borderId="16" xfId="0" applyFont="1" applyFill="1" applyBorder="1" applyAlignment="1">
      <alignment horizontal="center" vertical="center" wrapText="1"/>
    </xf>
    <xf numFmtId="0" fontId="8" fillId="0" borderId="21" xfId="0" applyFont="1" applyFill="1" applyBorder="1" applyAlignment="1">
      <alignment horizontal="center" vertical="center" wrapText="1"/>
    </xf>
    <xf numFmtId="0" fontId="6" fillId="0" borderId="24" xfId="0" applyFont="1" applyFill="1" applyBorder="1" applyAlignment="1">
      <alignment horizontal="center" vertical="center" wrapText="1"/>
    </xf>
    <xf numFmtId="0" fontId="2" fillId="0" borderId="24" xfId="0" applyFont="1" applyFill="1" applyBorder="1" applyAlignment="1">
      <alignment horizontal="center" vertical="center" wrapText="1"/>
    </xf>
    <xf numFmtId="0" fontId="14" fillId="0" borderId="28" xfId="0" applyFont="1" applyFill="1" applyBorder="1" applyAlignment="1">
      <alignment horizontal="left" vertical="center" wrapText="1"/>
    </xf>
    <xf numFmtId="0" fontId="13" fillId="0" borderId="29" xfId="0" applyFont="1" applyFill="1" applyBorder="1" applyAlignment="1">
      <alignment horizontal="left" vertical="center" wrapText="1"/>
    </xf>
    <xf numFmtId="0" fontId="18" fillId="0" borderId="13" xfId="0" applyFont="1" applyFill="1" applyBorder="1" applyAlignment="1">
      <alignment horizontal="left" vertical="center" wrapText="1"/>
    </xf>
    <xf numFmtId="0" fontId="17" fillId="0" borderId="13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left" vertical="center" wrapText="1"/>
    </xf>
    <xf numFmtId="0" fontId="1" fillId="0" borderId="13" xfId="0" applyFont="1" applyFill="1" applyBorder="1" applyAlignment="1">
      <alignment horizontal="left" vertical="center" wrapText="1"/>
    </xf>
    <xf numFmtId="0" fontId="18" fillId="0" borderId="33" xfId="0" applyFont="1" applyFill="1" applyBorder="1" applyAlignment="1">
      <alignment horizontal="left" vertical="top" wrapText="1"/>
    </xf>
    <xf numFmtId="0" fontId="6" fillId="0" borderId="23" xfId="0" applyFont="1" applyFill="1" applyBorder="1" applyAlignment="1">
      <alignment horizontal="center" vertical="top" wrapText="1"/>
    </xf>
    <xf numFmtId="0" fontId="6" fillId="0" borderId="24" xfId="0" applyFont="1" applyFill="1" applyBorder="1" applyAlignment="1">
      <alignment horizontal="center" vertical="top" wrapText="1"/>
    </xf>
    <xf numFmtId="0" fontId="18" fillId="0" borderId="13" xfId="0" applyFont="1" applyFill="1" applyBorder="1" applyAlignment="1">
      <alignment vertical="center" wrapText="1"/>
    </xf>
    <xf numFmtId="0" fontId="17" fillId="0" borderId="13" xfId="0" applyFont="1" applyFill="1" applyBorder="1" applyAlignment="1">
      <alignment vertical="center" wrapText="1"/>
    </xf>
    <xf numFmtId="0" fontId="18" fillId="0" borderId="30" xfId="0" applyFont="1" applyFill="1" applyBorder="1" applyAlignment="1">
      <alignment horizontal="left" vertical="center" wrapText="1"/>
    </xf>
    <xf numFmtId="0" fontId="17" fillId="0" borderId="31" xfId="0" applyFont="1" applyFill="1" applyBorder="1" applyAlignment="1">
      <alignment horizontal="left" vertical="center" wrapText="1"/>
    </xf>
    <xf numFmtId="0" fontId="9" fillId="0" borderId="13" xfId="0" applyFont="1" applyFill="1" applyBorder="1" applyAlignment="1">
      <alignment horizontal="left" vertical="top" wrapText="1"/>
    </xf>
    <xf numFmtId="0" fontId="18" fillId="0" borderId="30" xfId="0" applyFont="1" applyFill="1" applyBorder="1" applyAlignment="1">
      <alignment horizontal="left" vertical="top" wrapText="1"/>
    </xf>
    <xf numFmtId="0" fontId="18" fillId="0" borderId="31" xfId="0" applyFont="1" applyFill="1" applyBorder="1" applyAlignment="1">
      <alignment horizontal="left" vertical="top" wrapText="1"/>
    </xf>
    <xf numFmtId="0" fontId="14" fillId="0" borderId="28" xfId="0" applyFont="1" applyFill="1" applyBorder="1" applyAlignment="1">
      <alignment horizontal="left" vertical="top" wrapText="1"/>
    </xf>
    <xf numFmtId="0" fontId="14" fillId="0" borderId="36" xfId="0" applyFont="1" applyFill="1" applyBorder="1" applyAlignment="1">
      <alignment horizontal="left" vertical="top" wrapText="1"/>
    </xf>
    <xf numFmtId="0" fontId="14" fillId="0" borderId="29" xfId="0" applyFont="1" applyFill="1" applyBorder="1" applyAlignment="1">
      <alignment horizontal="left" vertical="top" wrapText="1"/>
    </xf>
    <xf numFmtId="0" fontId="23" fillId="0" borderId="30" xfId="0" applyFont="1" applyFill="1" applyBorder="1" applyAlignment="1">
      <alignment horizontal="left" vertical="top" wrapText="1"/>
    </xf>
    <xf numFmtId="0" fontId="23" fillId="0" borderId="37" xfId="0" applyFont="1" applyFill="1" applyBorder="1" applyAlignment="1">
      <alignment horizontal="left" vertical="top" wrapText="1"/>
    </xf>
    <xf numFmtId="0" fontId="23" fillId="0" borderId="31" xfId="0" applyFont="1" applyFill="1" applyBorder="1" applyAlignment="1">
      <alignment horizontal="left" vertical="top" wrapText="1"/>
    </xf>
    <xf numFmtId="0" fontId="26" fillId="0" borderId="13" xfId="0" applyFont="1" applyFill="1" applyBorder="1" applyAlignment="1">
      <alignment horizontal="left" vertical="top" wrapText="1"/>
    </xf>
    <xf numFmtId="0" fontId="9" fillId="0" borderId="33" xfId="0" applyFont="1" applyFill="1" applyBorder="1" applyAlignment="1">
      <alignment horizontal="left" vertical="top" wrapText="1"/>
    </xf>
    <xf numFmtId="0" fontId="9" fillId="0" borderId="13" xfId="0" applyFont="1" applyFill="1" applyBorder="1" applyAlignment="1">
      <alignment vertical="top" wrapText="1"/>
    </xf>
    <xf numFmtId="0" fontId="28" fillId="0" borderId="13" xfId="0" applyFont="1" applyFill="1" applyBorder="1" applyAlignment="1">
      <alignment horizontal="left" vertical="top" wrapText="1"/>
    </xf>
    <xf numFmtId="0" fontId="18" fillId="0" borderId="13" xfId="0" applyFont="1" applyFill="1" applyBorder="1" applyAlignment="1">
      <alignment horizontal="left" vertical="top" wrapText="1"/>
    </xf>
    <xf numFmtId="0" fontId="9" fillId="0" borderId="23" xfId="0" applyFont="1" applyFill="1" applyBorder="1" applyAlignment="1">
      <alignment horizontal="left" vertical="top" wrapText="1"/>
    </xf>
    <xf numFmtId="0" fontId="9" fillId="0" borderId="25" xfId="0" applyFont="1" applyFill="1" applyBorder="1" applyAlignment="1">
      <alignment horizontal="left" vertical="top" wrapText="1"/>
    </xf>
    <xf numFmtId="0" fontId="9" fillId="0" borderId="30" xfId="0" applyFont="1" applyFill="1" applyBorder="1" applyAlignment="1">
      <alignment vertical="top" wrapText="1"/>
    </xf>
    <xf numFmtId="0" fontId="9" fillId="0" borderId="31" xfId="0" applyFont="1" applyFill="1" applyBorder="1" applyAlignment="1">
      <alignment vertical="top" wrapText="1"/>
    </xf>
    <xf numFmtId="0" fontId="9" fillId="3" borderId="13" xfId="0" applyFont="1" applyFill="1" applyBorder="1" applyAlignment="1">
      <alignment horizontal="left" vertical="top" wrapText="1"/>
    </xf>
    <xf numFmtId="0" fontId="18" fillId="0" borderId="13" xfId="0" applyFont="1" applyFill="1" applyBorder="1" applyAlignment="1">
      <alignment horizontal="center" vertical="top" wrapText="1"/>
    </xf>
    <xf numFmtId="0" fontId="23" fillId="0" borderId="13" xfId="0" applyFont="1" applyFill="1" applyBorder="1" applyAlignment="1">
      <alignment horizontal="left" vertical="top" wrapText="1"/>
    </xf>
    <xf numFmtId="0" fontId="9" fillId="0" borderId="8" xfId="0" applyFont="1" applyFill="1" applyBorder="1" applyAlignment="1">
      <alignment horizontal="left" vertical="top" wrapText="1"/>
    </xf>
    <xf numFmtId="0" fontId="33" fillId="0" borderId="0" xfId="0" applyFont="1" applyFill="1" applyBorder="1" applyAlignment="1">
      <alignment horizontal="center" vertical="center" wrapText="1"/>
    </xf>
    <xf numFmtId="0" fontId="34" fillId="0" borderId="0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/>
    </xf>
    <xf numFmtId="2" fontId="11" fillId="0" borderId="0" xfId="0" applyNumberFormat="1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187"/>
  <sheetViews>
    <sheetView tabSelected="1" topLeftCell="A148" workbookViewId="0">
      <selection activeCell="K166" sqref="K166"/>
    </sheetView>
  </sheetViews>
  <sheetFormatPr defaultColWidth="9.140625" defaultRowHeight="15" x14ac:dyDescent="0.25"/>
  <cols>
    <col min="1" max="1" width="1.7109375" style="1" customWidth="1"/>
    <col min="2" max="2" width="2.140625" style="1" customWidth="1"/>
    <col min="3" max="4" width="3.42578125" style="1" customWidth="1"/>
    <col min="5" max="5" width="102.7109375" style="1" customWidth="1"/>
    <col min="6" max="6" width="7.42578125" style="2" customWidth="1"/>
    <col min="7" max="7" width="8.140625" style="1" bestFit="1" customWidth="1"/>
    <col min="8" max="8" width="7.140625" style="3" bestFit="1" customWidth="1"/>
    <col min="9" max="9" width="7.85546875" style="3" bestFit="1" customWidth="1"/>
    <col min="10" max="11" width="8.7109375" style="3" bestFit="1" customWidth="1"/>
    <col min="12" max="12" width="9.140625" style="4"/>
    <col min="13" max="13" width="11.7109375" style="1" bestFit="1" customWidth="1"/>
    <col min="14" max="14" width="10.140625" style="1" bestFit="1" customWidth="1"/>
    <col min="15" max="16384" width="9.140625" style="1"/>
  </cols>
  <sheetData>
    <row r="2" spans="1:13" ht="15.75" thickBot="1" x14ac:dyDescent="0.3">
      <c r="K2" s="3" t="s">
        <v>0</v>
      </c>
    </row>
    <row r="3" spans="1:13" ht="19.5" thickBot="1" x14ac:dyDescent="0.35">
      <c r="B3" s="147" t="s">
        <v>1</v>
      </c>
      <c r="C3" s="148"/>
      <c r="D3" s="148"/>
      <c r="E3" s="148"/>
      <c r="F3" s="148"/>
      <c r="G3" s="148"/>
      <c r="H3" s="148"/>
      <c r="I3" s="148"/>
      <c r="J3" s="148"/>
      <c r="K3" s="149"/>
    </row>
    <row r="4" spans="1:13" ht="19.5" thickBot="1" x14ac:dyDescent="0.35">
      <c r="B4" s="150" t="s">
        <v>2</v>
      </c>
      <c r="C4" s="150"/>
      <c r="D4" s="150"/>
      <c r="E4" s="150"/>
      <c r="F4" s="5"/>
      <c r="G4" s="5"/>
      <c r="H4" s="5"/>
      <c r="I4" s="5"/>
      <c r="J4" s="5"/>
      <c r="K4" s="5"/>
    </row>
    <row r="5" spans="1:13" ht="19.5" thickBot="1" x14ac:dyDescent="0.35">
      <c r="B5" s="151" t="s">
        <v>239</v>
      </c>
      <c r="C5" s="152"/>
      <c r="D5" s="152"/>
      <c r="E5" s="152"/>
      <c r="F5" s="152"/>
      <c r="G5" s="152"/>
      <c r="H5" s="152"/>
      <c r="I5" s="152"/>
      <c r="J5" s="152"/>
      <c r="K5" s="153"/>
    </row>
    <row r="6" spans="1:13" ht="18.75" x14ac:dyDescent="0.3">
      <c r="B6" s="6"/>
      <c r="C6" s="6"/>
      <c r="D6" s="6"/>
      <c r="E6" s="6"/>
      <c r="F6" s="6"/>
      <c r="G6" s="6"/>
      <c r="H6" s="6"/>
      <c r="I6" s="6"/>
      <c r="J6" s="6"/>
      <c r="K6" s="6"/>
    </row>
    <row r="7" spans="1:13" ht="15.75" thickBot="1" x14ac:dyDescent="0.3">
      <c r="B7" s="7"/>
    </row>
    <row r="8" spans="1:13" x14ac:dyDescent="0.25">
      <c r="A8" s="4"/>
      <c r="B8" s="154" t="s">
        <v>3</v>
      </c>
      <c r="C8" s="155"/>
      <c r="D8" s="155"/>
      <c r="E8" s="156"/>
      <c r="F8" s="163" t="s">
        <v>4</v>
      </c>
      <c r="G8" s="166" t="s">
        <v>240</v>
      </c>
      <c r="H8" s="166"/>
      <c r="I8" s="166"/>
      <c r="J8" s="166"/>
      <c r="K8" s="167"/>
      <c r="L8" s="8"/>
      <c r="M8" s="9"/>
    </row>
    <row r="9" spans="1:13" s="9" customFormat="1" x14ac:dyDescent="0.25">
      <c r="A9" s="10"/>
      <c r="B9" s="157"/>
      <c r="C9" s="158"/>
      <c r="D9" s="158"/>
      <c r="E9" s="159"/>
      <c r="F9" s="164"/>
      <c r="G9" s="168" t="s">
        <v>5</v>
      </c>
      <c r="H9" s="168"/>
      <c r="I9" s="168"/>
      <c r="J9" s="168"/>
      <c r="K9" s="169"/>
      <c r="L9" s="8"/>
    </row>
    <row r="10" spans="1:13" x14ac:dyDescent="0.25">
      <c r="A10" s="4"/>
      <c r="B10" s="157"/>
      <c r="C10" s="158"/>
      <c r="D10" s="158"/>
      <c r="E10" s="159"/>
      <c r="F10" s="164"/>
      <c r="G10" s="137" t="s">
        <v>6</v>
      </c>
      <c r="H10" s="137" t="s">
        <v>7</v>
      </c>
      <c r="I10" s="137" t="s">
        <v>8</v>
      </c>
      <c r="J10" s="137" t="s">
        <v>9</v>
      </c>
      <c r="K10" s="139" t="s">
        <v>10</v>
      </c>
      <c r="L10" s="8"/>
      <c r="M10" s="11"/>
    </row>
    <row r="11" spans="1:13" ht="15.75" thickBot="1" x14ac:dyDescent="0.3">
      <c r="A11" s="4"/>
      <c r="B11" s="160"/>
      <c r="C11" s="161"/>
      <c r="D11" s="161"/>
      <c r="E11" s="162"/>
      <c r="F11" s="165"/>
      <c r="G11" s="138"/>
      <c r="H11" s="138"/>
      <c r="I11" s="138"/>
      <c r="J11" s="138"/>
      <c r="K11" s="140"/>
      <c r="L11" s="12"/>
    </row>
    <row r="12" spans="1:13" ht="15.75" thickBot="1" x14ac:dyDescent="0.3">
      <c r="A12" s="4"/>
      <c r="B12" s="13"/>
      <c r="C12" s="14"/>
      <c r="D12" s="141" t="s">
        <v>11</v>
      </c>
      <c r="E12" s="142"/>
      <c r="F12" s="15">
        <v>1</v>
      </c>
      <c r="G12" s="16">
        <f>G13+G33+G39</f>
        <v>1799</v>
      </c>
      <c r="H12" s="16">
        <f t="shared" ref="H12:J12" si="0">H13+H33+H39</f>
        <v>378</v>
      </c>
      <c r="I12" s="16">
        <f t="shared" si="0"/>
        <v>378</v>
      </c>
      <c r="J12" s="16">
        <f t="shared" si="0"/>
        <v>1448</v>
      </c>
      <c r="K12" s="17">
        <f>K13+K33+K39</f>
        <v>4003</v>
      </c>
      <c r="L12" s="18"/>
    </row>
    <row r="13" spans="1:13" s="27" customFormat="1" x14ac:dyDescent="0.25">
      <c r="A13" s="19"/>
      <c r="B13" s="20">
        <v>1</v>
      </c>
      <c r="C13" s="21"/>
      <c r="D13" s="143" t="s">
        <v>12</v>
      </c>
      <c r="E13" s="144"/>
      <c r="F13" s="22">
        <v>2</v>
      </c>
      <c r="G13" s="23">
        <f>G14</f>
        <v>1799</v>
      </c>
      <c r="H13" s="23">
        <f t="shared" ref="H13:K13" si="1">H14</f>
        <v>378</v>
      </c>
      <c r="I13" s="23">
        <f t="shared" si="1"/>
        <v>378</v>
      </c>
      <c r="J13" s="23">
        <f t="shared" si="1"/>
        <v>1448</v>
      </c>
      <c r="K13" s="23">
        <f t="shared" si="1"/>
        <v>4003</v>
      </c>
      <c r="L13" s="26"/>
    </row>
    <row r="14" spans="1:13" s="28" customFormat="1" x14ac:dyDescent="0.25">
      <c r="B14" s="29"/>
      <c r="C14" s="30" t="s">
        <v>13</v>
      </c>
      <c r="D14" s="145" t="s">
        <v>14</v>
      </c>
      <c r="E14" s="146"/>
      <c r="F14" s="31">
        <v>3</v>
      </c>
      <c r="G14" s="32">
        <f>SUM(G16+G18)</f>
        <v>1799</v>
      </c>
      <c r="H14" s="32">
        <f t="shared" ref="H14:J14" si="2">H16+H18</f>
        <v>378</v>
      </c>
      <c r="I14" s="32">
        <f t="shared" si="2"/>
        <v>378</v>
      </c>
      <c r="J14" s="32">
        <f t="shared" si="2"/>
        <v>1448</v>
      </c>
      <c r="K14" s="32">
        <f>SUM(G14+H14+I14+J14)</f>
        <v>4003</v>
      </c>
      <c r="L14" s="35"/>
    </row>
    <row r="15" spans="1:13" ht="27" x14ac:dyDescent="0.25">
      <c r="B15" s="36"/>
      <c r="C15" s="37"/>
      <c r="D15" s="38" t="s">
        <v>15</v>
      </c>
      <c r="E15" s="39" t="s">
        <v>16</v>
      </c>
      <c r="F15" s="40">
        <v>4</v>
      </c>
      <c r="G15" s="41">
        <v>0</v>
      </c>
      <c r="H15" s="41">
        <v>0</v>
      </c>
      <c r="I15" s="41">
        <v>0</v>
      </c>
      <c r="J15" s="41">
        <v>0</v>
      </c>
      <c r="K15" s="42">
        <v>0</v>
      </c>
      <c r="L15" s="18"/>
    </row>
    <row r="16" spans="1:13" ht="27" x14ac:dyDescent="0.25">
      <c r="B16" s="36"/>
      <c r="C16" s="37"/>
      <c r="D16" s="38" t="s">
        <v>17</v>
      </c>
      <c r="E16" s="39" t="s">
        <v>18</v>
      </c>
      <c r="F16" s="40">
        <v>5</v>
      </c>
      <c r="G16" s="41">
        <v>1734</v>
      </c>
      <c r="H16" s="43">
        <v>300</v>
      </c>
      <c r="I16" s="43">
        <v>300</v>
      </c>
      <c r="J16" s="43">
        <v>1370</v>
      </c>
      <c r="K16" s="42">
        <f t="shared" ref="K16:K17" si="3">SUM(G16+H16+I16+J16)</f>
        <v>3704</v>
      </c>
      <c r="L16" s="18"/>
    </row>
    <row r="17" spans="1:12" ht="27" x14ac:dyDescent="0.25">
      <c r="B17" s="36"/>
      <c r="C17" s="37"/>
      <c r="D17" s="38" t="s">
        <v>19</v>
      </c>
      <c r="E17" s="39" t="s">
        <v>20</v>
      </c>
      <c r="F17" s="40">
        <v>6</v>
      </c>
      <c r="G17" s="41">
        <v>0</v>
      </c>
      <c r="H17" s="41">
        <v>0</v>
      </c>
      <c r="I17" s="41">
        <v>0</v>
      </c>
      <c r="J17" s="41">
        <v>0</v>
      </c>
      <c r="K17" s="42">
        <f t="shared" si="3"/>
        <v>0</v>
      </c>
      <c r="L17" s="18"/>
    </row>
    <row r="18" spans="1:12" ht="27" x14ac:dyDescent="0.25">
      <c r="B18" s="36"/>
      <c r="C18" s="37"/>
      <c r="D18" s="38" t="s">
        <v>21</v>
      </c>
      <c r="E18" s="39" t="s">
        <v>22</v>
      </c>
      <c r="F18" s="40">
        <v>7</v>
      </c>
      <c r="G18" s="41">
        <v>65</v>
      </c>
      <c r="H18" s="41">
        <v>78</v>
      </c>
      <c r="I18" s="41">
        <v>78</v>
      </c>
      <c r="J18" s="41">
        <v>78</v>
      </c>
      <c r="K18" s="42">
        <f>SUM(G18+H18+I18+J18)</f>
        <v>299</v>
      </c>
      <c r="L18" s="18"/>
    </row>
    <row r="19" spans="1:12" s="28" customFormat="1" x14ac:dyDescent="0.25">
      <c r="B19" s="29"/>
      <c r="C19" s="30" t="s">
        <v>23</v>
      </c>
      <c r="D19" s="145" t="s">
        <v>24</v>
      </c>
      <c r="E19" s="146"/>
      <c r="F19" s="31">
        <v>8</v>
      </c>
      <c r="G19" s="32">
        <v>0</v>
      </c>
      <c r="H19" s="32">
        <v>0</v>
      </c>
      <c r="I19" s="32">
        <v>0</v>
      </c>
      <c r="J19" s="32">
        <v>0</v>
      </c>
      <c r="K19" s="45">
        <v>0</v>
      </c>
      <c r="L19" s="35"/>
    </row>
    <row r="20" spans="1:12" s="28" customFormat="1" x14ac:dyDescent="0.25">
      <c r="B20" s="29"/>
      <c r="C20" s="30" t="s">
        <v>25</v>
      </c>
      <c r="D20" s="175" t="s">
        <v>26</v>
      </c>
      <c r="E20" s="176"/>
      <c r="F20" s="31">
        <v>9</v>
      </c>
      <c r="G20" s="32">
        <v>0</v>
      </c>
      <c r="H20" s="32">
        <v>0</v>
      </c>
      <c r="I20" s="32">
        <v>0</v>
      </c>
      <c r="J20" s="32">
        <v>0</v>
      </c>
      <c r="K20" s="45">
        <v>0</v>
      </c>
      <c r="L20" s="35"/>
    </row>
    <row r="21" spans="1:12" x14ac:dyDescent="0.25">
      <c r="B21" s="36"/>
      <c r="C21" s="37"/>
      <c r="D21" s="38" t="s">
        <v>27</v>
      </c>
      <c r="E21" s="39" t="s">
        <v>28</v>
      </c>
      <c r="F21" s="40">
        <v>10</v>
      </c>
      <c r="G21" s="41">
        <v>0</v>
      </c>
      <c r="H21" s="41">
        <v>0</v>
      </c>
      <c r="I21" s="41">
        <v>0</v>
      </c>
      <c r="J21" s="41">
        <v>0</v>
      </c>
      <c r="K21" s="42">
        <v>0</v>
      </c>
      <c r="L21" s="18"/>
    </row>
    <row r="22" spans="1:12" x14ac:dyDescent="0.25">
      <c r="B22" s="36"/>
      <c r="C22" s="37"/>
      <c r="D22" s="38" t="s">
        <v>29</v>
      </c>
      <c r="E22" s="39" t="s">
        <v>30</v>
      </c>
      <c r="F22" s="40">
        <v>11</v>
      </c>
      <c r="G22" s="41">
        <v>0</v>
      </c>
      <c r="H22" s="41">
        <v>0</v>
      </c>
      <c r="I22" s="41">
        <v>0</v>
      </c>
      <c r="J22" s="41">
        <v>0</v>
      </c>
      <c r="K22" s="42">
        <v>0</v>
      </c>
      <c r="L22" s="18"/>
    </row>
    <row r="23" spans="1:12" s="28" customFormat="1" x14ac:dyDescent="0.25">
      <c r="B23" s="29"/>
      <c r="C23" s="30" t="s">
        <v>31</v>
      </c>
      <c r="D23" s="145" t="s">
        <v>32</v>
      </c>
      <c r="E23" s="146"/>
      <c r="F23" s="31">
        <v>12</v>
      </c>
      <c r="G23" s="32">
        <v>0</v>
      </c>
      <c r="H23" s="32">
        <v>0</v>
      </c>
      <c r="I23" s="32">
        <v>0</v>
      </c>
      <c r="J23" s="32">
        <v>0</v>
      </c>
      <c r="K23" s="45">
        <v>0</v>
      </c>
      <c r="L23" s="35"/>
    </row>
    <row r="24" spans="1:12" s="28" customFormat="1" x14ac:dyDescent="0.25">
      <c r="B24" s="29"/>
      <c r="C24" s="30" t="s">
        <v>33</v>
      </c>
      <c r="D24" s="145" t="s">
        <v>34</v>
      </c>
      <c r="E24" s="146"/>
      <c r="F24" s="31">
        <v>13</v>
      </c>
      <c r="G24" s="32">
        <v>0</v>
      </c>
      <c r="H24" s="32">
        <v>0</v>
      </c>
      <c r="I24" s="32">
        <v>0</v>
      </c>
      <c r="J24" s="32">
        <v>0</v>
      </c>
      <c r="K24" s="45">
        <v>0</v>
      </c>
      <c r="L24" s="35"/>
    </row>
    <row r="25" spans="1:12" s="28" customFormat="1" x14ac:dyDescent="0.25">
      <c r="A25" s="46"/>
      <c r="B25" s="29"/>
      <c r="C25" s="30" t="s">
        <v>35</v>
      </c>
      <c r="D25" s="177" t="s">
        <v>36</v>
      </c>
      <c r="E25" s="178"/>
      <c r="F25" s="31">
        <v>14</v>
      </c>
      <c r="G25" s="32">
        <v>0</v>
      </c>
      <c r="H25" s="32">
        <v>0</v>
      </c>
      <c r="I25" s="32">
        <v>0</v>
      </c>
      <c r="J25" s="32">
        <v>0</v>
      </c>
      <c r="K25" s="45">
        <v>0</v>
      </c>
      <c r="L25" s="35"/>
    </row>
    <row r="26" spans="1:12" x14ac:dyDescent="0.25">
      <c r="A26" s="4"/>
      <c r="B26" s="36"/>
      <c r="C26" s="37"/>
      <c r="D26" s="38" t="s">
        <v>37</v>
      </c>
      <c r="E26" s="39" t="s">
        <v>38</v>
      </c>
      <c r="F26" s="40">
        <v>15</v>
      </c>
      <c r="G26" s="41">
        <v>0</v>
      </c>
      <c r="H26" s="41">
        <v>0</v>
      </c>
      <c r="I26" s="41">
        <v>0</v>
      </c>
      <c r="J26" s="41">
        <v>0</v>
      </c>
      <c r="K26" s="42">
        <v>0</v>
      </c>
      <c r="L26" s="18"/>
    </row>
    <row r="27" spans="1:12" x14ac:dyDescent="0.25">
      <c r="A27" s="4"/>
      <c r="B27" s="36"/>
      <c r="C27" s="37"/>
      <c r="D27" s="38" t="s">
        <v>39</v>
      </c>
      <c r="E27" s="39" t="s">
        <v>40</v>
      </c>
      <c r="F27" s="40">
        <v>16</v>
      </c>
      <c r="G27" s="41">
        <v>0</v>
      </c>
      <c r="H27" s="41">
        <v>0</v>
      </c>
      <c r="I27" s="41">
        <v>0</v>
      </c>
      <c r="J27" s="41">
        <v>0</v>
      </c>
      <c r="K27" s="42">
        <v>0</v>
      </c>
      <c r="L27" s="18"/>
    </row>
    <row r="28" spans="1:12" x14ac:dyDescent="0.25">
      <c r="A28" s="4"/>
      <c r="B28" s="36"/>
      <c r="C28" s="37"/>
      <c r="D28" s="37"/>
      <c r="E28" s="39" t="s">
        <v>41</v>
      </c>
      <c r="F28" s="40">
        <v>17</v>
      </c>
      <c r="G28" s="41">
        <v>0</v>
      </c>
      <c r="H28" s="41">
        <v>0</v>
      </c>
      <c r="I28" s="41">
        <v>0</v>
      </c>
      <c r="J28" s="41">
        <v>0</v>
      </c>
      <c r="K28" s="42">
        <v>0</v>
      </c>
      <c r="L28" s="18"/>
    </row>
    <row r="29" spans="1:12" x14ac:dyDescent="0.25">
      <c r="A29" s="4"/>
      <c r="B29" s="36"/>
      <c r="C29" s="37"/>
      <c r="D29" s="37"/>
      <c r="E29" s="39" t="s">
        <v>42</v>
      </c>
      <c r="F29" s="40">
        <v>18</v>
      </c>
      <c r="G29" s="41">
        <v>0</v>
      </c>
      <c r="H29" s="41">
        <v>0</v>
      </c>
      <c r="I29" s="41">
        <v>0</v>
      </c>
      <c r="J29" s="41">
        <v>0</v>
      </c>
      <c r="K29" s="42">
        <v>0</v>
      </c>
      <c r="L29" s="18"/>
    </row>
    <row r="30" spans="1:12" x14ac:dyDescent="0.25">
      <c r="A30" s="4"/>
      <c r="B30" s="36"/>
      <c r="C30" s="37"/>
      <c r="D30" s="38" t="s">
        <v>43</v>
      </c>
      <c r="E30" s="39" t="s">
        <v>44</v>
      </c>
      <c r="F30" s="40">
        <v>19</v>
      </c>
      <c r="G30" s="41">
        <v>0</v>
      </c>
      <c r="H30" s="41">
        <v>0</v>
      </c>
      <c r="I30" s="41">
        <v>0</v>
      </c>
      <c r="J30" s="41">
        <v>0</v>
      </c>
      <c r="K30" s="42">
        <v>0</v>
      </c>
      <c r="L30" s="18"/>
    </row>
    <row r="31" spans="1:12" x14ac:dyDescent="0.25">
      <c r="A31" s="4"/>
      <c r="B31" s="36"/>
      <c r="C31" s="37"/>
      <c r="D31" s="38" t="s">
        <v>45</v>
      </c>
      <c r="E31" s="39" t="s">
        <v>46</v>
      </c>
      <c r="F31" s="40">
        <v>20</v>
      </c>
      <c r="G31" s="41">
        <v>0</v>
      </c>
      <c r="H31" s="41">
        <v>0</v>
      </c>
      <c r="I31" s="41">
        <v>0</v>
      </c>
      <c r="J31" s="41">
        <v>0</v>
      </c>
      <c r="K31" s="42">
        <v>0</v>
      </c>
      <c r="L31" s="18"/>
    </row>
    <row r="32" spans="1:12" x14ac:dyDescent="0.25">
      <c r="A32" s="4"/>
      <c r="B32" s="36"/>
      <c r="C32" s="37"/>
      <c r="D32" s="38" t="s">
        <v>47</v>
      </c>
      <c r="E32" s="39" t="s">
        <v>48</v>
      </c>
      <c r="F32" s="40">
        <v>21</v>
      </c>
      <c r="G32" s="41">
        <v>0</v>
      </c>
      <c r="H32" s="41">
        <v>0</v>
      </c>
      <c r="I32" s="41">
        <v>0</v>
      </c>
      <c r="J32" s="41">
        <v>0</v>
      </c>
      <c r="K32" s="42">
        <v>0</v>
      </c>
      <c r="L32" s="18"/>
    </row>
    <row r="33" spans="1:15" s="28" customFormat="1" x14ac:dyDescent="0.25">
      <c r="A33" s="46"/>
      <c r="B33" s="47">
        <v>2</v>
      </c>
      <c r="C33" s="48"/>
      <c r="D33" s="145" t="s">
        <v>49</v>
      </c>
      <c r="E33" s="146"/>
      <c r="F33" s="31">
        <v>22</v>
      </c>
      <c r="G33" s="32">
        <v>0</v>
      </c>
      <c r="H33" s="32">
        <v>0</v>
      </c>
      <c r="I33" s="32">
        <v>0</v>
      </c>
      <c r="J33" s="32">
        <v>0</v>
      </c>
      <c r="K33" s="45">
        <v>0</v>
      </c>
      <c r="L33" s="35"/>
    </row>
    <row r="34" spans="1:15" x14ac:dyDescent="0.25">
      <c r="B34" s="36"/>
      <c r="C34" s="38" t="s">
        <v>13</v>
      </c>
      <c r="D34" s="170" t="s">
        <v>50</v>
      </c>
      <c r="E34" s="171"/>
      <c r="F34" s="40">
        <v>23</v>
      </c>
      <c r="G34" s="41">
        <v>0</v>
      </c>
      <c r="H34" s="41">
        <v>0</v>
      </c>
      <c r="I34" s="41">
        <v>0</v>
      </c>
      <c r="J34" s="41">
        <v>0</v>
      </c>
      <c r="K34" s="42">
        <v>0</v>
      </c>
      <c r="L34" s="18"/>
    </row>
    <row r="35" spans="1:15" x14ac:dyDescent="0.25">
      <c r="B35" s="36"/>
      <c r="C35" s="38" t="s">
        <v>23</v>
      </c>
      <c r="D35" s="170" t="s">
        <v>51</v>
      </c>
      <c r="E35" s="171"/>
      <c r="F35" s="40">
        <v>24</v>
      </c>
      <c r="G35" s="41">
        <v>0</v>
      </c>
      <c r="H35" s="41">
        <v>0</v>
      </c>
      <c r="I35" s="41">
        <v>0</v>
      </c>
      <c r="J35" s="41">
        <v>0</v>
      </c>
      <c r="K35" s="42">
        <v>0</v>
      </c>
      <c r="L35" s="18"/>
    </row>
    <row r="36" spans="1:15" x14ac:dyDescent="0.25">
      <c r="B36" s="36"/>
      <c r="C36" s="38" t="s">
        <v>25</v>
      </c>
      <c r="D36" s="170" t="s">
        <v>52</v>
      </c>
      <c r="E36" s="171"/>
      <c r="F36" s="40">
        <v>25</v>
      </c>
      <c r="G36" s="41">
        <v>0</v>
      </c>
      <c r="H36" s="41">
        <v>0</v>
      </c>
      <c r="I36" s="41">
        <v>0</v>
      </c>
      <c r="J36" s="41">
        <v>0</v>
      </c>
      <c r="K36" s="42">
        <v>0</v>
      </c>
      <c r="L36" s="18"/>
    </row>
    <row r="37" spans="1:15" x14ac:dyDescent="0.25">
      <c r="B37" s="36"/>
      <c r="C37" s="38" t="s">
        <v>31</v>
      </c>
      <c r="D37" s="170" t="s">
        <v>53</v>
      </c>
      <c r="E37" s="171"/>
      <c r="F37" s="40">
        <v>26</v>
      </c>
      <c r="G37" s="41">
        <v>0</v>
      </c>
      <c r="H37" s="41">
        <v>0</v>
      </c>
      <c r="I37" s="41">
        <v>0</v>
      </c>
      <c r="J37" s="41">
        <v>0</v>
      </c>
      <c r="K37" s="42">
        <v>0</v>
      </c>
      <c r="L37" s="18"/>
    </row>
    <row r="38" spans="1:15" x14ac:dyDescent="0.25">
      <c r="B38" s="36"/>
      <c r="C38" s="38" t="s">
        <v>33</v>
      </c>
      <c r="D38" s="170" t="s">
        <v>54</v>
      </c>
      <c r="E38" s="170"/>
      <c r="F38" s="40">
        <v>27</v>
      </c>
      <c r="G38" s="41">
        <v>0</v>
      </c>
      <c r="H38" s="41">
        <v>0</v>
      </c>
      <c r="I38" s="41">
        <v>0</v>
      </c>
      <c r="J38" s="41">
        <v>0</v>
      </c>
      <c r="K38" s="42">
        <v>0</v>
      </c>
      <c r="L38" s="18"/>
    </row>
    <row r="39" spans="1:15" s="28" customFormat="1" ht="15.75" thickBot="1" x14ac:dyDescent="0.3">
      <c r="A39" s="46"/>
      <c r="B39" s="49">
        <v>3</v>
      </c>
      <c r="C39" s="50"/>
      <c r="D39" s="172" t="s">
        <v>55</v>
      </c>
      <c r="E39" s="172"/>
      <c r="F39" s="51">
        <v>28</v>
      </c>
      <c r="G39" s="52">
        <v>0</v>
      </c>
      <c r="H39" s="52">
        <v>0</v>
      </c>
      <c r="I39" s="52">
        <v>0</v>
      </c>
      <c r="J39" s="52">
        <v>0</v>
      </c>
      <c r="K39" s="53">
        <v>0</v>
      </c>
      <c r="L39" s="35"/>
    </row>
    <row r="40" spans="1:15" ht="15.75" thickBot="1" x14ac:dyDescent="0.3">
      <c r="A40" s="4"/>
      <c r="B40" s="173" t="s">
        <v>56</v>
      </c>
      <c r="C40" s="174"/>
      <c r="D40" s="174"/>
      <c r="E40" s="174"/>
      <c r="F40" s="15">
        <v>29</v>
      </c>
      <c r="G40" s="54">
        <f>G41+G148+G156</f>
        <v>1638</v>
      </c>
      <c r="H40" s="54">
        <f t="shared" ref="H40:J40" si="4">H41+H148+H156</f>
        <v>449</v>
      </c>
      <c r="I40" s="54">
        <f t="shared" si="4"/>
        <v>433</v>
      </c>
      <c r="J40" s="54">
        <f t="shared" si="4"/>
        <v>1418</v>
      </c>
      <c r="K40" s="54">
        <f>K41+K148+K156</f>
        <v>3938</v>
      </c>
      <c r="L40" s="18"/>
    </row>
    <row r="41" spans="1:15" s="27" customFormat="1" ht="15.75" thickBot="1" x14ac:dyDescent="0.3">
      <c r="A41" s="19"/>
      <c r="B41" s="55">
        <v>1</v>
      </c>
      <c r="C41" s="182" t="s">
        <v>57</v>
      </c>
      <c r="D41" s="183"/>
      <c r="E41" s="184"/>
      <c r="F41" s="22">
        <v>30</v>
      </c>
      <c r="G41" s="56">
        <f>G42+G90+G97+G131</f>
        <v>1638</v>
      </c>
      <c r="H41" s="56">
        <f t="shared" ref="H41:J41" si="5">H42+H90+H97+H131</f>
        <v>449</v>
      </c>
      <c r="I41" s="56">
        <f t="shared" si="5"/>
        <v>433</v>
      </c>
      <c r="J41" s="56">
        <f t="shared" si="5"/>
        <v>1418</v>
      </c>
      <c r="K41" s="17">
        <f>G41+H41+I41+J41</f>
        <v>3938</v>
      </c>
      <c r="L41" s="26"/>
      <c r="M41" s="57"/>
    </row>
    <row r="42" spans="1:15" s="58" customFormat="1" x14ac:dyDescent="0.25">
      <c r="B42" s="59"/>
      <c r="C42" s="185" t="s">
        <v>58</v>
      </c>
      <c r="D42" s="186"/>
      <c r="E42" s="187"/>
      <c r="F42" s="60">
        <v>31</v>
      </c>
      <c r="G42" s="61">
        <f>G43+G51+G57</f>
        <v>113</v>
      </c>
      <c r="H42" s="61">
        <f t="shared" ref="H42:J42" si="6">H43+H51+H57</f>
        <v>53</v>
      </c>
      <c r="I42" s="61">
        <f t="shared" si="6"/>
        <v>53</v>
      </c>
      <c r="J42" s="61">
        <f t="shared" si="6"/>
        <v>93</v>
      </c>
      <c r="K42" s="63">
        <f>G42+H42+I42+J42</f>
        <v>312</v>
      </c>
      <c r="L42" s="64"/>
      <c r="M42" s="65"/>
    </row>
    <row r="43" spans="1:15" s="28" customFormat="1" x14ac:dyDescent="0.25">
      <c r="B43" s="29"/>
      <c r="C43" s="30" t="s">
        <v>59</v>
      </c>
      <c r="D43" s="180" t="s">
        <v>60</v>
      </c>
      <c r="E43" s="181"/>
      <c r="F43" s="31">
        <v>32</v>
      </c>
      <c r="G43" s="32">
        <f>G44+G45+G48+G49+G50</f>
        <v>19</v>
      </c>
      <c r="H43" s="32">
        <f t="shared" ref="H43:J43" si="7">H44+H45+H48+H49+H50</f>
        <v>20</v>
      </c>
      <c r="I43" s="32">
        <f t="shared" si="7"/>
        <v>20</v>
      </c>
      <c r="J43" s="32">
        <f t="shared" si="7"/>
        <v>25</v>
      </c>
      <c r="K43" s="34">
        <f>K44+K45+K48+K49+K50</f>
        <v>84</v>
      </c>
      <c r="L43" s="35"/>
    </row>
    <row r="44" spans="1:15" x14ac:dyDescent="0.25">
      <c r="B44" s="36"/>
      <c r="C44" s="38" t="s">
        <v>13</v>
      </c>
      <c r="D44" s="179" t="s">
        <v>61</v>
      </c>
      <c r="E44" s="179"/>
      <c r="F44" s="40">
        <v>33</v>
      </c>
      <c r="G44" s="41">
        <v>0</v>
      </c>
      <c r="H44" s="43">
        <v>0</v>
      </c>
      <c r="I44" s="43">
        <v>0</v>
      </c>
      <c r="J44" s="43">
        <v>0</v>
      </c>
      <c r="K44" s="44">
        <v>0</v>
      </c>
      <c r="L44" s="18"/>
    </row>
    <row r="45" spans="1:15" x14ac:dyDescent="0.25">
      <c r="B45" s="36"/>
      <c r="C45" s="38" t="s">
        <v>23</v>
      </c>
      <c r="D45" s="179" t="s">
        <v>62</v>
      </c>
      <c r="E45" s="179"/>
      <c r="F45" s="40">
        <v>34</v>
      </c>
      <c r="G45" s="41">
        <f>G46+G47</f>
        <v>12</v>
      </c>
      <c r="H45" s="41">
        <f t="shared" ref="H45:J45" si="8">H46+H47</f>
        <v>15</v>
      </c>
      <c r="I45" s="41">
        <f t="shared" si="8"/>
        <v>15</v>
      </c>
      <c r="J45" s="41">
        <f t="shared" si="8"/>
        <v>18</v>
      </c>
      <c r="K45" s="44">
        <f>K46+K47</f>
        <v>60</v>
      </c>
      <c r="L45" s="18"/>
    </row>
    <row r="46" spans="1:15" ht="27" x14ac:dyDescent="0.25">
      <c r="B46" s="36"/>
      <c r="C46" s="37"/>
      <c r="D46" s="38" t="s">
        <v>63</v>
      </c>
      <c r="E46" s="39" t="s">
        <v>64</v>
      </c>
      <c r="F46" s="40">
        <v>35</v>
      </c>
      <c r="G46" s="41">
        <v>6</v>
      </c>
      <c r="H46" s="43">
        <v>8</v>
      </c>
      <c r="I46" s="43">
        <v>8</v>
      </c>
      <c r="J46" s="43">
        <v>10</v>
      </c>
      <c r="K46" s="44">
        <f>G46+H46+I46+J46</f>
        <v>32</v>
      </c>
      <c r="L46" s="134"/>
      <c r="M46" s="135"/>
      <c r="N46" s="135"/>
      <c r="O46" s="135"/>
    </row>
    <row r="47" spans="1:15" ht="27" x14ac:dyDescent="0.25">
      <c r="B47" s="36"/>
      <c r="C47" s="37"/>
      <c r="D47" s="38" t="s">
        <v>65</v>
      </c>
      <c r="E47" s="39" t="s">
        <v>66</v>
      </c>
      <c r="F47" s="40">
        <v>36</v>
      </c>
      <c r="G47" s="41">
        <v>6</v>
      </c>
      <c r="H47" s="43">
        <v>7</v>
      </c>
      <c r="I47" s="43">
        <v>7</v>
      </c>
      <c r="J47" s="43">
        <v>8</v>
      </c>
      <c r="K47" s="44">
        <f>G47+H47+I47+J47</f>
        <v>28</v>
      </c>
      <c r="L47" s="134"/>
      <c r="M47" s="135"/>
      <c r="N47" s="135"/>
      <c r="O47" s="135"/>
    </row>
    <row r="48" spans="1:15" x14ac:dyDescent="0.25">
      <c r="B48" s="36"/>
      <c r="C48" s="38" t="s">
        <v>25</v>
      </c>
      <c r="D48" s="179" t="s">
        <v>67</v>
      </c>
      <c r="E48" s="179"/>
      <c r="F48" s="40">
        <v>37</v>
      </c>
      <c r="G48" s="41">
        <v>2</v>
      </c>
      <c r="H48" s="43">
        <v>0</v>
      </c>
      <c r="I48" s="43">
        <v>0</v>
      </c>
      <c r="J48" s="43">
        <v>2</v>
      </c>
      <c r="K48" s="44">
        <f>G48+H48+I48+J48</f>
        <v>4</v>
      </c>
      <c r="L48" s="18"/>
    </row>
    <row r="49" spans="2:14" x14ac:dyDescent="0.25">
      <c r="B49" s="36"/>
      <c r="C49" s="38" t="s">
        <v>31</v>
      </c>
      <c r="D49" s="179" t="s">
        <v>68</v>
      </c>
      <c r="E49" s="179"/>
      <c r="F49" s="40">
        <v>38</v>
      </c>
      <c r="G49" s="41">
        <v>5</v>
      </c>
      <c r="H49" s="43">
        <v>5</v>
      </c>
      <c r="I49" s="43">
        <v>5</v>
      </c>
      <c r="J49" s="43">
        <v>5</v>
      </c>
      <c r="K49" s="44">
        <f>G49+H49+I49+J49</f>
        <v>20</v>
      </c>
      <c r="L49" s="18"/>
    </row>
    <row r="50" spans="2:14" x14ac:dyDescent="0.25">
      <c r="B50" s="36"/>
      <c r="C50" s="38" t="s">
        <v>33</v>
      </c>
      <c r="D50" s="179" t="s">
        <v>69</v>
      </c>
      <c r="E50" s="179"/>
      <c r="F50" s="40">
        <v>39</v>
      </c>
      <c r="G50" s="41">
        <v>0</v>
      </c>
      <c r="H50" s="43">
        <v>0</v>
      </c>
      <c r="I50" s="43">
        <v>0</v>
      </c>
      <c r="J50" s="43">
        <v>0</v>
      </c>
      <c r="K50" s="44">
        <v>0</v>
      </c>
      <c r="L50" s="18"/>
    </row>
    <row r="51" spans="2:14" s="28" customFormat="1" ht="16.5" customHeight="1" x14ac:dyDescent="0.25">
      <c r="B51" s="29"/>
      <c r="C51" s="30" t="s">
        <v>70</v>
      </c>
      <c r="D51" s="180" t="s">
        <v>71</v>
      </c>
      <c r="E51" s="181"/>
      <c r="F51" s="31">
        <v>40</v>
      </c>
      <c r="G51" s="32">
        <f>G52+G53+G56</f>
        <v>6</v>
      </c>
      <c r="H51" s="32">
        <f t="shared" ref="H51:J51" si="9">H52+H53+H56</f>
        <v>5</v>
      </c>
      <c r="I51" s="32">
        <f t="shared" si="9"/>
        <v>5</v>
      </c>
      <c r="J51" s="32">
        <f t="shared" si="9"/>
        <v>5</v>
      </c>
      <c r="K51" s="129">
        <f t="shared" ref="K51:K55" si="10">G51+H51+I51+J51</f>
        <v>21</v>
      </c>
      <c r="L51" s="35"/>
    </row>
    <row r="52" spans="2:14" x14ac:dyDescent="0.25">
      <c r="B52" s="36"/>
      <c r="C52" s="38" t="s">
        <v>13</v>
      </c>
      <c r="D52" s="179" t="s">
        <v>72</v>
      </c>
      <c r="E52" s="179"/>
      <c r="F52" s="40">
        <v>41</v>
      </c>
      <c r="G52" s="41">
        <v>2</v>
      </c>
      <c r="H52" s="43">
        <v>2</v>
      </c>
      <c r="I52" s="43">
        <v>2</v>
      </c>
      <c r="J52" s="43">
        <v>2</v>
      </c>
      <c r="K52" s="44">
        <f t="shared" si="10"/>
        <v>8</v>
      </c>
      <c r="L52" s="18"/>
    </row>
    <row r="53" spans="2:14" x14ac:dyDescent="0.25">
      <c r="B53" s="36"/>
      <c r="C53" s="38" t="s">
        <v>23</v>
      </c>
      <c r="D53" s="179" t="s">
        <v>73</v>
      </c>
      <c r="E53" s="179"/>
      <c r="F53" s="40">
        <v>42</v>
      </c>
      <c r="G53" s="41">
        <v>0</v>
      </c>
      <c r="H53" s="43">
        <v>0</v>
      </c>
      <c r="I53" s="43">
        <v>0</v>
      </c>
      <c r="J53" s="43">
        <v>0</v>
      </c>
      <c r="K53" s="44">
        <f t="shared" si="10"/>
        <v>0</v>
      </c>
      <c r="L53" s="18"/>
    </row>
    <row r="54" spans="2:14" ht="15" customHeight="1" x14ac:dyDescent="0.25">
      <c r="B54" s="36"/>
      <c r="C54" s="37"/>
      <c r="D54" s="38" t="s">
        <v>63</v>
      </c>
      <c r="E54" s="39" t="s">
        <v>74</v>
      </c>
      <c r="F54" s="40">
        <v>43</v>
      </c>
      <c r="G54" s="41">
        <v>0</v>
      </c>
      <c r="H54" s="43">
        <v>0</v>
      </c>
      <c r="I54" s="43">
        <v>0</v>
      </c>
      <c r="J54" s="43">
        <v>0</v>
      </c>
      <c r="K54" s="44">
        <f t="shared" si="10"/>
        <v>0</v>
      </c>
      <c r="L54" s="18"/>
    </row>
    <row r="55" spans="2:14" ht="15.75" customHeight="1" x14ac:dyDescent="0.25">
      <c r="B55" s="36"/>
      <c r="C55" s="37"/>
      <c r="D55" s="38" t="s">
        <v>65</v>
      </c>
      <c r="E55" s="39" t="s">
        <v>75</v>
      </c>
      <c r="F55" s="40">
        <v>44</v>
      </c>
      <c r="G55" s="41">
        <v>0</v>
      </c>
      <c r="H55" s="43">
        <v>0</v>
      </c>
      <c r="I55" s="43">
        <v>0</v>
      </c>
      <c r="J55" s="43">
        <v>0</v>
      </c>
      <c r="K55" s="44">
        <f t="shared" si="10"/>
        <v>0</v>
      </c>
      <c r="L55" s="18"/>
    </row>
    <row r="56" spans="2:14" x14ac:dyDescent="0.25">
      <c r="B56" s="36"/>
      <c r="C56" s="38" t="s">
        <v>25</v>
      </c>
      <c r="D56" s="179" t="s">
        <v>76</v>
      </c>
      <c r="E56" s="179"/>
      <c r="F56" s="40">
        <v>45</v>
      </c>
      <c r="G56" s="41">
        <v>4</v>
      </c>
      <c r="H56" s="43">
        <v>3</v>
      </c>
      <c r="I56" s="43">
        <v>3</v>
      </c>
      <c r="J56" s="43">
        <v>3</v>
      </c>
      <c r="K56" s="44">
        <f>G56+H56+I56+J56</f>
        <v>13</v>
      </c>
      <c r="L56" s="18"/>
    </row>
    <row r="57" spans="2:14" ht="28.9" customHeight="1" x14ac:dyDescent="0.25">
      <c r="B57" s="36"/>
      <c r="C57" s="30" t="s">
        <v>77</v>
      </c>
      <c r="D57" s="180" t="s">
        <v>78</v>
      </c>
      <c r="E57" s="181"/>
      <c r="F57" s="31">
        <v>46</v>
      </c>
      <c r="G57" s="32">
        <f>G58+G59+G61+G68+G73+G74+G78+G79+G80+G89</f>
        <v>88</v>
      </c>
      <c r="H57" s="32">
        <f t="shared" ref="H57:J57" si="11">H58+H59+H61+H68+H73+H74+H78+H79+H80+H89</f>
        <v>28</v>
      </c>
      <c r="I57" s="32">
        <f t="shared" si="11"/>
        <v>28</v>
      </c>
      <c r="J57" s="32">
        <f t="shared" si="11"/>
        <v>63</v>
      </c>
      <c r="K57" s="34">
        <f>G57+H57+I57+J57</f>
        <v>207</v>
      </c>
      <c r="L57" s="18"/>
      <c r="M57" s="66"/>
    </row>
    <row r="58" spans="2:14" ht="15.75" customHeight="1" x14ac:dyDescent="0.25">
      <c r="B58" s="36"/>
      <c r="C58" s="38" t="s">
        <v>13</v>
      </c>
      <c r="D58" s="190" t="s">
        <v>79</v>
      </c>
      <c r="E58" s="190"/>
      <c r="F58" s="40">
        <v>47</v>
      </c>
      <c r="G58" s="41">
        <v>0</v>
      </c>
      <c r="H58" s="41">
        <v>0</v>
      </c>
      <c r="I58" s="41">
        <v>0</v>
      </c>
      <c r="J58" s="41">
        <v>0</v>
      </c>
      <c r="K58" s="44">
        <f t="shared" ref="K58:K72" si="12">G58+H58+I58+J58</f>
        <v>0</v>
      </c>
      <c r="L58" s="18"/>
      <c r="N58" s="66"/>
    </row>
    <row r="59" spans="2:14" x14ac:dyDescent="0.25">
      <c r="B59" s="36"/>
      <c r="C59" s="38" t="s">
        <v>23</v>
      </c>
      <c r="D59" s="179" t="s">
        <v>80</v>
      </c>
      <c r="E59" s="179"/>
      <c r="F59" s="40">
        <v>48</v>
      </c>
      <c r="G59" s="41">
        <v>0</v>
      </c>
      <c r="H59" s="41">
        <v>0</v>
      </c>
      <c r="I59" s="41">
        <v>0</v>
      </c>
      <c r="J59" s="41">
        <v>0</v>
      </c>
      <c r="K59" s="44">
        <f t="shared" si="12"/>
        <v>0</v>
      </c>
      <c r="L59" s="18"/>
    </row>
    <row r="60" spans="2:14" ht="18" customHeight="1" x14ac:dyDescent="0.25">
      <c r="B60" s="36"/>
      <c r="C60" s="37"/>
      <c r="D60" s="38" t="s">
        <v>63</v>
      </c>
      <c r="E60" s="39" t="s">
        <v>81</v>
      </c>
      <c r="F60" s="40">
        <v>49</v>
      </c>
      <c r="G60" s="41">
        <v>0</v>
      </c>
      <c r="H60" s="41">
        <v>0</v>
      </c>
      <c r="I60" s="41">
        <v>0</v>
      </c>
      <c r="J60" s="41">
        <v>0</v>
      </c>
      <c r="K60" s="44">
        <f t="shared" si="12"/>
        <v>0</v>
      </c>
      <c r="L60" s="18"/>
    </row>
    <row r="61" spans="2:14" ht="19.5" customHeight="1" x14ac:dyDescent="0.25">
      <c r="B61" s="36"/>
      <c r="C61" s="38" t="s">
        <v>25</v>
      </c>
      <c r="D61" s="179" t="s">
        <v>82</v>
      </c>
      <c r="E61" s="179"/>
      <c r="F61" s="40">
        <v>50</v>
      </c>
      <c r="G61" s="41">
        <f>G62+G63</f>
        <v>1</v>
      </c>
      <c r="H61" s="43">
        <f>H62+H63</f>
        <v>1</v>
      </c>
      <c r="I61" s="43">
        <f>I62+I63</f>
        <v>1</v>
      </c>
      <c r="J61" s="43">
        <f>J62</f>
        <v>1</v>
      </c>
      <c r="K61" s="44">
        <f t="shared" si="12"/>
        <v>4</v>
      </c>
      <c r="L61" s="18"/>
    </row>
    <row r="62" spans="2:14" ht="16.5" customHeight="1" x14ac:dyDescent="0.25">
      <c r="B62" s="36"/>
      <c r="C62" s="37"/>
      <c r="D62" s="38" t="s">
        <v>83</v>
      </c>
      <c r="E62" s="39" t="s">
        <v>84</v>
      </c>
      <c r="F62" s="40">
        <v>51</v>
      </c>
      <c r="G62" s="41">
        <v>1</v>
      </c>
      <c r="H62" s="43">
        <v>1</v>
      </c>
      <c r="I62" s="43">
        <v>1</v>
      </c>
      <c r="J62" s="43">
        <v>1</v>
      </c>
      <c r="K62" s="44">
        <f t="shared" si="12"/>
        <v>4</v>
      </c>
      <c r="L62" s="18"/>
    </row>
    <row r="63" spans="2:14" ht="16.5" customHeight="1" x14ac:dyDescent="0.25">
      <c r="B63" s="36"/>
      <c r="C63" s="37"/>
      <c r="D63" s="37"/>
      <c r="E63" s="39" t="s">
        <v>85</v>
      </c>
      <c r="F63" s="40" t="s">
        <v>86</v>
      </c>
      <c r="G63" s="41">
        <v>0</v>
      </c>
      <c r="H63" s="43">
        <v>0</v>
      </c>
      <c r="I63" s="43">
        <v>0</v>
      </c>
      <c r="J63" s="43">
        <v>0</v>
      </c>
      <c r="K63" s="44">
        <f t="shared" si="12"/>
        <v>0</v>
      </c>
      <c r="L63" s="18"/>
    </row>
    <row r="64" spans="2:14" ht="18" customHeight="1" x14ac:dyDescent="0.25">
      <c r="B64" s="36"/>
      <c r="C64" s="37"/>
      <c r="D64" s="38" t="s">
        <v>87</v>
      </c>
      <c r="E64" s="39" t="s">
        <v>88</v>
      </c>
      <c r="F64" s="40">
        <v>53</v>
      </c>
      <c r="G64" s="41">
        <v>0</v>
      </c>
      <c r="H64" s="41">
        <v>0</v>
      </c>
      <c r="I64" s="41">
        <v>0</v>
      </c>
      <c r="J64" s="41">
        <v>0</v>
      </c>
      <c r="K64" s="44">
        <f t="shared" si="12"/>
        <v>0</v>
      </c>
      <c r="L64" s="18"/>
    </row>
    <row r="65" spans="1:12" x14ac:dyDescent="0.25">
      <c r="B65" s="36"/>
      <c r="C65" s="37"/>
      <c r="D65" s="37"/>
      <c r="E65" s="39" t="s">
        <v>89</v>
      </c>
      <c r="F65" s="40" t="s">
        <v>90</v>
      </c>
      <c r="G65" s="41">
        <v>0</v>
      </c>
      <c r="H65" s="41">
        <v>0</v>
      </c>
      <c r="I65" s="41">
        <v>0</v>
      </c>
      <c r="J65" s="41">
        <v>0</v>
      </c>
      <c r="K65" s="44">
        <f t="shared" si="12"/>
        <v>0</v>
      </c>
      <c r="L65" s="18"/>
    </row>
    <row r="66" spans="1:12" x14ac:dyDescent="0.25">
      <c r="B66" s="36"/>
      <c r="C66" s="37"/>
      <c r="D66" s="37"/>
      <c r="E66" s="39" t="s">
        <v>91</v>
      </c>
      <c r="F66" s="40" t="s">
        <v>92</v>
      </c>
      <c r="G66" s="41">
        <v>0</v>
      </c>
      <c r="H66" s="41">
        <v>0</v>
      </c>
      <c r="I66" s="41">
        <v>0</v>
      </c>
      <c r="J66" s="41">
        <v>0</v>
      </c>
      <c r="K66" s="44">
        <f t="shared" si="12"/>
        <v>0</v>
      </c>
      <c r="L66" s="18"/>
    </row>
    <row r="67" spans="1:12" x14ac:dyDescent="0.25">
      <c r="B67" s="36"/>
      <c r="C67" s="37"/>
      <c r="D67" s="37"/>
      <c r="E67" s="39" t="s">
        <v>93</v>
      </c>
      <c r="F67" s="40">
        <v>56</v>
      </c>
      <c r="G67" s="41">
        <v>0</v>
      </c>
      <c r="H67" s="41">
        <v>0</v>
      </c>
      <c r="I67" s="41">
        <v>0</v>
      </c>
      <c r="J67" s="41">
        <v>0</v>
      </c>
      <c r="K67" s="44">
        <f t="shared" si="12"/>
        <v>0</v>
      </c>
      <c r="L67" s="18"/>
    </row>
    <row r="68" spans="1:12" x14ac:dyDescent="0.25">
      <c r="A68" s="67"/>
      <c r="B68" s="68"/>
      <c r="C68" s="38" t="s">
        <v>31</v>
      </c>
      <c r="D68" s="179" t="s">
        <v>94</v>
      </c>
      <c r="E68" s="179"/>
      <c r="F68" s="40">
        <v>57</v>
      </c>
      <c r="G68" s="41">
        <v>0</v>
      </c>
      <c r="H68" s="41">
        <v>0</v>
      </c>
      <c r="I68" s="41">
        <v>0</v>
      </c>
      <c r="J68" s="41">
        <v>0</v>
      </c>
      <c r="K68" s="44">
        <f t="shared" si="12"/>
        <v>0</v>
      </c>
      <c r="L68" s="18"/>
    </row>
    <row r="69" spans="1:12" ht="27" x14ac:dyDescent="0.25">
      <c r="B69" s="69"/>
      <c r="C69" s="70"/>
      <c r="D69" s="71" t="s">
        <v>95</v>
      </c>
      <c r="E69" s="72" t="s">
        <v>96</v>
      </c>
      <c r="F69" s="73">
        <v>58</v>
      </c>
      <c r="G69" s="74">
        <v>0</v>
      </c>
      <c r="H69" s="74">
        <v>0</v>
      </c>
      <c r="I69" s="74">
        <v>0</v>
      </c>
      <c r="J69" s="74">
        <v>0</v>
      </c>
      <c r="K69" s="44">
        <f t="shared" si="12"/>
        <v>0</v>
      </c>
      <c r="L69" s="18"/>
    </row>
    <row r="70" spans="1:12" ht="27" x14ac:dyDescent="0.25">
      <c r="B70" s="36"/>
      <c r="C70" s="37"/>
      <c r="D70" s="38" t="s">
        <v>97</v>
      </c>
      <c r="E70" s="39" t="s">
        <v>98</v>
      </c>
      <c r="F70" s="40">
        <v>59</v>
      </c>
      <c r="G70" s="41">
        <v>0</v>
      </c>
      <c r="H70" s="41">
        <v>0</v>
      </c>
      <c r="I70" s="41">
        <v>0</v>
      </c>
      <c r="J70" s="41">
        <v>0</v>
      </c>
      <c r="K70" s="44">
        <f t="shared" si="12"/>
        <v>0</v>
      </c>
      <c r="L70" s="18"/>
    </row>
    <row r="71" spans="1:12" ht="27" x14ac:dyDescent="0.25">
      <c r="B71" s="36"/>
      <c r="C71" s="37"/>
      <c r="D71" s="38" t="s">
        <v>99</v>
      </c>
      <c r="E71" s="39" t="s">
        <v>100</v>
      </c>
      <c r="F71" s="40">
        <v>60</v>
      </c>
      <c r="G71" s="41">
        <v>0</v>
      </c>
      <c r="H71" s="41">
        <v>0</v>
      </c>
      <c r="I71" s="41">
        <v>0</v>
      </c>
      <c r="J71" s="41">
        <v>0</v>
      </c>
      <c r="K71" s="44">
        <f t="shared" si="12"/>
        <v>0</v>
      </c>
      <c r="L71" s="18"/>
    </row>
    <row r="72" spans="1:12" ht="27" x14ac:dyDescent="0.25">
      <c r="B72" s="36"/>
      <c r="C72" s="37"/>
      <c r="D72" s="38" t="s">
        <v>101</v>
      </c>
      <c r="E72" s="39" t="s">
        <v>102</v>
      </c>
      <c r="F72" s="40">
        <v>61</v>
      </c>
      <c r="G72" s="41">
        <v>0</v>
      </c>
      <c r="H72" s="41">
        <v>0</v>
      </c>
      <c r="I72" s="41">
        <v>0</v>
      </c>
      <c r="J72" s="41">
        <v>0</v>
      </c>
      <c r="K72" s="44">
        <f t="shared" si="12"/>
        <v>0</v>
      </c>
      <c r="L72" s="18"/>
    </row>
    <row r="73" spans="1:12" x14ac:dyDescent="0.25">
      <c r="B73" s="36"/>
      <c r="C73" s="38" t="s">
        <v>33</v>
      </c>
      <c r="D73" s="179" t="s">
        <v>103</v>
      </c>
      <c r="E73" s="179"/>
      <c r="F73" s="40">
        <v>62</v>
      </c>
      <c r="G73" s="41">
        <v>20</v>
      </c>
      <c r="H73" s="43">
        <v>0</v>
      </c>
      <c r="I73" s="43">
        <v>0</v>
      </c>
      <c r="J73" s="43">
        <v>15</v>
      </c>
      <c r="K73" s="44">
        <f>G73+H73+I73+J73</f>
        <v>35</v>
      </c>
      <c r="L73" s="18"/>
    </row>
    <row r="74" spans="1:12" x14ac:dyDescent="0.25">
      <c r="B74" s="36"/>
      <c r="C74" s="38" t="s">
        <v>35</v>
      </c>
      <c r="D74" s="179" t="s">
        <v>104</v>
      </c>
      <c r="E74" s="179"/>
      <c r="F74" s="40">
        <v>63</v>
      </c>
      <c r="G74" s="41">
        <v>0</v>
      </c>
      <c r="H74" s="41">
        <v>0</v>
      </c>
      <c r="I74" s="41">
        <v>0</v>
      </c>
      <c r="J74" s="41">
        <v>0</v>
      </c>
      <c r="K74" s="44">
        <f t="shared" ref="K74:K79" si="13">G74+H74+I74+J74</f>
        <v>0</v>
      </c>
      <c r="L74" s="18"/>
    </row>
    <row r="75" spans="1:12" x14ac:dyDescent="0.25">
      <c r="B75" s="36"/>
      <c r="C75" s="37"/>
      <c r="D75" s="179" t="s">
        <v>105</v>
      </c>
      <c r="E75" s="179"/>
      <c r="F75" s="40" t="s">
        <v>106</v>
      </c>
      <c r="G75" s="41">
        <v>0</v>
      </c>
      <c r="H75" s="41">
        <v>0</v>
      </c>
      <c r="I75" s="41">
        <v>0</v>
      </c>
      <c r="J75" s="41">
        <v>0</v>
      </c>
      <c r="K75" s="44">
        <f t="shared" si="13"/>
        <v>0</v>
      </c>
      <c r="L75" s="18"/>
    </row>
    <row r="76" spans="1:12" x14ac:dyDescent="0.25">
      <c r="B76" s="36"/>
      <c r="C76" s="37"/>
      <c r="D76" s="188" t="s">
        <v>107</v>
      </c>
      <c r="E76" s="188"/>
      <c r="F76" s="40">
        <v>65</v>
      </c>
      <c r="G76" s="41">
        <v>0</v>
      </c>
      <c r="H76" s="41">
        <v>0</v>
      </c>
      <c r="I76" s="41">
        <v>0</v>
      </c>
      <c r="J76" s="41">
        <v>0</v>
      </c>
      <c r="K76" s="44">
        <f t="shared" si="13"/>
        <v>0</v>
      </c>
      <c r="L76" s="18"/>
    </row>
    <row r="77" spans="1:12" x14ac:dyDescent="0.25">
      <c r="B77" s="36"/>
      <c r="C77" s="37"/>
      <c r="D77" s="188" t="s">
        <v>108</v>
      </c>
      <c r="E77" s="188"/>
      <c r="F77" s="40">
        <v>66</v>
      </c>
      <c r="G77" s="41">
        <v>0</v>
      </c>
      <c r="H77" s="41">
        <v>0</v>
      </c>
      <c r="I77" s="41">
        <v>0</v>
      </c>
      <c r="J77" s="41">
        <v>0</v>
      </c>
      <c r="K77" s="44">
        <f t="shared" si="13"/>
        <v>0</v>
      </c>
      <c r="L77" s="18"/>
    </row>
    <row r="78" spans="1:12" x14ac:dyDescent="0.25">
      <c r="B78" s="36"/>
      <c r="C78" s="38" t="s">
        <v>109</v>
      </c>
      <c r="D78" s="179" t="s">
        <v>110</v>
      </c>
      <c r="E78" s="179"/>
      <c r="F78" s="40">
        <v>67</v>
      </c>
      <c r="G78" s="41">
        <v>6</v>
      </c>
      <c r="H78" s="43">
        <v>6</v>
      </c>
      <c r="I78" s="43">
        <v>6</v>
      </c>
      <c r="J78" s="43">
        <v>6</v>
      </c>
      <c r="K78" s="44">
        <f t="shared" si="13"/>
        <v>24</v>
      </c>
      <c r="L78" s="18"/>
    </row>
    <row r="79" spans="1:12" ht="15.75" thickBot="1" x14ac:dyDescent="0.3">
      <c r="B79" s="75"/>
      <c r="C79" s="76" t="s">
        <v>111</v>
      </c>
      <c r="D79" s="189" t="s">
        <v>112</v>
      </c>
      <c r="E79" s="189"/>
      <c r="F79" s="77">
        <v>68</v>
      </c>
      <c r="G79" s="78">
        <v>1</v>
      </c>
      <c r="H79" s="79">
        <v>1</v>
      </c>
      <c r="I79" s="79">
        <v>1</v>
      </c>
      <c r="J79" s="79">
        <v>1</v>
      </c>
      <c r="K79" s="44">
        <f t="shared" si="13"/>
        <v>4</v>
      </c>
      <c r="L79" s="18"/>
    </row>
    <row r="80" spans="1:12" ht="15.75" thickBot="1" x14ac:dyDescent="0.3">
      <c r="B80" s="80"/>
      <c r="C80" s="81" t="s">
        <v>113</v>
      </c>
      <c r="D80" s="193" t="s">
        <v>114</v>
      </c>
      <c r="E80" s="194"/>
      <c r="F80" s="82">
        <v>69</v>
      </c>
      <c r="G80" s="54">
        <f>G81+G82+G83+G84+G85+G86+G87+G88</f>
        <v>60</v>
      </c>
      <c r="H80" s="83">
        <f>H81+H82+H83+H84+H85+H86+H87+H88</f>
        <v>20</v>
      </c>
      <c r="I80" s="83">
        <f>I81+I82+I83+I84+I85+I86+I87+I88</f>
        <v>20</v>
      </c>
      <c r="J80" s="83">
        <f>J81+J82+J83+J84+J85+J86+J87+J88</f>
        <v>40</v>
      </c>
      <c r="K80" s="84">
        <f>K81+K82+K83+K84+K85+K86+K87+K88</f>
        <v>140</v>
      </c>
      <c r="L80" s="26"/>
    </row>
    <row r="81" spans="2:12" x14ac:dyDescent="0.25">
      <c r="B81" s="69"/>
      <c r="C81" s="70"/>
      <c r="D81" s="71" t="s">
        <v>115</v>
      </c>
      <c r="E81" s="72" t="s">
        <v>116</v>
      </c>
      <c r="F81" s="73">
        <v>70</v>
      </c>
      <c r="G81" s="74">
        <v>0</v>
      </c>
      <c r="H81" s="85">
        <v>0</v>
      </c>
      <c r="I81" s="85">
        <v>0</v>
      </c>
      <c r="J81" s="85">
        <v>0</v>
      </c>
      <c r="K81" s="86">
        <f t="shared" ref="K81:K89" si="14">G81+H81+I81+J81</f>
        <v>0</v>
      </c>
      <c r="L81" s="26"/>
    </row>
    <row r="82" spans="2:12" x14ac:dyDescent="0.25">
      <c r="B82" s="36"/>
      <c r="C82" s="37"/>
      <c r="D82" s="38" t="s">
        <v>117</v>
      </c>
      <c r="E82" s="39" t="s">
        <v>118</v>
      </c>
      <c r="F82" s="40">
        <v>71</v>
      </c>
      <c r="G82" s="41">
        <v>0</v>
      </c>
      <c r="H82" s="43">
        <v>0</v>
      </c>
      <c r="I82" s="43">
        <v>0</v>
      </c>
      <c r="J82" s="43">
        <v>0</v>
      </c>
      <c r="K82" s="44">
        <f t="shared" si="14"/>
        <v>0</v>
      </c>
      <c r="L82" s="26"/>
    </row>
    <row r="83" spans="2:12" x14ac:dyDescent="0.25">
      <c r="B83" s="36"/>
      <c r="C83" s="37"/>
      <c r="D83" s="38" t="s">
        <v>119</v>
      </c>
      <c r="E83" s="39" t="s">
        <v>120</v>
      </c>
      <c r="F83" s="40">
        <v>72</v>
      </c>
      <c r="G83" s="41">
        <v>0</v>
      </c>
      <c r="H83" s="43">
        <v>0</v>
      </c>
      <c r="I83" s="43">
        <v>0</v>
      </c>
      <c r="J83" s="43">
        <v>0</v>
      </c>
      <c r="K83" s="44">
        <f t="shared" si="14"/>
        <v>0</v>
      </c>
      <c r="L83" s="26"/>
    </row>
    <row r="84" spans="2:12" x14ac:dyDescent="0.25">
      <c r="B84" s="36"/>
      <c r="C84" s="37"/>
      <c r="D84" s="38" t="s">
        <v>121</v>
      </c>
      <c r="E84" s="39" t="s">
        <v>122</v>
      </c>
      <c r="F84" s="40">
        <v>73</v>
      </c>
      <c r="G84" s="41">
        <v>0</v>
      </c>
      <c r="H84" s="43">
        <v>0</v>
      </c>
      <c r="I84" s="43">
        <v>0</v>
      </c>
      <c r="J84" s="43">
        <v>0</v>
      </c>
      <c r="K84" s="44">
        <f t="shared" si="14"/>
        <v>0</v>
      </c>
      <c r="L84" s="26"/>
    </row>
    <row r="85" spans="2:12" x14ac:dyDescent="0.25">
      <c r="B85" s="36"/>
      <c r="C85" s="37"/>
      <c r="D85" s="37"/>
      <c r="E85" s="39" t="s">
        <v>123</v>
      </c>
      <c r="F85" s="40" t="s">
        <v>124</v>
      </c>
      <c r="G85" s="41">
        <v>0</v>
      </c>
      <c r="H85" s="43">
        <v>0</v>
      </c>
      <c r="I85" s="43">
        <v>0</v>
      </c>
      <c r="J85" s="43">
        <v>0</v>
      </c>
      <c r="K85" s="44">
        <f t="shared" si="14"/>
        <v>0</v>
      </c>
      <c r="L85" s="26"/>
    </row>
    <row r="86" spans="2:12" x14ac:dyDescent="0.25">
      <c r="B86" s="36"/>
      <c r="C86" s="37"/>
      <c r="D86" s="38" t="s">
        <v>125</v>
      </c>
      <c r="E86" s="39" t="s">
        <v>126</v>
      </c>
      <c r="F86" s="40">
        <v>75</v>
      </c>
      <c r="G86" s="41">
        <v>60</v>
      </c>
      <c r="H86" s="43">
        <v>20</v>
      </c>
      <c r="I86" s="43">
        <v>20</v>
      </c>
      <c r="J86" s="43">
        <v>40</v>
      </c>
      <c r="K86" s="44">
        <f t="shared" si="14"/>
        <v>140</v>
      </c>
      <c r="L86" s="26"/>
    </row>
    <row r="87" spans="2:12" x14ac:dyDescent="0.25">
      <c r="B87" s="36"/>
      <c r="C87" s="37"/>
      <c r="D87" s="38" t="s">
        <v>127</v>
      </c>
      <c r="E87" s="39" t="s">
        <v>128</v>
      </c>
      <c r="F87" s="40">
        <v>76</v>
      </c>
      <c r="G87" s="41">
        <v>0</v>
      </c>
      <c r="H87" s="43">
        <v>0</v>
      </c>
      <c r="I87" s="43">
        <v>0</v>
      </c>
      <c r="J87" s="43">
        <v>0</v>
      </c>
      <c r="K87" s="44">
        <f t="shared" si="14"/>
        <v>0</v>
      </c>
      <c r="L87" s="26"/>
    </row>
    <row r="88" spans="2:12" x14ac:dyDescent="0.25">
      <c r="B88" s="36"/>
      <c r="C88" s="37"/>
      <c r="D88" s="38" t="s">
        <v>129</v>
      </c>
      <c r="E88" s="39" t="s">
        <v>130</v>
      </c>
      <c r="F88" s="40">
        <v>77</v>
      </c>
      <c r="G88" s="41">
        <v>0</v>
      </c>
      <c r="H88" s="43">
        <v>0</v>
      </c>
      <c r="I88" s="43">
        <v>0</v>
      </c>
      <c r="J88" s="43">
        <v>0</v>
      </c>
      <c r="K88" s="44">
        <f t="shared" si="14"/>
        <v>0</v>
      </c>
      <c r="L88" s="26"/>
    </row>
    <row r="89" spans="2:12" x14ac:dyDescent="0.25">
      <c r="B89" s="36"/>
      <c r="C89" s="38" t="s">
        <v>131</v>
      </c>
      <c r="D89" s="195" t="s">
        <v>132</v>
      </c>
      <c r="E89" s="196"/>
      <c r="F89" s="40">
        <v>78</v>
      </c>
      <c r="G89" s="41">
        <v>0</v>
      </c>
      <c r="H89" s="43">
        <v>0</v>
      </c>
      <c r="I89" s="43">
        <v>0</v>
      </c>
      <c r="J89" s="43">
        <v>0</v>
      </c>
      <c r="K89" s="44">
        <f t="shared" si="14"/>
        <v>0</v>
      </c>
      <c r="L89" s="26"/>
    </row>
    <row r="90" spans="2:12" s="58" customFormat="1" x14ac:dyDescent="0.25">
      <c r="B90" s="59"/>
      <c r="C90" s="185" t="s">
        <v>133</v>
      </c>
      <c r="D90" s="186"/>
      <c r="E90" s="187"/>
      <c r="F90" s="60">
        <v>79</v>
      </c>
      <c r="G90" s="61">
        <f>G91+G92+G93+G94+G95+G96</f>
        <v>5</v>
      </c>
      <c r="H90" s="62">
        <f>H91+H92+H93+H94+H95+H96</f>
        <v>5</v>
      </c>
      <c r="I90" s="62">
        <f>I91+I92+I93+I94+I95+I96</f>
        <v>5</v>
      </c>
      <c r="J90" s="62">
        <f>J91+J92+J93+J94+J95+J96</f>
        <v>5</v>
      </c>
      <c r="K90" s="63">
        <f>G90+H90+I90+J90</f>
        <v>20</v>
      </c>
      <c r="L90" s="64"/>
    </row>
    <row r="91" spans="2:12" x14ac:dyDescent="0.25">
      <c r="B91" s="36"/>
      <c r="C91" s="38" t="s">
        <v>13</v>
      </c>
      <c r="D91" s="179" t="s">
        <v>134</v>
      </c>
      <c r="E91" s="179"/>
      <c r="F91" s="40">
        <v>80</v>
      </c>
      <c r="G91" s="41">
        <v>0</v>
      </c>
      <c r="H91" s="41">
        <v>0</v>
      </c>
      <c r="I91" s="41">
        <v>0</v>
      </c>
      <c r="J91" s="41">
        <v>0</v>
      </c>
      <c r="K91" s="63">
        <f t="shared" ref="K91:K97" si="15">G91+H91+I91+J91</f>
        <v>0</v>
      </c>
      <c r="L91" s="26"/>
    </row>
    <row r="92" spans="2:12" x14ac:dyDescent="0.25">
      <c r="B92" s="36"/>
      <c r="C92" s="38" t="s">
        <v>23</v>
      </c>
      <c r="D92" s="179" t="s">
        <v>135</v>
      </c>
      <c r="E92" s="179"/>
      <c r="F92" s="40">
        <v>81</v>
      </c>
      <c r="G92" s="41">
        <v>0</v>
      </c>
      <c r="H92" s="41">
        <v>0</v>
      </c>
      <c r="I92" s="41">
        <v>0</v>
      </c>
      <c r="J92" s="41">
        <v>5</v>
      </c>
      <c r="K92" s="63">
        <f t="shared" si="15"/>
        <v>5</v>
      </c>
      <c r="L92" s="26"/>
    </row>
    <row r="93" spans="2:12" x14ac:dyDescent="0.25">
      <c r="B93" s="36"/>
      <c r="C93" s="38" t="s">
        <v>25</v>
      </c>
      <c r="D93" s="179" t="s">
        <v>136</v>
      </c>
      <c r="E93" s="179"/>
      <c r="F93" s="40">
        <v>82</v>
      </c>
      <c r="G93" s="41">
        <v>0</v>
      </c>
      <c r="H93" s="41">
        <v>0</v>
      </c>
      <c r="I93" s="41">
        <v>0</v>
      </c>
      <c r="J93" s="41">
        <v>0</v>
      </c>
      <c r="K93" s="63">
        <f t="shared" si="15"/>
        <v>0</v>
      </c>
      <c r="L93" s="26"/>
    </row>
    <row r="94" spans="2:12" x14ac:dyDescent="0.25">
      <c r="B94" s="36"/>
      <c r="C94" s="38" t="s">
        <v>31</v>
      </c>
      <c r="D94" s="179" t="s">
        <v>137</v>
      </c>
      <c r="E94" s="179"/>
      <c r="F94" s="40">
        <v>83</v>
      </c>
      <c r="G94" s="41">
        <v>0</v>
      </c>
      <c r="H94" s="41">
        <v>0</v>
      </c>
      <c r="I94" s="41">
        <v>5</v>
      </c>
      <c r="J94" s="41">
        <v>0</v>
      </c>
      <c r="K94" s="63">
        <f t="shared" si="15"/>
        <v>5</v>
      </c>
      <c r="L94" s="26"/>
    </row>
    <row r="95" spans="2:12" x14ac:dyDescent="0.25">
      <c r="B95" s="36"/>
      <c r="C95" s="38" t="s">
        <v>33</v>
      </c>
      <c r="D95" s="179" t="s">
        <v>138</v>
      </c>
      <c r="E95" s="179"/>
      <c r="F95" s="40">
        <v>84</v>
      </c>
      <c r="G95" s="41">
        <v>0</v>
      </c>
      <c r="H95" s="41">
        <v>0</v>
      </c>
      <c r="I95" s="41">
        <v>0</v>
      </c>
      <c r="J95" s="41">
        <v>0</v>
      </c>
      <c r="K95" s="63">
        <f t="shared" si="15"/>
        <v>0</v>
      </c>
      <c r="L95" s="26"/>
    </row>
    <row r="96" spans="2:12" x14ac:dyDescent="0.25">
      <c r="B96" s="36"/>
      <c r="C96" s="38" t="s">
        <v>35</v>
      </c>
      <c r="D96" s="179" t="s">
        <v>139</v>
      </c>
      <c r="E96" s="179"/>
      <c r="F96" s="40">
        <v>85</v>
      </c>
      <c r="G96" s="41">
        <v>5</v>
      </c>
      <c r="H96" s="43">
        <v>5</v>
      </c>
      <c r="I96" s="43">
        <v>0</v>
      </c>
      <c r="J96" s="43">
        <v>0</v>
      </c>
      <c r="K96" s="63">
        <f t="shared" si="15"/>
        <v>10</v>
      </c>
      <c r="L96" s="26"/>
    </row>
    <row r="97" spans="2:13" s="58" customFormat="1" x14ac:dyDescent="0.25">
      <c r="B97" s="59"/>
      <c r="C97" s="185" t="s">
        <v>140</v>
      </c>
      <c r="D97" s="186"/>
      <c r="E97" s="187"/>
      <c r="F97" s="60">
        <v>86</v>
      </c>
      <c r="G97" s="61">
        <f>G98+G111+G115+G124</f>
        <v>1515</v>
      </c>
      <c r="H97" s="61">
        <f t="shared" ref="H97:J97" si="16">H98+H111+H115+H124</f>
        <v>391</v>
      </c>
      <c r="I97" s="61">
        <f t="shared" si="16"/>
        <v>375</v>
      </c>
      <c r="J97" s="61">
        <f t="shared" si="16"/>
        <v>1320</v>
      </c>
      <c r="K97" s="63">
        <f t="shared" si="15"/>
        <v>3601</v>
      </c>
      <c r="L97" s="64"/>
      <c r="M97" s="65"/>
    </row>
    <row r="98" spans="2:13" s="95" customFormat="1" x14ac:dyDescent="0.25">
      <c r="B98" s="87"/>
      <c r="C98" s="88" t="s">
        <v>141</v>
      </c>
      <c r="D98" s="191" t="s">
        <v>142</v>
      </c>
      <c r="E98" s="191"/>
      <c r="F98" s="89">
        <v>87</v>
      </c>
      <c r="G98" s="90">
        <f>G99+G103</f>
        <v>1430</v>
      </c>
      <c r="H98" s="91">
        <f>H99+H103</f>
        <v>316</v>
      </c>
      <c r="I98" s="91">
        <f>I99+I103</f>
        <v>300</v>
      </c>
      <c r="J98" s="91">
        <f>J99+J103</f>
        <v>1220</v>
      </c>
      <c r="K98" s="92">
        <f>K99+K103</f>
        <v>3266</v>
      </c>
      <c r="L98" s="93"/>
      <c r="M98" s="94"/>
    </row>
    <row r="99" spans="2:13" s="28" customFormat="1" x14ac:dyDescent="0.25">
      <c r="B99" s="29"/>
      <c r="C99" s="30" t="s">
        <v>143</v>
      </c>
      <c r="D99" s="192" t="s">
        <v>144</v>
      </c>
      <c r="E99" s="192"/>
      <c r="F99" s="31">
        <v>88</v>
      </c>
      <c r="G99" s="136">
        <f>G100+G101+G102</f>
        <v>1420</v>
      </c>
      <c r="H99" s="32">
        <f t="shared" ref="H99:J99" si="17">H100+H101+H102</f>
        <v>310</v>
      </c>
      <c r="I99" s="32">
        <f t="shared" si="17"/>
        <v>300</v>
      </c>
      <c r="J99" s="32">
        <f t="shared" si="17"/>
        <v>1210</v>
      </c>
      <c r="K99" s="34">
        <f>K100+K101+K102</f>
        <v>3240</v>
      </c>
      <c r="L99" s="35"/>
    </row>
    <row r="100" spans="2:13" s="102" customFormat="1" x14ac:dyDescent="0.25">
      <c r="B100" s="96"/>
      <c r="C100" s="97"/>
      <c r="D100" s="197" t="s">
        <v>145</v>
      </c>
      <c r="E100" s="197"/>
      <c r="F100" s="98">
        <v>89</v>
      </c>
      <c r="G100" s="99">
        <v>1420</v>
      </c>
      <c r="H100" s="100">
        <v>300</v>
      </c>
      <c r="I100" s="100">
        <v>300</v>
      </c>
      <c r="J100" s="100">
        <v>1200</v>
      </c>
      <c r="K100" s="101">
        <f>G100+H100+I100+J100</f>
        <v>3220</v>
      </c>
      <c r="L100" s="18"/>
    </row>
    <row r="101" spans="2:13" x14ac:dyDescent="0.25">
      <c r="B101" s="36"/>
      <c r="C101" s="37"/>
      <c r="D101" s="179" t="s">
        <v>146</v>
      </c>
      <c r="E101" s="179"/>
      <c r="F101" s="40">
        <v>90</v>
      </c>
      <c r="G101" s="41">
        <v>0</v>
      </c>
      <c r="H101" s="41">
        <v>0</v>
      </c>
      <c r="I101" s="41">
        <v>0</v>
      </c>
      <c r="J101" s="41">
        <v>0</v>
      </c>
      <c r="K101" s="42">
        <v>0</v>
      </c>
      <c r="L101" s="18"/>
    </row>
    <row r="102" spans="2:13" s="102" customFormat="1" x14ac:dyDescent="0.25">
      <c r="B102" s="96"/>
      <c r="C102" s="97"/>
      <c r="D102" s="197" t="s">
        <v>147</v>
      </c>
      <c r="E102" s="197"/>
      <c r="F102" s="98">
        <v>91</v>
      </c>
      <c r="G102" s="99">
        <v>0</v>
      </c>
      <c r="H102" s="99">
        <v>10</v>
      </c>
      <c r="I102" s="99">
        <v>0</v>
      </c>
      <c r="J102" s="99">
        <v>10</v>
      </c>
      <c r="K102" s="103">
        <f>G102+H102+I102+J102</f>
        <v>20</v>
      </c>
      <c r="L102" s="18"/>
    </row>
    <row r="103" spans="2:13" s="28" customFormat="1" x14ac:dyDescent="0.25">
      <c r="B103" s="29"/>
      <c r="C103" s="30" t="s">
        <v>148</v>
      </c>
      <c r="D103" s="180" t="s">
        <v>149</v>
      </c>
      <c r="E103" s="181"/>
      <c r="F103" s="31">
        <v>92</v>
      </c>
      <c r="G103" s="136">
        <f>G104+G107+G108+G109+G110</f>
        <v>10</v>
      </c>
      <c r="H103" s="33">
        <f>H104+H107+H108+H109+H110</f>
        <v>6</v>
      </c>
      <c r="I103" s="33">
        <f>I104+I107+I108+I109+I110</f>
        <v>0</v>
      </c>
      <c r="J103" s="33">
        <f>J104+J107+J108+J109+J110</f>
        <v>10</v>
      </c>
      <c r="K103" s="103">
        <f t="shared" ref="K103:K118" si="18">G103+H103+I103+J103</f>
        <v>26</v>
      </c>
      <c r="L103" s="35"/>
    </row>
    <row r="104" spans="2:13" x14ac:dyDescent="0.25">
      <c r="B104" s="36"/>
      <c r="C104" s="37"/>
      <c r="D104" s="179" t="s">
        <v>150</v>
      </c>
      <c r="E104" s="179"/>
      <c r="F104" s="40">
        <v>93</v>
      </c>
      <c r="G104" s="41">
        <v>0</v>
      </c>
      <c r="H104" s="41">
        <v>0</v>
      </c>
      <c r="I104" s="41">
        <v>0</v>
      </c>
      <c r="J104" s="41">
        <v>0</v>
      </c>
      <c r="K104" s="103">
        <f t="shared" si="18"/>
        <v>0</v>
      </c>
      <c r="L104" s="18"/>
    </row>
    <row r="105" spans="2:13" x14ac:dyDescent="0.25">
      <c r="B105" s="36"/>
      <c r="C105" s="37"/>
      <c r="D105" s="37"/>
      <c r="E105" s="39" t="s">
        <v>151</v>
      </c>
      <c r="F105" s="40" t="s">
        <v>152</v>
      </c>
      <c r="G105" s="41">
        <v>0</v>
      </c>
      <c r="H105" s="41">
        <v>0</v>
      </c>
      <c r="I105" s="41">
        <v>0</v>
      </c>
      <c r="J105" s="41">
        <v>0</v>
      </c>
      <c r="K105" s="103">
        <f t="shared" si="18"/>
        <v>0</v>
      </c>
      <c r="L105" s="18"/>
    </row>
    <row r="106" spans="2:13" x14ac:dyDescent="0.25">
      <c r="B106" s="36"/>
      <c r="C106" s="37"/>
      <c r="D106" s="37"/>
      <c r="E106" s="39" t="s">
        <v>153</v>
      </c>
      <c r="F106" s="40" t="s">
        <v>154</v>
      </c>
      <c r="G106" s="41">
        <v>0</v>
      </c>
      <c r="H106" s="41">
        <v>0</v>
      </c>
      <c r="I106" s="41">
        <v>0</v>
      </c>
      <c r="J106" s="41">
        <v>0</v>
      </c>
      <c r="K106" s="103">
        <f t="shared" si="18"/>
        <v>0</v>
      </c>
      <c r="L106" s="18"/>
    </row>
    <row r="107" spans="2:13" x14ac:dyDescent="0.25">
      <c r="B107" s="36"/>
      <c r="C107" s="37"/>
      <c r="D107" s="179" t="s">
        <v>155</v>
      </c>
      <c r="E107" s="179"/>
      <c r="F107" s="40">
        <v>96</v>
      </c>
      <c r="G107" s="41">
        <v>0</v>
      </c>
      <c r="H107" s="41">
        <v>0</v>
      </c>
      <c r="I107" s="41">
        <v>0</v>
      </c>
      <c r="J107" s="41">
        <v>0</v>
      </c>
      <c r="K107" s="103">
        <f t="shared" si="18"/>
        <v>0</v>
      </c>
      <c r="L107" s="18"/>
    </row>
    <row r="108" spans="2:13" x14ac:dyDescent="0.25">
      <c r="B108" s="36"/>
      <c r="C108" s="37"/>
      <c r="D108" s="179" t="s">
        <v>156</v>
      </c>
      <c r="E108" s="179"/>
      <c r="F108" s="40">
        <v>97</v>
      </c>
      <c r="G108" s="41">
        <v>0</v>
      </c>
      <c r="H108" s="41">
        <v>0</v>
      </c>
      <c r="I108" s="41">
        <v>0</v>
      </c>
      <c r="J108" s="41">
        <v>0</v>
      </c>
      <c r="K108" s="103">
        <f t="shared" si="18"/>
        <v>0</v>
      </c>
      <c r="L108" s="18"/>
    </row>
    <row r="109" spans="2:13" x14ac:dyDescent="0.25">
      <c r="B109" s="36"/>
      <c r="C109" s="37"/>
      <c r="D109" s="179" t="s">
        <v>157</v>
      </c>
      <c r="E109" s="179"/>
      <c r="F109" s="40">
        <v>98</v>
      </c>
      <c r="G109" s="41">
        <v>0</v>
      </c>
      <c r="H109" s="41">
        <v>0</v>
      </c>
      <c r="I109" s="41">
        <v>0</v>
      </c>
      <c r="J109" s="41">
        <v>0</v>
      </c>
      <c r="K109" s="130">
        <f t="shared" si="18"/>
        <v>0</v>
      </c>
      <c r="L109" s="132"/>
    </row>
    <row r="110" spans="2:13" s="102" customFormat="1" x14ac:dyDescent="0.25">
      <c r="B110" s="96"/>
      <c r="C110" s="97"/>
      <c r="D110" s="197" t="s">
        <v>158</v>
      </c>
      <c r="E110" s="197"/>
      <c r="F110" s="98">
        <v>99</v>
      </c>
      <c r="G110" s="99">
        <v>10</v>
      </c>
      <c r="H110" s="100">
        <v>6</v>
      </c>
      <c r="I110" s="100">
        <v>0</v>
      </c>
      <c r="J110" s="100">
        <v>10</v>
      </c>
      <c r="K110" s="130">
        <f t="shared" si="18"/>
        <v>26</v>
      </c>
      <c r="L110" s="132"/>
    </row>
    <row r="111" spans="2:13" s="28" customFormat="1" x14ac:dyDescent="0.25">
      <c r="B111" s="29"/>
      <c r="C111" s="30" t="s">
        <v>159</v>
      </c>
      <c r="D111" s="192" t="s">
        <v>160</v>
      </c>
      <c r="E111" s="192"/>
      <c r="F111" s="31">
        <v>100</v>
      </c>
      <c r="G111" s="32">
        <f>G112+G113+G114</f>
        <v>0</v>
      </c>
      <c r="H111" s="33">
        <f>H112+H113+H114</f>
        <v>0</v>
      </c>
      <c r="I111" s="33">
        <f>I112+I113+I114</f>
        <v>0</v>
      </c>
      <c r="J111" s="33">
        <f>J112+J113+J114</f>
        <v>0</v>
      </c>
      <c r="K111" s="131">
        <f t="shared" si="18"/>
        <v>0</v>
      </c>
      <c r="L111" s="133"/>
    </row>
    <row r="112" spans="2:13" x14ac:dyDescent="0.25">
      <c r="B112" s="36"/>
      <c r="C112" s="37"/>
      <c r="D112" s="179" t="s">
        <v>161</v>
      </c>
      <c r="E112" s="179"/>
      <c r="F112" s="40">
        <v>101</v>
      </c>
      <c r="G112" s="41">
        <v>0</v>
      </c>
      <c r="H112" s="41">
        <v>0</v>
      </c>
      <c r="I112" s="41">
        <v>0</v>
      </c>
      <c r="J112" s="41">
        <v>0</v>
      </c>
      <c r="K112" s="103">
        <f t="shared" si="18"/>
        <v>0</v>
      </c>
      <c r="L112" s="18"/>
    </row>
    <row r="113" spans="2:12" x14ac:dyDescent="0.25">
      <c r="B113" s="36"/>
      <c r="C113" s="37"/>
      <c r="D113" s="179" t="s">
        <v>162</v>
      </c>
      <c r="E113" s="179"/>
      <c r="F113" s="40">
        <v>102</v>
      </c>
      <c r="G113" s="41">
        <v>0</v>
      </c>
      <c r="H113" s="41">
        <v>0</v>
      </c>
      <c r="I113" s="41">
        <v>0</v>
      </c>
      <c r="J113" s="41">
        <v>0</v>
      </c>
      <c r="K113" s="103">
        <f t="shared" si="18"/>
        <v>0</v>
      </c>
      <c r="L113" s="18"/>
    </row>
    <row r="114" spans="2:12" x14ac:dyDescent="0.25">
      <c r="B114" s="36"/>
      <c r="C114" s="37"/>
      <c r="D114" s="179" t="s">
        <v>163</v>
      </c>
      <c r="E114" s="179"/>
      <c r="F114" s="40">
        <v>103</v>
      </c>
      <c r="G114" s="41">
        <v>0</v>
      </c>
      <c r="H114" s="41">
        <v>0</v>
      </c>
      <c r="I114" s="41">
        <v>0</v>
      </c>
      <c r="J114" s="41">
        <v>0</v>
      </c>
      <c r="K114" s="103">
        <f t="shared" si="18"/>
        <v>0</v>
      </c>
      <c r="L114" s="18"/>
    </row>
    <row r="115" spans="2:12" s="28" customFormat="1" x14ac:dyDescent="0.25">
      <c r="B115" s="29"/>
      <c r="C115" s="30" t="s">
        <v>164</v>
      </c>
      <c r="D115" s="192" t="s">
        <v>165</v>
      </c>
      <c r="E115" s="192"/>
      <c r="F115" s="31">
        <v>104</v>
      </c>
      <c r="G115" s="32">
        <f>G116+G119</f>
        <v>40</v>
      </c>
      <c r="H115" s="33">
        <v>55</v>
      </c>
      <c r="I115" s="33">
        <v>55</v>
      </c>
      <c r="J115" s="33">
        <f>J116+J119+J122+J123</f>
        <v>50</v>
      </c>
      <c r="K115" s="103">
        <f t="shared" si="18"/>
        <v>200</v>
      </c>
      <c r="L115" s="35"/>
    </row>
    <row r="116" spans="2:12" x14ac:dyDescent="0.25">
      <c r="B116" s="36"/>
      <c r="C116" s="37"/>
      <c r="D116" s="179" t="s">
        <v>166</v>
      </c>
      <c r="E116" s="179"/>
      <c r="F116" s="40">
        <v>105</v>
      </c>
      <c r="G116" s="41">
        <v>0</v>
      </c>
      <c r="H116" s="43">
        <v>0</v>
      </c>
      <c r="I116" s="43">
        <v>0</v>
      </c>
      <c r="J116" s="43">
        <v>0</v>
      </c>
      <c r="K116" s="103">
        <f t="shared" si="18"/>
        <v>0</v>
      </c>
      <c r="L116" s="18"/>
    </row>
    <row r="117" spans="2:12" x14ac:dyDescent="0.25">
      <c r="B117" s="36"/>
      <c r="C117" s="37"/>
      <c r="D117" s="37"/>
      <c r="E117" s="39" t="s">
        <v>167</v>
      </c>
      <c r="F117" s="40">
        <v>106</v>
      </c>
      <c r="G117" s="41">
        <v>0</v>
      </c>
      <c r="H117" s="41">
        <v>0</v>
      </c>
      <c r="I117" s="41">
        <v>0</v>
      </c>
      <c r="J117" s="41">
        <v>0</v>
      </c>
      <c r="K117" s="103">
        <f t="shared" si="18"/>
        <v>0</v>
      </c>
      <c r="L117" s="18"/>
    </row>
    <row r="118" spans="2:12" x14ac:dyDescent="0.25">
      <c r="B118" s="36"/>
      <c r="C118" s="37"/>
      <c r="D118" s="37"/>
      <c r="E118" s="39" t="s">
        <v>168</v>
      </c>
      <c r="F118" s="40">
        <v>107</v>
      </c>
      <c r="G118" s="41">
        <v>0</v>
      </c>
      <c r="H118" s="41">
        <v>0</v>
      </c>
      <c r="I118" s="41">
        <v>0</v>
      </c>
      <c r="J118" s="41">
        <v>0</v>
      </c>
      <c r="K118" s="103">
        <f t="shared" si="18"/>
        <v>0</v>
      </c>
      <c r="L118" s="18"/>
    </row>
    <row r="119" spans="2:12" ht="15.75" thickBot="1" x14ac:dyDescent="0.3">
      <c r="B119" s="75"/>
      <c r="C119" s="104"/>
      <c r="D119" s="189" t="s">
        <v>169</v>
      </c>
      <c r="E119" s="189"/>
      <c r="F119" s="77">
        <v>108</v>
      </c>
      <c r="G119" s="78">
        <v>40</v>
      </c>
      <c r="H119" s="78">
        <v>35</v>
      </c>
      <c r="I119" s="78">
        <v>35</v>
      </c>
      <c r="J119" s="78">
        <v>50</v>
      </c>
      <c r="K119" s="78">
        <f t="shared" ref="K119" si="19">K120+K121</f>
        <v>160</v>
      </c>
      <c r="L119" s="18"/>
    </row>
    <row r="120" spans="2:12" ht="15.75" thickBot="1" x14ac:dyDescent="0.3">
      <c r="B120" s="105"/>
      <c r="C120" s="106"/>
      <c r="D120" s="106"/>
      <c r="E120" s="107" t="s">
        <v>170</v>
      </c>
      <c r="F120" s="15">
        <v>109</v>
      </c>
      <c r="G120" s="54">
        <v>40</v>
      </c>
      <c r="H120" s="83">
        <v>35</v>
      </c>
      <c r="I120" s="83">
        <v>35</v>
      </c>
      <c r="J120" s="83">
        <v>50</v>
      </c>
      <c r="K120" s="84">
        <f>G120+H120+I120+J120</f>
        <v>160</v>
      </c>
      <c r="L120" s="18"/>
    </row>
    <row r="121" spans="2:12" x14ac:dyDescent="0.25">
      <c r="B121" s="108"/>
      <c r="C121" s="70"/>
      <c r="D121" s="70"/>
      <c r="E121" s="72" t="s">
        <v>168</v>
      </c>
      <c r="F121" s="73">
        <v>110</v>
      </c>
      <c r="G121" s="74">
        <v>0</v>
      </c>
      <c r="H121" s="85">
        <v>0</v>
      </c>
      <c r="I121" s="85">
        <v>0</v>
      </c>
      <c r="J121" s="85">
        <v>0</v>
      </c>
      <c r="K121" s="86">
        <v>0</v>
      </c>
      <c r="L121" s="18"/>
    </row>
    <row r="122" spans="2:12" x14ac:dyDescent="0.25">
      <c r="B122" s="36"/>
      <c r="C122" s="37"/>
      <c r="D122" s="179" t="s">
        <v>171</v>
      </c>
      <c r="E122" s="179"/>
      <c r="F122" s="40">
        <v>111</v>
      </c>
      <c r="G122" s="41">
        <v>0</v>
      </c>
      <c r="H122" s="41">
        <v>0</v>
      </c>
      <c r="I122" s="41">
        <v>0</v>
      </c>
      <c r="J122" s="41">
        <v>0</v>
      </c>
      <c r="K122" s="42">
        <v>0</v>
      </c>
      <c r="L122" s="18"/>
    </row>
    <row r="123" spans="2:12" x14ac:dyDescent="0.25">
      <c r="B123" s="36"/>
      <c r="C123" s="37"/>
      <c r="D123" s="179" t="s">
        <v>172</v>
      </c>
      <c r="E123" s="179"/>
      <c r="F123" s="40">
        <v>112</v>
      </c>
      <c r="G123" s="41">
        <v>0</v>
      </c>
      <c r="H123" s="41">
        <v>0</v>
      </c>
      <c r="I123" s="41">
        <v>0</v>
      </c>
      <c r="J123" s="41">
        <v>0</v>
      </c>
      <c r="K123" s="42">
        <v>0</v>
      </c>
      <c r="L123" s="18"/>
    </row>
    <row r="124" spans="2:12" s="28" customFormat="1" x14ac:dyDescent="0.25">
      <c r="B124" s="29"/>
      <c r="C124" s="30" t="s">
        <v>173</v>
      </c>
      <c r="D124" s="198" t="s">
        <v>174</v>
      </c>
      <c r="E124" s="198"/>
      <c r="F124" s="31">
        <v>113</v>
      </c>
      <c r="G124" s="32">
        <f>G125+G126+G127+G128+G129+G130</f>
        <v>45</v>
      </c>
      <c r="H124" s="33">
        <f>H125+H126+H127+H128+H129+H130</f>
        <v>20</v>
      </c>
      <c r="I124" s="33">
        <f>I125+I126+I127+I128+I129+I130</f>
        <v>20</v>
      </c>
      <c r="J124" s="33">
        <f>J125+J126+J127+J128+J129+J130</f>
        <v>50</v>
      </c>
      <c r="K124" s="34">
        <f>G124+H124+I124+J124</f>
        <v>135</v>
      </c>
      <c r="L124" s="35"/>
    </row>
    <row r="125" spans="2:12" x14ac:dyDescent="0.25">
      <c r="B125" s="36"/>
      <c r="C125" s="37"/>
      <c r="D125" s="179" t="s">
        <v>175</v>
      </c>
      <c r="E125" s="179"/>
      <c r="F125" s="40">
        <v>114</v>
      </c>
      <c r="G125" s="41">
        <v>0</v>
      </c>
      <c r="H125" s="41">
        <v>0</v>
      </c>
      <c r="I125" s="41">
        <v>0</v>
      </c>
      <c r="J125" s="41">
        <v>0</v>
      </c>
      <c r="K125" s="42">
        <v>0</v>
      </c>
      <c r="L125" s="18"/>
    </row>
    <row r="126" spans="2:12" x14ac:dyDescent="0.25">
      <c r="B126" s="36"/>
      <c r="C126" s="37"/>
      <c r="D126" s="179" t="s">
        <v>176</v>
      </c>
      <c r="E126" s="179"/>
      <c r="F126" s="40">
        <v>115</v>
      </c>
      <c r="G126" s="41">
        <v>0</v>
      </c>
      <c r="H126" s="41">
        <v>0</v>
      </c>
      <c r="I126" s="41">
        <v>0</v>
      </c>
      <c r="J126" s="41">
        <v>0</v>
      </c>
      <c r="K126" s="42">
        <v>0</v>
      </c>
      <c r="L126" s="18"/>
    </row>
    <row r="127" spans="2:12" x14ac:dyDescent="0.25">
      <c r="B127" s="36"/>
      <c r="C127" s="37"/>
      <c r="D127" s="179" t="s">
        <v>177</v>
      </c>
      <c r="E127" s="179"/>
      <c r="F127" s="40">
        <v>116</v>
      </c>
      <c r="G127" s="41">
        <v>0</v>
      </c>
      <c r="H127" s="41">
        <v>0</v>
      </c>
      <c r="I127" s="41">
        <v>0</v>
      </c>
      <c r="J127" s="41">
        <v>0</v>
      </c>
      <c r="K127" s="42">
        <v>0</v>
      </c>
      <c r="L127" s="18"/>
    </row>
    <row r="128" spans="2:12" x14ac:dyDescent="0.25">
      <c r="B128" s="36"/>
      <c r="C128" s="37"/>
      <c r="D128" s="179" t="s">
        <v>178</v>
      </c>
      <c r="E128" s="179"/>
      <c r="F128" s="40">
        <v>117</v>
      </c>
      <c r="G128" s="41">
        <v>0</v>
      </c>
      <c r="H128" s="41">
        <v>0</v>
      </c>
      <c r="I128" s="41">
        <v>0</v>
      </c>
      <c r="J128" s="41">
        <v>0</v>
      </c>
      <c r="K128" s="42">
        <v>0</v>
      </c>
      <c r="L128" s="18"/>
    </row>
    <row r="129" spans="2:12" x14ac:dyDescent="0.25">
      <c r="B129" s="36"/>
      <c r="C129" s="37"/>
      <c r="D129" s="179" t="s">
        <v>179</v>
      </c>
      <c r="E129" s="179"/>
      <c r="F129" s="40">
        <v>118</v>
      </c>
      <c r="G129" s="41">
        <v>0</v>
      </c>
      <c r="H129" s="41">
        <v>0</v>
      </c>
      <c r="I129" s="41">
        <v>0</v>
      </c>
      <c r="J129" s="41">
        <v>0</v>
      </c>
      <c r="K129" s="42">
        <v>0</v>
      </c>
      <c r="L129" s="18"/>
    </row>
    <row r="130" spans="2:12" x14ac:dyDescent="0.25">
      <c r="B130" s="36"/>
      <c r="C130" s="37"/>
      <c r="D130" s="179" t="s">
        <v>180</v>
      </c>
      <c r="E130" s="179"/>
      <c r="F130" s="40">
        <v>119</v>
      </c>
      <c r="G130" s="41">
        <v>45</v>
      </c>
      <c r="H130" s="43">
        <v>20</v>
      </c>
      <c r="I130" s="43">
        <v>20</v>
      </c>
      <c r="J130" s="43">
        <v>50</v>
      </c>
      <c r="K130" s="44">
        <f>G130+H130+I130+J130</f>
        <v>135</v>
      </c>
      <c r="L130" s="18"/>
    </row>
    <row r="131" spans="2:12" s="58" customFormat="1" x14ac:dyDescent="0.25">
      <c r="B131" s="59"/>
      <c r="C131" s="199" t="s">
        <v>181</v>
      </c>
      <c r="D131" s="199"/>
      <c r="E131" s="199"/>
      <c r="F131" s="60">
        <v>120</v>
      </c>
      <c r="G131" s="61">
        <f>G132+G135+G136+G137+G138+G139</f>
        <v>5</v>
      </c>
      <c r="H131" s="61">
        <f>H132+H135+H136+H137+H138+H139</f>
        <v>0</v>
      </c>
      <c r="I131" s="61">
        <f>I132+I135+I136+I137+I138+I139</f>
        <v>0</v>
      </c>
      <c r="J131" s="61">
        <f>J132+J135+J136+J137+J138+J139</f>
        <v>0</v>
      </c>
      <c r="K131" s="109">
        <f>G131+H131+I131+J131</f>
        <v>5</v>
      </c>
      <c r="L131" s="64"/>
    </row>
    <row r="132" spans="2:12" x14ac:dyDescent="0.25">
      <c r="B132" s="36"/>
      <c r="C132" s="38" t="s">
        <v>13</v>
      </c>
      <c r="D132" s="179" t="s">
        <v>182</v>
      </c>
      <c r="E132" s="179"/>
      <c r="F132" s="40">
        <v>121</v>
      </c>
      <c r="G132" s="41">
        <v>0</v>
      </c>
      <c r="H132" s="41">
        <v>0</v>
      </c>
      <c r="I132" s="41">
        <v>0</v>
      </c>
      <c r="J132" s="41">
        <v>0</v>
      </c>
      <c r="K132" s="42">
        <v>0</v>
      </c>
      <c r="L132" s="18"/>
    </row>
    <row r="133" spans="2:12" x14ac:dyDescent="0.25">
      <c r="B133" s="36"/>
      <c r="C133" s="37"/>
      <c r="D133" s="179" t="s">
        <v>183</v>
      </c>
      <c r="E133" s="179"/>
      <c r="F133" s="40">
        <v>122</v>
      </c>
      <c r="G133" s="41">
        <v>0</v>
      </c>
      <c r="H133" s="41">
        <v>0</v>
      </c>
      <c r="I133" s="41">
        <v>0</v>
      </c>
      <c r="J133" s="41">
        <v>0</v>
      </c>
      <c r="K133" s="42">
        <v>0</v>
      </c>
      <c r="L133" s="18"/>
    </row>
    <row r="134" spans="2:12" x14ac:dyDescent="0.25">
      <c r="B134" s="36"/>
      <c r="C134" s="37"/>
      <c r="D134" s="179" t="s">
        <v>184</v>
      </c>
      <c r="E134" s="179"/>
      <c r="F134" s="40">
        <v>123</v>
      </c>
      <c r="G134" s="41">
        <v>0</v>
      </c>
      <c r="H134" s="41">
        <v>0</v>
      </c>
      <c r="I134" s="41">
        <v>0</v>
      </c>
      <c r="J134" s="41">
        <v>0</v>
      </c>
      <c r="K134" s="42">
        <v>0</v>
      </c>
      <c r="L134" s="18"/>
    </row>
    <row r="135" spans="2:12" x14ac:dyDescent="0.25">
      <c r="B135" s="36"/>
      <c r="C135" s="38" t="s">
        <v>23</v>
      </c>
      <c r="D135" s="179" t="s">
        <v>185</v>
      </c>
      <c r="E135" s="179"/>
      <c r="F135" s="40">
        <v>124</v>
      </c>
      <c r="G135" s="41">
        <v>5</v>
      </c>
      <c r="H135" s="41">
        <v>0</v>
      </c>
      <c r="I135" s="41">
        <v>0</v>
      </c>
      <c r="J135" s="41">
        <v>0</v>
      </c>
      <c r="K135" s="42">
        <v>0</v>
      </c>
      <c r="L135" s="18"/>
    </row>
    <row r="136" spans="2:12" x14ac:dyDescent="0.25">
      <c r="B136" s="36"/>
      <c r="C136" s="38" t="s">
        <v>25</v>
      </c>
      <c r="D136" s="179" t="s">
        <v>186</v>
      </c>
      <c r="E136" s="179"/>
      <c r="F136" s="40">
        <v>125</v>
      </c>
      <c r="G136" s="41">
        <v>0</v>
      </c>
      <c r="H136" s="41">
        <v>0</v>
      </c>
      <c r="I136" s="41">
        <v>0</v>
      </c>
      <c r="J136" s="41">
        <v>0</v>
      </c>
      <c r="K136" s="42">
        <v>0</v>
      </c>
      <c r="L136" s="18"/>
    </row>
    <row r="137" spans="2:12" x14ac:dyDescent="0.25">
      <c r="B137" s="36"/>
      <c r="C137" s="38" t="s">
        <v>31</v>
      </c>
      <c r="D137" s="179" t="s">
        <v>187</v>
      </c>
      <c r="E137" s="179"/>
      <c r="F137" s="40">
        <v>126</v>
      </c>
      <c r="G137" s="41">
        <v>0</v>
      </c>
      <c r="H137" s="41">
        <v>0</v>
      </c>
      <c r="I137" s="41">
        <v>0</v>
      </c>
      <c r="J137" s="41">
        <v>0</v>
      </c>
      <c r="K137" s="42">
        <v>0</v>
      </c>
      <c r="L137" s="18"/>
    </row>
    <row r="138" spans="2:12" x14ac:dyDescent="0.25">
      <c r="B138" s="36"/>
      <c r="C138" s="38" t="s">
        <v>33</v>
      </c>
      <c r="D138" s="179" t="s">
        <v>188</v>
      </c>
      <c r="E138" s="179"/>
      <c r="F138" s="40">
        <v>127</v>
      </c>
      <c r="G138" s="41">
        <v>0</v>
      </c>
      <c r="H138" s="41">
        <v>0</v>
      </c>
      <c r="I138" s="41">
        <v>0</v>
      </c>
      <c r="J138" s="41">
        <v>0</v>
      </c>
      <c r="K138" s="42">
        <v>0</v>
      </c>
      <c r="L138" s="18"/>
    </row>
    <row r="139" spans="2:12" x14ac:dyDescent="0.25">
      <c r="B139" s="36"/>
      <c r="C139" s="38" t="s">
        <v>35</v>
      </c>
      <c r="D139" s="179" t="s">
        <v>189</v>
      </c>
      <c r="E139" s="179"/>
      <c r="F139" s="40">
        <v>128</v>
      </c>
      <c r="G139" s="41">
        <v>0</v>
      </c>
      <c r="H139" s="41">
        <v>0</v>
      </c>
      <c r="I139" s="41">
        <v>0</v>
      </c>
      <c r="J139" s="41">
        <v>0</v>
      </c>
      <c r="K139" s="42">
        <v>0</v>
      </c>
      <c r="L139" s="18"/>
    </row>
    <row r="140" spans="2:12" x14ac:dyDescent="0.25">
      <c r="B140" s="36"/>
      <c r="C140" s="37"/>
      <c r="D140" s="38" t="s">
        <v>37</v>
      </c>
      <c r="E140" s="39" t="s">
        <v>190</v>
      </c>
      <c r="F140" s="40">
        <v>129</v>
      </c>
      <c r="G140" s="41">
        <v>0</v>
      </c>
      <c r="H140" s="41">
        <v>0</v>
      </c>
      <c r="I140" s="41">
        <v>0</v>
      </c>
      <c r="J140" s="41">
        <v>0</v>
      </c>
      <c r="K140" s="42">
        <v>0</v>
      </c>
      <c r="L140" s="18"/>
    </row>
    <row r="141" spans="2:12" x14ac:dyDescent="0.25">
      <c r="B141" s="36"/>
      <c r="C141" s="37"/>
      <c r="D141" s="38" t="s">
        <v>191</v>
      </c>
      <c r="E141" s="39" t="s">
        <v>192</v>
      </c>
      <c r="F141" s="40">
        <v>130</v>
      </c>
      <c r="G141" s="41">
        <v>0</v>
      </c>
      <c r="H141" s="41">
        <v>0</v>
      </c>
      <c r="I141" s="41">
        <v>0</v>
      </c>
      <c r="J141" s="41">
        <v>0</v>
      </c>
      <c r="K141" s="42">
        <v>0</v>
      </c>
      <c r="L141" s="18"/>
    </row>
    <row r="142" spans="2:12" x14ac:dyDescent="0.25">
      <c r="B142" s="36"/>
      <c r="C142" s="37"/>
      <c r="D142" s="38" t="s">
        <v>191</v>
      </c>
      <c r="E142" s="39" t="s">
        <v>193</v>
      </c>
      <c r="F142" s="40" t="s">
        <v>194</v>
      </c>
      <c r="G142" s="41">
        <v>0</v>
      </c>
      <c r="H142" s="41">
        <v>0</v>
      </c>
      <c r="I142" s="41">
        <v>0</v>
      </c>
      <c r="J142" s="41">
        <v>0</v>
      </c>
      <c r="K142" s="42">
        <v>0</v>
      </c>
      <c r="L142" s="18"/>
    </row>
    <row r="143" spans="2:12" x14ac:dyDescent="0.25">
      <c r="B143" s="36"/>
      <c r="C143" s="37"/>
      <c r="D143" s="38" t="s">
        <v>39</v>
      </c>
      <c r="E143" s="39" t="s">
        <v>195</v>
      </c>
      <c r="F143" s="40">
        <v>131</v>
      </c>
      <c r="G143" s="41">
        <v>0</v>
      </c>
      <c r="H143" s="41">
        <v>0</v>
      </c>
      <c r="I143" s="41">
        <v>0</v>
      </c>
      <c r="J143" s="41">
        <v>0</v>
      </c>
      <c r="K143" s="42">
        <v>0</v>
      </c>
      <c r="L143" s="35"/>
    </row>
    <row r="144" spans="2:12" x14ac:dyDescent="0.25">
      <c r="B144" s="36"/>
      <c r="C144" s="37"/>
      <c r="D144" s="38" t="s">
        <v>191</v>
      </c>
      <c r="E144" s="39" t="s">
        <v>196</v>
      </c>
      <c r="F144" s="40">
        <v>132</v>
      </c>
      <c r="G144" s="41">
        <v>0</v>
      </c>
      <c r="H144" s="41">
        <v>0</v>
      </c>
      <c r="I144" s="41">
        <v>0</v>
      </c>
      <c r="J144" s="41">
        <v>0</v>
      </c>
      <c r="K144" s="42">
        <v>0</v>
      </c>
      <c r="L144" s="18"/>
    </row>
    <row r="145" spans="1:14" x14ac:dyDescent="0.25">
      <c r="B145" s="36"/>
      <c r="C145" s="37"/>
      <c r="D145" s="37"/>
      <c r="E145" s="39" t="s">
        <v>197</v>
      </c>
      <c r="F145" s="40">
        <v>133</v>
      </c>
      <c r="G145" s="41">
        <v>0</v>
      </c>
      <c r="H145" s="41">
        <v>0</v>
      </c>
      <c r="I145" s="41">
        <v>0</v>
      </c>
      <c r="J145" s="41">
        <v>0</v>
      </c>
      <c r="K145" s="42">
        <v>0</v>
      </c>
      <c r="L145" s="18"/>
    </row>
    <row r="146" spans="1:14" x14ac:dyDescent="0.25">
      <c r="B146" s="36"/>
      <c r="C146" s="37"/>
      <c r="D146" s="37"/>
      <c r="E146" s="39" t="s">
        <v>198</v>
      </c>
      <c r="F146" s="40">
        <v>134</v>
      </c>
      <c r="G146" s="41">
        <v>0</v>
      </c>
      <c r="H146" s="41">
        <v>0</v>
      </c>
      <c r="I146" s="41">
        <v>0</v>
      </c>
      <c r="J146" s="41">
        <v>0</v>
      </c>
      <c r="K146" s="42">
        <v>0</v>
      </c>
      <c r="L146" s="18"/>
    </row>
    <row r="147" spans="1:14" x14ac:dyDescent="0.25">
      <c r="B147" s="36"/>
      <c r="C147" s="37"/>
      <c r="D147" s="37"/>
      <c r="E147" s="39" t="s">
        <v>199</v>
      </c>
      <c r="F147" s="40">
        <v>135</v>
      </c>
      <c r="G147" s="41">
        <v>0</v>
      </c>
      <c r="H147" s="41">
        <v>0</v>
      </c>
      <c r="I147" s="41">
        <v>0</v>
      </c>
      <c r="J147" s="41">
        <v>0</v>
      </c>
      <c r="K147" s="42">
        <v>0</v>
      </c>
      <c r="L147" s="18"/>
    </row>
    <row r="148" spans="1:14" s="28" customFormat="1" x14ac:dyDescent="0.25">
      <c r="A148" s="46"/>
      <c r="B148" s="47">
        <v>2</v>
      </c>
      <c r="C148" s="48"/>
      <c r="D148" s="192" t="s">
        <v>200</v>
      </c>
      <c r="E148" s="192"/>
      <c r="F148" s="31">
        <v>136</v>
      </c>
      <c r="G148" s="32">
        <v>0</v>
      </c>
      <c r="H148" s="32">
        <v>0</v>
      </c>
      <c r="I148" s="32">
        <v>0</v>
      </c>
      <c r="J148" s="32">
        <v>0</v>
      </c>
      <c r="K148" s="45">
        <v>0</v>
      </c>
      <c r="L148" s="18"/>
    </row>
    <row r="149" spans="1:14" x14ac:dyDescent="0.25">
      <c r="B149" s="36"/>
      <c r="C149" s="38" t="s">
        <v>13</v>
      </c>
      <c r="D149" s="179" t="s">
        <v>201</v>
      </c>
      <c r="E149" s="179"/>
      <c r="F149" s="40">
        <v>137</v>
      </c>
      <c r="G149" s="41">
        <v>0</v>
      </c>
      <c r="H149" s="41">
        <v>0</v>
      </c>
      <c r="I149" s="41">
        <v>0</v>
      </c>
      <c r="J149" s="41">
        <v>0</v>
      </c>
      <c r="K149" s="42">
        <v>0</v>
      </c>
      <c r="L149" s="18"/>
    </row>
    <row r="150" spans="1:14" ht="18.75" customHeight="1" x14ac:dyDescent="0.25">
      <c r="B150" s="36"/>
      <c r="C150" s="37"/>
      <c r="D150" s="38" t="s">
        <v>15</v>
      </c>
      <c r="E150" s="39" t="s">
        <v>202</v>
      </c>
      <c r="F150" s="40">
        <v>138</v>
      </c>
      <c r="G150" s="41">
        <v>0</v>
      </c>
      <c r="H150" s="41">
        <v>0</v>
      </c>
      <c r="I150" s="41">
        <v>0</v>
      </c>
      <c r="J150" s="41">
        <v>0</v>
      </c>
      <c r="K150" s="42">
        <v>0</v>
      </c>
      <c r="L150" s="18"/>
    </row>
    <row r="151" spans="1:14" ht="18" customHeight="1" x14ac:dyDescent="0.25">
      <c r="B151" s="36"/>
      <c r="C151" s="37"/>
      <c r="D151" s="38" t="s">
        <v>17</v>
      </c>
      <c r="E151" s="39" t="s">
        <v>203</v>
      </c>
      <c r="F151" s="40">
        <v>139</v>
      </c>
      <c r="G151" s="41">
        <v>0</v>
      </c>
      <c r="H151" s="41">
        <v>0</v>
      </c>
      <c r="I151" s="41">
        <v>0</v>
      </c>
      <c r="J151" s="41">
        <v>0</v>
      </c>
      <c r="K151" s="42">
        <v>0</v>
      </c>
      <c r="L151" s="35"/>
    </row>
    <row r="152" spans="1:14" x14ac:dyDescent="0.25">
      <c r="B152" s="36"/>
      <c r="C152" s="38" t="s">
        <v>23</v>
      </c>
      <c r="D152" s="179" t="s">
        <v>204</v>
      </c>
      <c r="E152" s="179"/>
      <c r="F152" s="40">
        <v>140</v>
      </c>
      <c r="G152" s="41">
        <v>0</v>
      </c>
      <c r="H152" s="41">
        <v>0</v>
      </c>
      <c r="I152" s="41">
        <v>0</v>
      </c>
      <c r="J152" s="41">
        <v>0</v>
      </c>
      <c r="K152" s="42">
        <v>0</v>
      </c>
      <c r="L152" s="18"/>
    </row>
    <row r="153" spans="1:14" ht="15.75" customHeight="1" x14ac:dyDescent="0.25">
      <c r="B153" s="36"/>
      <c r="C153" s="37"/>
      <c r="D153" s="38" t="s">
        <v>63</v>
      </c>
      <c r="E153" s="39" t="s">
        <v>202</v>
      </c>
      <c r="F153" s="40">
        <v>141</v>
      </c>
      <c r="G153" s="41">
        <v>0</v>
      </c>
      <c r="H153" s="41">
        <v>0</v>
      </c>
      <c r="I153" s="41">
        <v>0</v>
      </c>
      <c r="J153" s="41">
        <v>0</v>
      </c>
      <c r="K153" s="42">
        <v>0</v>
      </c>
      <c r="L153" s="18"/>
    </row>
    <row r="154" spans="1:14" ht="17.25" customHeight="1" x14ac:dyDescent="0.25">
      <c r="B154" s="36"/>
      <c r="C154" s="37"/>
      <c r="D154" s="38" t="s">
        <v>65</v>
      </c>
      <c r="E154" s="39" t="s">
        <v>203</v>
      </c>
      <c r="F154" s="40">
        <v>142</v>
      </c>
      <c r="G154" s="41">
        <v>0</v>
      </c>
      <c r="H154" s="41">
        <v>0</v>
      </c>
      <c r="I154" s="41">
        <v>0</v>
      </c>
      <c r="J154" s="41">
        <v>0</v>
      </c>
      <c r="K154" s="42">
        <v>0</v>
      </c>
      <c r="L154" s="18"/>
    </row>
    <row r="155" spans="1:14" x14ac:dyDescent="0.25">
      <c r="B155" s="36"/>
      <c r="C155" s="38" t="s">
        <v>25</v>
      </c>
      <c r="D155" s="179" t="s">
        <v>205</v>
      </c>
      <c r="E155" s="179"/>
      <c r="F155" s="40">
        <v>143</v>
      </c>
      <c r="G155" s="41">
        <v>0</v>
      </c>
      <c r="H155" s="41">
        <v>0</v>
      </c>
      <c r="I155" s="41">
        <v>0</v>
      </c>
      <c r="J155" s="41">
        <v>0</v>
      </c>
      <c r="K155" s="42">
        <v>0</v>
      </c>
      <c r="L155" s="18"/>
    </row>
    <row r="156" spans="1:14" s="28" customFormat="1" x14ac:dyDescent="0.25">
      <c r="A156" s="46"/>
      <c r="B156" s="47">
        <v>3</v>
      </c>
      <c r="C156" s="48"/>
      <c r="D156" s="192" t="s">
        <v>206</v>
      </c>
      <c r="E156" s="192"/>
      <c r="F156" s="31">
        <v>144</v>
      </c>
      <c r="G156" s="32">
        <v>0</v>
      </c>
      <c r="H156" s="32">
        <v>0</v>
      </c>
      <c r="I156" s="32">
        <v>0</v>
      </c>
      <c r="J156" s="32">
        <v>0</v>
      </c>
      <c r="K156" s="45">
        <v>0</v>
      </c>
    </row>
    <row r="157" spans="1:14" x14ac:dyDescent="0.25">
      <c r="A157" s="4"/>
      <c r="B157" s="36"/>
      <c r="C157" s="37"/>
      <c r="D157" s="179" t="s">
        <v>207</v>
      </c>
      <c r="E157" s="179"/>
      <c r="F157" s="40">
        <v>145</v>
      </c>
      <c r="G157" s="23">
        <f>G12-G40</f>
        <v>161</v>
      </c>
      <c r="H157" s="23">
        <f t="shared" ref="H157:J157" si="20">H12-H40</f>
        <v>-71</v>
      </c>
      <c r="I157" s="23">
        <f t="shared" si="20"/>
        <v>-55</v>
      </c>
      <c r="J157" s="23">
        <f t="shared" si="20"/>
        <v>30</v>
      </c>
      <c r="K157" s="25">
        <f>G157+H157+I157+J157</f>
        <v>65</v>
      </c>
    </row>
    <row r="158" spans="1:14" x14ac:dyDescent="0.25">
      <c r="A158" s="4"/>
      <c r="B158" s="36"/>
      <c r="C158" s="37"/>
      <c r="D158" s="37"/>
      <c r="E158" s="39" t="s">
        <v>208</v>
      </c>
      <c r="F158" s="40">
        <v>146</v>
      </c>
      <c r="G158" s="41">
        <v>0</v>
      </c>
      <c r="H158" s="41">
        <v>0</v>
      </c>
      <c r="I158" s="41">
        <v>0</v>
      </c>
      <c r="J158" s="41">
        <v>0</v>
      </c>
      <c r="K158" s="110">
        <f>K155*16/100</f>
        <v>0</v>
      </c>
    </row>
    <row r="159" spans="1:14" x14ac:dyDescent="0.25">
      <c r="A159" s="4"/>
      <c r="B159" s="36"/>
      <c r="C159" s="37"/>
      <c r="D159" s="37"/>
      <c r="E159" s="39" t="s">
        <v>209</v>
      </c>
      <c r="F159" s="40">
        <v>147</v>
      </c>
      <c r="G159" s="41">
        <v>0</v>
      </c>
      <c r="H159" s="41">
        <v>0</v>
      </c>
      <c r="I159" s="41">
        <v>0</v>
      </c>
      <c r="J159" s="41">
        <v>0</v>
      </c>
      <c r="K159" s="110">
        <f>K156*16/100</f>
        <v>0</v>
      </c>
    </row>
    <row r="160" spans="1:14" ht="15.75" thickBot="1" x14ac:dyDescent="0.3">
      <c r="A160" s="4"/>
      <c r="B160" s="75"/>
      <c r="C160" s="104"/>
      <c r="D160" s="189" t="s">
        <v>210</v>
      </c>
      <c r="E160" s="189"/>
      <c r="F160" s="77">
        <v>148</v>
      </c>
      <c r="G160" s="78">
        <v>3</v>
      </c>
      <c r="H160" s="78">
        <v>0</v>
      </c>
      <c r="I160" s="78">
        <v>0</v>
      </c>
      <c r="J160" s="78">
        <v>0</v>
      </c>
      <c r="K160" s="111">
        <f>K157*16/100</f>
        <v>10.4</v>
      </c>
      <c r="N160" s="112"/>
    </row>
    <row r="161" spans="1:12" x14ac:dyDescent="0.25">
      <c r="A161" s="4"/>
      <c r="B161" s="108"/>
      <c r="C161" s="113"/>
      <c r="D161" s="200" t="s">
        <v>211</v>
      </c>
      <c r="E161" s="200"/>
      <c r="F161" s="114">
        <v>149</v>
      </c>
      <c r="G161" s="115"/>
      <c r="H161" s="116"/>
      <c r="I161" s="116"/>
      <c r="J161" s="116"/>
      <c r="K161" s="117"/>
      <c r="L161" s="18"/>
    </row>
    <row r="162" spans="1:12" x14ac:dyDescent="0.25">
      <c r="A162" s="4"/>
      <c r="B162" s="118">
        <v>1</v>
      </c>
      <c r="C162" s="37"/>
      <c r="D162" s="179" t="s">
        <v>212</v>
      </c>
      <c r="E162" s="179"/>
      <c r="F162" s="40">
        <v>150</v>
      </c>
      <c r="G162" s="23">
        <f>G98</f>
        <v>1430</v>
      </c>
      <c r="H162" s="23">
        <f t="shared" ref="H162:K162" si="21">H98</f>
        <v>316</v>
      </c>
      <c r="I162" s="23">
        <f t="shared" si="21"/>
        <v>300</v>
      </c>
      <c r="J162" s="23">
        <f t="shared" si="21"/>
        <v>1220</v>
      </c>
      <c r="K162" s="23">
        <f t="shared" si="21"/>
        <v>3266</v>
      </c>
      <c r="L162" s="18"/>
    </row>
    <row r="163" spans="1:12" x14ac:dyDescent="0.25">
      <c r="A163" s="4"/>
      <c r="B163" s="118">
        <v>2</v>
      </c>
      <c r="C163" s="37"/>
      <c r="D163" s="179" t="s">
        <v>213</v>
      </c>
      <c r="E163" s="179"/>
      <c r="F163" s="40">
        <v>151</v>
      </c>
      <c r="G163" s="23">
        <f>G99</f>
        <v>1420</v>
      </c>
      <c r="H163" s="23">
        <f t="shared" ref="H163:K163" si="22">H99</f>
        <v>310</v>
      </c>
      <c r="I163" s="23">
        <f t="shared" si="22"/>
        <v>300</v>
      </c>
      <c r="J163" s="23">
        <f t="shared" si="22"/>
        <v>1210</v>
      </c>
      <c r="K163" s="23">
        <f t="shared" si="22"/>
        <v>3240</v>
      </c>
      <c r="L163" s="18"/>
    </row>
    <row r="164" spans="1:12" x14ac:dyDescent="0.25">
      <c r="A164" s="4"/>
      <c r="B164" s="118">
        <v>3</v>
      </c>
      <c r="C164" s="37"/>
      <c r="D164" s="179" t="s">
        <v>214</v>
      </c>
      <c r="E164" s="179"/>
      <c r="F164" s="40">
        <v>152</v>
      </c>
      <c r="G164" s="23"/>
      <c r="H164" s="24"/>
      <c r="I164" s="24"/>
      <c r="J164" s="24"/>
      <c r="K164" s="25">
        <v>90</v>
      </c>
      <c r="L164" s="18"/>
    </row>
    <row r="165" spans="1:12" x14ac:dyDescent="0.25">
      <c r="A165" s="4"/>
      <c r="B165" s="118">
        <v>4</v>
      </c>
      <c r="C165" s="37"/>
      <c r="D165" s="179" t="s">
        <v>215</v>
      </c>
      <c r="E165" s="179"/>
      <c r="F165" s="40">
        <v>153</v>
      </c>
      <c r="G165" s="23">
        <v>92</v>
      </c>
      <c r="H165" s="24">
        <v>40</v>
      </c>
      <c r="I165" s="24">
        <v>40</v>
      </c>
      <c r="J165" s="24">
        <v>75</v>
      </c>
      <c r="K165" s="25">
        <v>62</v>
      </c>
      <c r="L165" s="18"/>
    </row>
    <row r="166" spans="1:12" x14ac:dyDescent="0.25">
      <c r="A166" s="4"/>
      <c r="B166" s="118">
        <v>5</v>
      </c>
      <c r="C166" s="38" t="s">
        <v>13</v>
      </c>
      <c r="D166" s="179" t="s">
        <v>216</v>
      </c>
      <c r="E166" s="179"/>
      <c r="F166" s="40">
        <v>154</v>
      </c>
      <c r="G166" s="119"/>
      <c r="H166" s="120"/>
      <c r="I166" s="120"/>
      <c r="J166" s="24"/>
      <c r="K166" s="25">
        <f>(K163/K165)/12</f>
        <v>4.354838709677419</v>
      </c>
      <c r="L166" s="18"/>
    </row>
    <row r="167" spans="1:12" x14ac:dyDescent="0.25">
      <c r="A167" s="4"/>
      <c r="B167" s="36"/>
      <c r="C167" s="38" t="s">
        <v>23</v>
      </c>
      <c r="D167" s="179" t="s">
        <v>217</v>
      </c>
      <c r="E167" s="179"/>
      <c r="F167" s="40">
        <v>155</v>
      </c>
      <c r="G167" s="119"/>
      <c r="H167" s="120"/>
      <c r="I167" s="120"/>
      <c r="J167" s="24"/>
      <c r="K167" s="25">
        <f>((K162-K104-K109)/K165)/12</f>
        <v>4.389784946236559</v>
      </c>
      <c r="L167" s="18"/>
    </row>
    <row r="168" spans="1:12" x14ac:dyDescent="0.25">
      <c r="A168" s="4"/>
      <c r="B168" s="118">
        <v>6</v>
      </c>
      <c r="C168" s="38" t="s">
        <v>13</v>
      </c>
      <c r="D168" s="179" t="s">
        <v>218</v>
      </c>
      <c r="E168" s="179"/>
      <c r="F168" s="40">
        <v>156</v>
      </c>
      <c r="G168" s="119"/>
      <c r="H168" s="120"/>
      <c r="I168" s="120"/>
      <c r="J168" s="24"/>
      <c r="K168" s="25"/>
      <c r="L168" s="18"/>
    </row>
    <row r="169" spans="1:12" x14ac:dyDescent="0.25">
      <c r="A169" s="4"/>
      <c r="B169" s="36"/>
      <c r="C169" s="38" t="s">
        <v>23</v>
      </c>
      <c r="D169" s="179" t="s">
        <v>219</v>
      </c>
      <c r="E169" s="179"/>
      <c r="F169" s="40">
        <v>157</v>
      </c>
      <c r="G169" s="119"/>
      <c r="H169" s="120"/>
      <c r="I169" s="120"/>
      <c r="J169" s="24"/>
      <c r="K169" s="25"/>
      <c r="L169" s="18"/>
    </row>
    <row r="170" spans="1:12" ht="27" x14ac:dyDescent="0.25">
      <c r="A170" s="4"/>
      <c r="B170" s="36"/>
      <c r="C170" s="38" t="s">
        <v>83</v>
      </c>
      <c r="D170" s="179" t="s">
        <v>220</v>
      </c>
      <c r="E170" s="179"/>
      <c r="F170" s="40">
        <v>158</v>
      </c>
      <c r="G170" s="121"/>
      <c r="H170" s="122"/>
      <c r="I170" s="122"/>
      <c r="J170" s="24"/>
      <c r="K170" s="25"/>
      <c r="L170" s="18"/>
    </row>
    <row r="171" spans="1:12" x14ac:dyDescent="0.25">
      <c r="A171" s="4"/>
      <c r="B171" s="36"/>
      <c r="C171" s="37"/>
      <c r="D171" s="37"/>
      <c r="E171" s="39" t="s">
        <v>221</v>
      </c>
      <c r="F171" s="40">
        <v>159</v>
      </c>
      <c r="G171" s="121"/>
      <c r="H171" s="122"/>
      <c r="I171" s="122"/>
      <c r="J171" s="24"/>
      <c r="K171" s="25"/>
      <c r="L171" s="18"/>
    </row>
    <row r="172" spans="1:12" x14ac:dyDescent="0.25">
      <c r="A172" s="4"/>
      <c r="B172" s="36"/>
      <c r="C172" s="37"/>
      <c r="D172" s="37"/>
      <c r="E172" s="39" t="s">
        <v>222</v>
      </c>
      <c r="F172" s="40">
        <v>160</v>
      </c>
      <c r="G172" s="121"/>
      <c r="H172" s="122"/>
      <c r="I172" s="122"/>
      <c r="J172" s="24"/>
      <c r="K172" s="25"/>
      <c r="L172" s="18"/>
    </row>
    <row r="173" spans="1:12" x14ac:dyDescent="0.25">
      <c r="A173" s="4"/>
      <c r="B173" s="36"/>
      <c r="C173" s="37"/>
      <c r="D173" s="37"/>
      <c r="E173" s="39" t="s">
        <v>223</v>
      </c>
      <c r="F173" s="40">
        <v>161</v>
      </c>
      <c r="G173" s="121"/>
      <c r="H173" s="122"/>
      <c r="I173" s="122"/>
      <c r="J173" s="24"/>
      <c r="K173" s="25"/>
      <c r="L173" s="18"/>
    </row>
    <row r="174" spans="1:12" x14ac:dyDescent="0.25">
      <c r="A174" s="4"/>
      <c r="B174" s="36"/>
      <c r="C174" s="37"/>
      <c r="D174" s="37"/>
      <c r="E174" s="39" t="s">
        <v>224</v>
      </c>
      <c r="F174" s="40" t="s">
        <v>225</v>
      </c>
      <c r="G174" s="121"/>
      <c r="H174" s="122"/>
      <c r="I174" s="122"/>
      <c r="J174" s="24"/>
      <c r="K174" s="25"/>
      <c r="L174" s="18"/>
    </row>
    <row r="175" spans="1:12" x14ac:dyDescent="0.25">
      <c r="A175" s="4"/>
      <c r="B175" s="118">
        <v>7</v>
      </c>
      <c r="C175" s="37"/>
      <c r="D175" s="179" t="s">
        <v>226</v>
      </c>
      <c r="E175" s="179"/>
      <c r="F175" s="40">
        <v>163</v>
      </c>
      <c r="G175" s="23"/>
      <c r="H175" s="24"/>
      <c r="I175" s="24"/>
      <c r="J175" s="24"/>
      <c r="K175" s="25"/>
      <c r="L175" s="18"/>
    </row>
    <row r="176" spans="1:12" x14ac:dyDescent="0.25">
      <c r="A176" s="4"/>
      <c r="B176" s="118">
        <v>8</v>
      </c>
      <c r="C176" s="37"/>
      <c r="D176" s="179" t="s">
        <v>227</v>
      </c>
      <c r="E176" s="179"/>
      <c r="F176" s="40">
        <v>164</v>
      </c>
      <c r="G176" s="23"/>
      <c r="H176" s="24"/>
      <c r="I176" s="24"/>
      <c r="J176" s="24"/>
      <c r="K176" s="25"/>
      <c r="L176" s="18"/>
    </row>
    <row r="177" spans="1:12" x14ac:dyDescent="0.25">
      <c r="A177" s="4"/>
      <c r="B177" s="36"/>
      <c r="C177" s="37"/>
      <c r="D177" s="37"/>
      <c r="E177" s="39" t="s">
        <v>228</v>
      </c>
      <c r="F177" s="40">
        <v>165</v>
      </c>
      <c r="G177" s="23"/>
      <c r="H177" s="24"/>
      <c r="I177" s="24"/>
      <c r="J177" s="24"/>
      <c r="K177" s="25"/>
      <c r="L177" s="18"/>
    </row>
    <row r="178" spans="1:12" x14ac:dyDescent="0.25">
      <c r="A178" s="4"/>
      <c r="B178" s="36"/>
      <c r="C178" s="37"/>
      <c r="D178" s="37"/>
      <c r="E178" s="39" t="s">
        <v>229</v>
      </c>
      <c r="F178" s="40">
        <v>166</v>
      </c>
      <c r="G178" s="23"/>
      <c r="H178" s="24"/>
      <c r="I178" s="24"/>
      <c r="J178" s="24"/>
      <c r="K178" s="25"/>
      <c r="L178" s="18"/>
    </row>
    <row r="179" spans="1:12" x14ac:dyDescent="0.25">
      <c r="A179" s="4"/>
      <c r="B179" s="36"/>
      <c r="C179" s="37"/>
      <c r="D179" s="37"/>
      <c r="E179" s="39" t="s">
        <v>230</v>
      </c>
      <c r="F179" s="40">
        <v>167</v>
      </c>
      <c r="G179" s="23"/>
      <c r="H179" s="24"/>
      <c r="I179" s="24"/>
      <c r="J179" s="24"/>
      <c r="K179" s="25"/>
      <c r="L179" s="18"/>
    </row>
    <row r="180" spans="1:12" x14ac:dyDescent="0.25">
      <c r="A180" s="4"/>
      <c r="B180" s="36"/>
      <c r="C180" s="37"/>
      <c r="D180" s="37"/>
      <c r="E180" s="39" t="s">
        <v>231</v>
      </c>
      <c r="F180" s="40">
        <v>168</v>
      </c>
      <c r="G180" s="23"/>
      <c r="H180" s="24"/>
      <c r="I180" s="24"/>
      <c r="J180" s="24"/>
      <c r="K180" s="25"/>
      <c r="L180" s="18"/>
    </row>
    <row r="181" spans="1:12" x14ac:dyDescent="0.25">
      <c r="A181" s="4"/>
      <c r="B181" s="36"/>
      <c r="C181" s="37"/>
      <c r="D181" s="37"/>
      <c r="E181" s="39" t="s">
        <v>232</v>
      </c>
      <c r="F181" s="40">
        <v>169</v>
      </c>
      <c r="G181" s="23"/>
      <c r="H181" s="24"/>
      <c r="I181" s="24"/>
      <c r="J181" s="24"/>
      <c r="K181" s="25"/>
      <c r="L181" s="18"/>
    </row>
    <row r="182" spans="1:12" ht="15.75" thickBot="1" x14ac:dyDescent="0.3">
      <c r="A182" s="4"/>
      <c r="B182" s="123">
        <v>9</v>
      </c>
      <c r="C182" s="104"/>
      <c r="D182" s="189" t="s">
        <v>233</v>
      </c>
      <c r="E182" s="189"/>
      <c r="F182" s="77">
        <v>170</v>
      </c>
      <c r="G182" s="124"/>
      <c r="H182" s="125"/>
      <c r="I182" s="125"/>
      <c r="J182" s="125"/>
      <c r="K182" s="126"/>
      <c r="L182" s="18"/>
    </row>
    <row r="184" spans="1:12" ht="15.75" x14ac:dyDescent="0.25">
      <c r="D184" s="201" t="s">
        <v>234</v>
      </c>
      <c r="E184" s="202"/>
      <c r="F184" s="201" t="s">
        <v>237</v>
      </c>
      <c r="G184" s="201"/>
      <c r="H184" s="201"/>
      <c r="I184" s="201"/>
      <c r="J184" s="201"/>
      <c r="K184" s="201"/>
    </row>
    <row r="185" spans="1:12" ht="15.6" customHeight="1" x14ac:dyDescent="0.25">
      <c r="D185" s="127"/>
      <c r="E185" s="128"/>
      <c r="F185" s="127"/>
      <c r="G185" s="201" t="s">
        <v>238</v>
      </c>
      <c r="H185" s="201"/>
      <c r="I185" s="201"/>
      <c r="J185" s="201"/>
      <c r="K185" s="127"/>
    </row>
    <row r="186" spans="1:12" ht="15.75" x14ac:dyDescent="0.25">
      <c r="D186" s="127"/>
      <c r="E186" s="128"/>
      <c r="F186" s="127"/>
      <c r="G186" s="127"/>
      <c r="H186" s="127"/>
      <c r="I186" s="127"/>
      <c r="J186" s="127"/>
      <c r="K186" s="127"/>
    </row>
    <row r="187" spans="1:12" x14ac:dyDescent="0.25">
      <c r="D187" s="203" t="s">
        <v>235</v>
      </c>
      <c r="E187" s="203"/>
      <c r="G187" s="204" t="s">
        <v>236</v>
      </c>
      <c r="H187" s="204"/>
      <c r="I187" s="204"/>
      <c r="J187" s="204"/>
      <c r="K187" s="204"/>
    </row>
  </sheetData>
  <mergeCells count="123">
    <mergeCell ref="D184:E184"/>
    <mergeCell ref="F184:K184"/>
    <mergeCell ref="D187:E187"/>
    <mergeCell ref="G187:K187"/>
    <mergeCell ref="D168:E168"/>
    <mergeCell ref="D169:E169"/>
    <mergeCell ref="D170:E170"/>
    <mergeCell ref="D175:E175"/>
    <mergeCell ref="D176:E176"/>
    <mergeCell ref="D182:E182"/>
    <mergeCell ref="G185:J185"/>
    <mergeCell ref="D162:E162"/>
    <mergeCell ref="D163:E163"/>
    <mergeCell ref="D164:E164"/>
    <mergeCell ref="D165:E165"/>
    <mergeCell ref="D166:E166"/>
    <mergeCell ref="D167:E167"/>
    <mergeCell ref="D152:E152"/>
    <mergeCell ref="D155:E155"/>
    <mergeCell ref="D156:E156"/>
    <mergeCell ref="D157:E157"/>
    <mergeCell ref="D160:E160"/>
    <mergeCell ref="D161:E161"/>
    <mergeCell ref="D136:E136"/>
    <mergeCell ref="D137:E137"/>
    <mergeCell ref="D138:E138"/>
    <mergeCell ref="D139:E139"/>
    <mergeCell ref="D148:E148"/>
    <mergeCell ref="D149:E149"/>
    <mergeCell ref="D130:E130"/>
    <mergeCell ref="C131:E131"/>
    <mergeCell ref="D132:E132"/>
    <mergeCell ref="D133:E133"/>
    <mergeCell ref="D134:E134"/>
    <mergeCell ref="D135:E135"/>
    <mergeCell ref="D124:E124"/>
    <mergeCell ref="D125:E125"/>
    <mergeCell ref="D126:E126"/>
    <mergeCell ref="D127:E127"/>
    <mergeCell ref="D128:E128"/>
    <mergeCell ref="D129:E129"/>
    <mergeCell ref="D114:E114"/>
    <mergeCell ref="D115:E115"/>
    <mergeCell ref="D116:E116"/>
    <mergeCell ref="D119:E119"/>
    <mergeCell ref="D122:E122"/>
    <mergeCell ref="D123:E123"/>
    <mergeCell ref="D108:E108"/>
    <mergeCell ref="D109:E109"/>
    <mergeCell ref="D110:E110"/>
    <mergeCell ref="D111:E111"/>
    <mergeCell ref="D112:E112"/>
    <mergeCell ref="D113:E113"/>
    <mergeCell ref="D100:E100"/>
    <mergeCell ref="D101:E101"/>
    <mergeCell ref="D102:E102"/>
    <mergeCell ref="D103:E103"/>
    <mergeCell ref="D104:E104"/>
    <mergeCell ref="D107:E107"/>
    <mergeCell ref="D94:E94"/>
    <mergeCell ref="D95:E95"/>
    <mergeCell ref="D96:E96"/>
    <mergeCell ref="C97:E97"/>
    <mergeCell ref="D98:E98"/>
    <mergeCell ref="D99:E99"/>
    <mergeCell ref="D80:E80"/>
    <mergeCell ref="D89:E89"/>
    <mergeCell ref="C90:E90"/>
    <mergeCell ref="D91:E91"/>
    <mergeCell ref="D92:E92"/>
    <mergeCell ref="D93:E93"/>
    <mergeCell ref="D74:E74"/>
    <mergeCell ref="D75:E75"/>
    <mergeCell ref="D76:E76"/>
    <mergeCell ref="D77:E77"/>
    <mergeCell ref="D78:E78"/>
    <mergeCell ref="D79:E79"/>
    <mergeCell ref="D57:E57"/>
    <mergeCell ref="D58:E58"/>
    <mergeCell ref="D59:E59"/>
    <mergeCell ref="D61:E61"/>
    <mergeCell ref="D68:E68"/>
    <mergeCell ref="D73:E73"/>
    <mergeCell ref="D49:E49"/>
    <mergeCell ref="D50:E50"/>
    <mergeCell ref="D51:E51"/>
    <mergeCell ref="D52:E52"/>
    <mergeCell ref="D53:E53"/>
    <mergeCell ref="D56:E56"/>
    <mergeCell ref="C41:E41"/>
    <mergeCell ref="C42:E42"/>
    <mergeCell ref="D43:E43"/>
    <mergeCell ref="D44:E44"/>
    <mergeCell ref="D45:E45"/>
    <mergeCell ref="D48:E48"/>
    <mergeCell ref="D35:E35"/>
    <mergeCell ref="D36:E36"/>
    <mergeCell ref="D37:E37"/>
    <mergeCell ref="D38:E38"/>
    <mergeCell ref="D39:E39"/>
    <mergeCell ref="B40:E40"/>
    <mergeCell ref="D20:E20"/>
    <mergeCell ref="D23:E23"/>
    <mergeCell ref="D24:E24"/>
    <mergeCell ref="D25:E25"/>
    <mergeCell ref="D33:E33"/>
    <mergeCell ref="D34:E34"/>
    <mergeCell ref="J10:J11"/>
    <mergeCell ref="K10:K11"/>
    <mergeCell ref="D12:E12"/>
    <mergeCell ref="D13:E13"/>
    <mergeCell ref="D14:E14"/>
    <mergeCell ref="D19:E19"/>
    <mergeCell ref="B3:K3"/>
    <mergeCell ref="B4:E4"/>
    <mergeCell ref="B5:K5"/>
    <mergeCell ref="B8:E11"/>
    <mergeCell ref="F8:F11"/>
    <mergeCell ref="G8:K8"/>
    <mergeCell ref="G9:K9"/>
    <mergeCell ref="G10:G11"/>
    <mergeCell ref="H10:H11"/>
    <mergeCell ref="I10:I11"/>
  </mergeCells>
  <pageMargins left="0.28000000000000003" right="0.17" top="0.21" bottom="0.23" header="0.31496062992125984" footer="0.31496062992125984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2023-04-19T06:19:26Z</dcterms:modified>
</cp:coreProperties>
</file>