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1D103E1-B7E9-4380-8D77-7CFC7A835F9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6" r:id="rId5"/>
    <sheet name="CHELTUIELI TOTALE" sheetId="7" r:id="rId6"/>
    <sheet name="indicatori" sheetId="8" r:id="rId7"/>
  </sheets>
  <definedNames>
    <definedName name="_xlnm.Print_Area" localSheetId="3">'cheltuieli dezvoltare'!$A$1:$F$38</definedName>
    <definedName name="_xlnm.Print_Area" localSheetId="5">'CHELTUIELI TOTALE'!$A$1:$G$113</definedName>
    <definedName name="_xlnm.Print_Area" localSheetId="2">'venituri dezvoltare'!$A$1:$F$21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8" l="1"/>
  <c r="E34" i="8"/>
  <c r="E28" i="8"/>
  <c r="E20" i="8"/>
  <c r="E17" i="8"/>
  <c r="E15" i="8"/>
  <c r="E6" i="3"/>
  <c r="D6" i="3"/>
  <c r="E6" i="1"/>
  <c r="F54" i="1"/>
  <c r="E35" i="6" l="1"/>
  <c r="E34" i="6"/>
  <c r="E31" i="6"/>
  <c r="E30" i="6"/>
  <c r="D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D35" i="6"/>
  <c r="D34" i="6"/>
  <c r="D31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F108" i="7"/>
  <c r="G105" i="7"/>
  <c r="G76" i="7"/>
  <c r="G64" i="7"/>
  <c r="G32" i="7"/>
  <c r="G47" i="7"/>
  <c r="D6" i="6"/>
  <c r="D5" i="6"/>
  <c r="E39" i="8" l="1"/>
  <c r="E37" i="8"/>
  <c r="E26" i="8"/>
  <c r="E23" i="8"/>
  <c r="E13" i="8"/>
  <c r="E11" i="8"/>
  <c r="E9" i="8"/>
  <c r="E7" i="8"/>
  <c r="E13" i="2"/>
  <c r="D31" i="2"/>
  <c r="G51" i="7"/>
  <c r="G86" i="7" l="1"/>
  <c r="G27" i="7"/>
  <c r="G8" i="7"/>
  <c r="G93" i="7"/>
  <c r="G92" i="7"/>
  <c r="G89" i="7"/>
  <c r="G81" i="7"/>
  <c r="G77" i="7"/>
  <c r="G74" i="7"/>
  <c r="G71" i="7"/>
  <c r="G59" i="7"/>
  <c r="G55" i="7"/>
  <c r="G49" i="7"/>
  <c r="G37" i="7"/>
  <c r="G34" i="7"/>
  <c r="G33" i="7"/>
  <c r="G29" i="7"/>
  <c r="E28" i="1"/>
  <c r="E10" i="3"/>
  <c r="D56" i="1"/>
  <c r="D37" i="1"/>
  <c r="F8" i="3"/>
  <c r="E7" i="3"/>
  <c r="D7" i="3"/>
  <c r="F7" i="3" l="1"/>
  <c r="G106" i="7"/>
  <c r="G103" i="7"/>
  <c r="G101" i="7"/>
  <c r="G98" i="7"/>
  <c r="G97" i="7"/>
  <c r="G96" i="7"/>
  <c r="G72" i="7"/>
  <c r="G65" i="7"/>
  <c r="G63" i="7"/>
  <c r="G62" i="7"/>
  <c r="G61" i="7"/>
  <c r="G50" i="7"/>
  <c r="G43" i="7"/>
  <c r="G41" i="7"/>
  <c r="G40" i="7"/>
  <c r="G35" i="7"/>
  <c r="G26" i="7"/>
  <c r="G25" i="7"/>
  <c r="G21" i="7"/>
  <c r="G19" i="7"/>
  <c r="G14" i="7"/>
  <c r="D24" i="4"/>
  <c r="D8" i="4"/>
  <c r="F29" i="6"/>
  <c r="E11" i="2"/>
  <c r="D10" i="3"/>
  <c r="E53" i="1"/>
  <c r="D53" i="1"/>
  <c r="D50" i="1"/>
  <c r="E16" i="4"/>
  <c r="D16" i="4"/>
  <c r="E9" i="3"/>
  <c r="E56" i="1"/>
  <c r="E23" i="2"/>
  <c r="D23" i="2"/>
  <c r="G99" i="7"/>
  <c r="G44" i="7"/>
  <c r="G42" i="7"/>
  <c r="G39" i="7"/>
  <c r="G28" i="7"/>
  <c r="E19" i="4"/>
  <c r="E108" i="7"/>
  <c r="G13" i="7"/>
  <c r="E36" i="6"/>
  <c r="F16" i="1"/>
  <c r="E13" i="1"/>
  <c r="D13" i="1"/>
  <c r="D36" i="6"/>
  <c r="F8" i="6"/>
  <c r="G107" i="7"/>
  <c r="G88" i="7"/>
  <c r="G78" i="7"/>
  <c r="G68" i="7"/>
  <c r="G46" i="7"/>
  <c r="G23" i="7"/>
  <c r="F31" i="6"/>
  <c r="F32" i="6"/>
  <c r="F6" i="6"/>
  <c r="F7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30" i="6"/>
  <c r="F33" i="6"/>
  <c r="F34" i="6"/>
  <c r="F35" i="6"/>
  <c r="F5" i="6"/>
  <c r="G6" i="7"/>
  <c r="G7" i="7"/>
  <c r="G9" i="7"/>
  <c r="G10" i="7"/>
  <c r="G11" i="7"/>
  <c r="G12" i="7"/>
  <c r="G15" i="7"/>
  <c r="G16" i="7"/>
  <c r="G17" i="7"/>
  <c r="G18" i="7"/>
  <c r="G20" i="7"/>
  <c r="G22" i="7"/>
  <c r="G24" i="7"/>
  <c r="G30" i="7"/>
  <c r="G31" i="7"/>
  <c r="G36" i="7"/>
  <c r="G38" i="7"/>
  <c r="G45" i="7"/>
  <c r="G48" i="7"/>
  <c r="G52" i="7"/>
  <c r="G53" i="7"/>
  <c r="G54" i="7"/>
  <c r="G56" i="7"/>
  <c r="G57" i="7"/>
  <c r="G58" i="7"/>
  <c r="G60" i="7"/>
  <c r="G66" i="7"/>
  <c r="G67" i="7"/>
  <c r="G69" i="7"/>
  <c r="G70" i="7"/>
  <c r="G73" i="7"/>
  <c r="G75" i="7"/>
  <c r="G79" i="7"/>
  <c r="G80" i="7"/>
  <c r="G82" i="7"/>
  <c r="G83" i="7"/>
  <c r="G84" i="7"/>
  <c r="G85" i="7"/>
  <c r="G87" i="7"/>
  <c r="G90" i="7"/>
  <c r="G91" i="7"/>
  <c r="G94" i="7"/>
  <c r="G95" i="7"/>
  <c r="G100" i="7"/>
  <c r="G102" i="7"/>
  <c r="G104" i="7"/>
  <c r="G5" i="7"/>
  <c r="E19" i="2"/>
  <c r="F20" i="4"/>
  <c r="F16" i="2"/>
  <c r="D9" i="3" l="1"/>
  <c r="D114" i="7"/>
  <c r="G108" i="7"/>
  <c r="F36" i="6"/>
  <c r="D26" i="4"/>
  <c r="D19" i="4"/>
  <c r="D13" i="2"/>
  <c r="E50" i="1"/>
  <c r="E18" i="1" l="1"/>
  <c r="D18" i="1"/>
  <c r="E21" i="1"/>
  <c r="D21" i="1"/>
  <c r="E32" i="1"/>
  <c r="E31" i="1" s="1"/>
  <c r="E27" i="1" s="1"/>
  <c r="D32" i="1"/>
  <c r="D31" i="1" s="1"/>
  <c r="F9" i="4"/>
  <c r="F10" i="4"/>
  <c r="F13" i="4"/>
  <c r="F14" i="4"/>
  <c r="F17" i="4"/>
  <c r="F21" i="4"/>
  <c r="F25" i="4"/>
  <c r="F27" i="4"/>
  <c r="F28" i="4"/>
  <c r="F31" i="4"/>
  <c r="F32" i="4"/>
  <c r="E30" i="4"/>
  <c r="E29" i="4" s="1"/>
  <c r="E26" i="4"/>
  <c r="E24" i="4"/>
  <c r="E23" i="4" s="1"/>
  <c r="E18" i="4"/>
  <c r="E15" i="4"/>
  <c r="E12" i="4"/>
  <c r="E11" i="4" s="1"/>
  <c r="E8" i="4"/>
  <c r="E7" i="4" s="1"/>
  <c r="D30" i="4"/>
  <c r="D29" i="4" s="1"/>
  <c r="D18" i="4"/>
  <c r="D15" i="4"/>
  <c r="D12" i="4"/>
  <c r="D11" i="4" s="1"/>
  <c r="D7" i="4"/>
  <c r="F24" i="2"/>
  <c r="F25" i="2"/>
  <c r="F27" i="2"/>
  <c r="F29" i="2"/>
  <c r="F30" i="2"/>
  <c r="F32" i="2"/>
  <c r="F8" i="2"/>
  <c r="F9" i="2"/>
  <c r="F12" i="2"/>
  <c r="F14" i="2"/>
  <c r="F15" i="2"/>
  <c r="F18" i="2"/>
  <c r="F20" i="2"/>
  <c r="F21" i="2"/>
  <c r="F22" i="2"/>
  <c r="E31" i="2"/>
  <c r="E28" i="2"/>
  <c r="E26" i="2"/>
  <c r="E17" i="2"/>
  <c r="E7" i="2"/>
  <c r="D28" i="2"/>
  <c r="D26" i="2"/>
  <c r="D19" i="2"/>
  <c r="D17" i="2"/>
  <c r="D11" i="2"/>
  <c r="D7" i="2"/>
  <c r="E58" i="1"/>
  <c r="D58" i="1"/>
  <c r="E49" i="1"/>
  <c r="D49" i="1"/>
  <c r="E47" i="1"/>
  <c r="D47" i="1"/>
  <c r="E44" i="1"/>
  <c r="D44" i="1"/>
  <c r="E41" i="1"/>
  <c r="D41" i="1"/>
  <c r="D40" i="1" s="1"/>
  <c r="E37" i="1"/>
  <c r="D28" i="1"/>
  <c r="E11" i="1"/>
  <c r="E10" i="1" s="1"/>
  <c r="E9" i="1" s="1"/>
  <c r="D11" i="1"/>
  <c r="F12" i="1"/>
  <c r="F14" i="1"/>
  <c r="F15" i="1"/>
  <c r="F19" i="1"/>
  <c r="F20" i="1"/>
  <c r="F22" i="1"/>
  <c r="F23" i="1"/>
  <c r="F24" i="1"/>
  <c r="F25" i="1"/>
  <c r="F26" i="1"/>
  <c r="F29" i="1"/>
  <c r="F30" i="1"/>
  <c r="F33" i="1"/>
  <c r="F34" i="1"/>
  <c r="F35" i="1"/>
  <c r="F36" i="1"/>
  <c r="F38" i="1"/>
  <c r="F42" i="1"/>
  <c r="F45" i="1"/>
  <c r="F46" i="1"/>
  <c r="F48" i="1"/>
  <c r="F51" i="1"/>
  <c r="F52" i="1"/>
  <c r="F55" i="1"/>
  <c r="F57" i="1"/>
  <c r="F59" i="1"/>
  <c r="F60" i="1"/>
  <c r="E6" i="2" l="1"/>
  <c r="D6" i="2"/>
  <c r="D23" i="4"/>
  <c r="D22" i="4" s="1"/>
  <c r="D6" i="4" s="1"/>
  <c r="F58" i="1"/>
  <c r="F47" i="1"/>
  <c r="F21" i="1"/>
  <c r="D17" i="1"/>
  <c r="F28" i="1"/>
  <c r="F49" i="1"/>
  <c r="F37" i="1"/>
  <c r="F11" i="1"/>
  <c r="F15" i="4"/>
  <c r="F19" i="4"/>
  <c r="F18" i="4"/>
  <c r="F13" i="1"/>
  <c r="F53" i="1"/>
  <c r="D43" i="1"/>
  <c r="D39" i="1" s="1"/>
  <c r="F41" i="1"/>
  <c r="F32" i="1"/>
  <c r="D10" i="1"/>
  <c r="D9" i="1" s="1"/>
  <c r="F9" i="1" s="1"/>
  <c r="D27" i="1"/>
  <c r="E40" i="1"/>
  <c r="F26" i="4"/>
  <c r="E22" i="4"/>
  <c r="F26" i="2"/>
  <c r="E43" i="1"/>
  <c r="F44" i="1"/>
  <c r="E17" i="1"/>
  <c r="F18" i="1"/>
  <c r="F29" i="4"/>
  <c r="F24" i="4"/>
  <c r="F11" i="4"/>
  <c r="F7" i="4"/>
  <c r="F30" i="4"/>
  <c r="F23" i="4"/>
  <c r="F16" i="4"/>
  <c r="F12" i="4"/>
  <c r="F8" i="4"/>
  <c r="F31" i="2"/>
  <c r="F28" i="2"/>
  <c r="F23" i="2"/>
  <c r="F19" i="2"/>
  <c r="F17" i="2"/>
  <c r="F13" i="2"/>
  <c r="F11" i="2"/>
  <c r="F7" i="2"/>
  <c r="F56" i="1"/>
  <c r="F50" i="1"/>
  <c r="F31" i="1"/>
  <c r="F10" i="1" l="1"/>
  <c r="F22" i="4"/>
  <c r="F27" i="1"/>
  <c r="F6" i="3"/>
  <c r="F17" i="1"/>
  <c r="D8" i="1"/>
  <c r="D7" i="1" s="1"/>
  <c r="D6" i="1" s="1"/>
  <c r="F40" i="1"/>
  <c r="E39" i="1"/>
  <c r="F39" i="1" s="1"/>
  <c r="E8" i="1"/>
  <c r="F43" i="1"/>
  <c r="E6" i="4"/>
  <c r="F6" i="2"/>
  <c r="E33" i="4" l="1"/>
  <c r="F8" i="1"/>
  <c r="F6" i="4"/>
  <c r="A39" i="4"/>
  <c r="E7" i="1"/>
  <c r="F7" i="1" s="1"/>
  <c r="A22" i="3" l="1"/>
  <c r="E33" i="2"/>
  <c r="A40" i="4" s="1"/>
  <c r="F6" i="1"/>
</calcChain>
</file>

<file path=xl/sharedStrings.xml><?xml version="1.0" encoding="utf-8"?>
<sst xmlns="http://schemas.openxmlformats.org/spreadsheetml/2006/main" count="645" uniqueCount="386">
  <si>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</si>
  <si>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</si>
  <si>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</si>
  <si>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</si>
  <si>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</si>
  <si>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</si>
  <si>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</si>
  <si>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</si>
  <si>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</si>
  <si>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</si>
  <si>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</si>
  <si>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</si>
  <si>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</si>
  <si>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</si>
  <si>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</si>
  <si>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</si>
  <si>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</si>
  <si>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Impozitul pe veniturile din transferul proprietatilor imobiliare din patrimoniul personal</t>
  </si>
  <si>
    <t>03.02.18</t>
  </si>
  <si>
    <t>COTE SI SUME DEFALCATE DIN IMPOZITUL PE VENIT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</si>
  <si>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</si>
  <si>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</si>
  <si>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</si>
  <si>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</si>
  <si>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</si>
  <si>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</si>
  <si>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</si>
  <si>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</si>
  <si>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</si>
  <si>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</si>
  <si>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</si>
  <si>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</si>
  <si>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</si>
  <si>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</si>
  <si>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</si>
  <si>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</si>
  <si>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</si>
  <si>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</si>
  <si>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</si>
  <si>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</si>
  <si>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</si>
  <si>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07.02.03</t>
  </si>
  <si>
    <t>Alte impozite si taxe pe proprietate</t>
  </si>
  <si>
    <t>07.02.50</t>
  </si>
  <si>
    <t>A.4.</t>
  </si>
  <si>
    <t>IMPOZITE SI TAXE PE BUNURI SI SERVICII</t>
  </si>
  <si>
    <t>SUME DEFALCATE DIN TVA</t>
  </si>
  <si>
    <t>Sume defalcate din TVA pt. finantarea cheltuielilor descentralizate la niveul comunelor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</si>
  <si>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</si>
  <si>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</si>
  <si>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</si>
  <si>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</si>
  <si>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</si>
  <si>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</si>
  <si>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</si>
  <si>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</si>
  <si>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</si>
  <si>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</si>
  <si>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</si>
  <si>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16.02.03</t>
  </si>
  <si>
    <t>Alte taxe pe utiliz.bunurilor, autorizarea utiliz.bunurilor sau pe desfasurare de activitati</t>
  </si>
  <si>
    <t>16.02.50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</si>
  <si>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</si>
  <si>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</si>
  <si>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</si>
  <si>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</si>
  <si>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</si>
  <si>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</si>
  <si>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</si>
  <si>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</si>
  <si>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</si>
  <si>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30.00.02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</si>
  <si>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</si>
  <si>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</si>
  <si>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</si>
  <si>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</si>
  <si>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</si>
  <si>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</si>
  <si>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</si>
  <si>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</si>
  <si>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33.02.08</t>
  </si>
  <si>
    <t>Venituri din recuperarea chelt.de judecata, imputatii si despagubiri</t>
  </si>
  <si>
    <t>33.02.28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</si>
  <si>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</si>
  <si>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</si>
  <si>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</si>
  <si>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</si>
  <si>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</si>
  <si>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</si>
  <si>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</si>
  <si>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</si>
  <si>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</si>
  <si>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35.02.50</t>
  </si>
  <si>
    <t>DIVERSE VENITURI</t>
  </si>
  <si>
    <t>Alte venituri</t>
  </si>
  <si>
    <t>36.02.50</t>
  </si>
  <si>
    <t>TRANSFERURI VOLUNTARE, ALTELE DECAT SUBVENTIILE</t>
  </si>
  <si>
    <t>Varsaminte din sectiunea de functionare pentru finantarea sectiunii de dezvoltare a bugetului local</t>
  </si>
  <si>
    <t>37.02.03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</si>
  <si>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</si>
  <si>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</si>
  <si>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</si>
  <si>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</si>
  <si>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</si>
  <si>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</si>
  <si>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</si>
  <si>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</si>
  <si>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</si>
  <si>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</si>
  <si>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</si>
  <si>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</si>
  <si>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</si>
  <si>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</si>
  <si>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</si>
  <si>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</si>
  <si>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</si>
  <si>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</si>
  <si>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</si>
  <si>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INVATAMANT</t>
  </si>
  <si>
    <t>65.02.20</t>
  </si>
  <si>
    <t>Asistenta sociala</t>
  </si>
  <si>
    <t>65.02.57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</si>
  <si>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</si>
  <si>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</si>
  <si>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</si>
  <si>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</si>
  <si>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</si>
  <si>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</si>
  <si>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</si>
  <si>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ASIGURARI SI ASISTENTA SOCIALA</t>
  </si>
  <si>
    <t>68.02.10</t>
  </si>
  <si>
    <t>Ajutoare sociale in numerar</t>
  </si>
  <si>
    <t>68.02.57</t>
  </si>
  <si>
    <t>LOCUINTE, SERVICII SI DEZVOLTARE PUBLICA</t>
  </si>
  <si>
    <t>70.02.20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</si>
  <si>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</si>
  <si>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</si>
  <si>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</si>
  <si>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</si>
  <si>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</si>
  <si>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</si>
  <si>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</si>
  <si>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</si>
  <si>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>Prevazut la</t>
  </si>
  <si>
    <t>Varsaminte din sectiunea de functionare</t>
  </si>
  <si>
    <t>Venituri din vanzarea locuintelor construite din fondurile statului</t>
  </si>
  <si>
    <t>39.02.03</t>
  </si>
  <si>
    <t>Realizat la</t>
  </si>
  <si>
    <t>ACTIVE FIXE</t>
  </si>
  <si>
    <t>51.02.71.01</t>
  </si>
  <si>
    <t>Constructii</t>
  </si>
  <si>
    <t>51.02.71.01.01</t>
  </si>
  <si>
    <t>Alte active fixe</t>
  </si>
  <si>
    <t>51.02.71.01.30</t>
  </si>
  <si>
    <t>65.02.71</t>
  </si>
  <si>
    <t>65.02.71.01.01</t>
  </si>
  <si>
    <t>65.02.71.01.30</t>
  </si>
  <si>
    <t>CULTURA, RECREERE, RELIGIE</t>
  </si>
  <si>
    <t>67.02.71</t>
  </si>
  <si>
    <t>67.02.71.01.30</t>
  </si>
  <si>
    <t>LOCUINTE, SERVICII SI DEZVOLTARE</t>
  </si>
  <si>
    <t>70.02.71</t>
  </si>
  <si>
    <t>70.02.71.01.30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</si>
  <si>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</si>
  <si>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</si>
  <si>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</si>
  <si>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</si>
  <si>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</si>
  <si>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</si>
  <si>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</si>
  <si>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</si>
  <si>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</si>
  <si>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84.02.71.01</t>
  </si>
  <si>
    <t>84.02.71.01.01</t>
  </si>
  <si>
    <t>84.02.71.01.30</t>
  </si>
  <si>
    <t>Burse scolare</t>
  </si>
  <si>
    <t>65.02.59</t>
  </si>
  <si>
    <t>37.02</t>
  </si>
  <si>
    <t>031800</t>
  </si>
  <si>
    <t>040100</t>
  </si>
  <si>
    <t>Cote defalcate din impozitul pe venit(se scad)</t>
  </si>
  <si>
    <t>040400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</si>
  <si>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</si>
  <si>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</si>
  <si>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</si>
  <si>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</si>
  <si>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</si>
  <si>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</si>
  <si>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</si>
  <si>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</si>
  <si>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</si>
  <si>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</si>
  <si>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</si>
  <si>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>110600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</si>
  <si>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</si>
  <si>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</si>
  <si>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</si>
  <si>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</si>
  <si>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</si>
  <si>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</si>
  <si>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</si>
  <si>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</si>
  <si>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</si>
  <si>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</si>
  <si>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</si>
  <si>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</si>
  <si>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</si>
  <si>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</si>
  <si>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</si>
  <si>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</si>
  <si>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</si>
  <si>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423400</t>
  </si>
  <si>
    <t>424100</t>
  </si>
  <si>
    <t>Subventii din bugetul de stat pentru finantarea sanatatii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</si>
  <si>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</si>
  <si>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</si>
  <si>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</si>
  <si>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</si>
  <si>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</si>
  <si>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</si>
  <si>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</si>
  <si>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</si>
  <si>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</si>
  <si>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</si>
  <si>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</si>
  <si>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</si>
  <si>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</si>
  <si>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</si>
  <si>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</si>
  <si>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200105</t>
  </si>
  <si>
    <t>Carburanti si lubrifianti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</si>
  <si>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</si>
  <si>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</si>
  <si>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</si>
  <si>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</si>
  <si>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</si>
  <si>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</si>
  <si>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</si>
  <si>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</si>
  <si>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</si>
  <si>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</si>
  <si>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200530</t>
  </si>
  <si>
    <t>Alte obiecte de inventar</t>
  </si>
  <si>
    <t>203001</t>
  </si>
  <si>
    <t>Reclama si publicitate</t>
  </si>
  <si>
    <t>203030</t>
  </si>
  <si>
    <t>Alte cheltuieli cu bunuri si servicii</t>
  </si>
  <si>
    <t>615000</t>
  </si>
  <si>
    <t>570201</t>
  </si>
  <si>
    <t xml:space="preserve"> Ajutoare sociale in numerar</t>
  </si>
  <si>
    <t>650401</t>
  </si>
  <si>
    <t>201300</t>
  </si>
  <si>
    <t>Pregatire profesionala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</si>
  <si>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</si>
  <si>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</si>
  <si>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</si>
  <si>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</si>
  <si>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</si>
  <si>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</si>
  <si>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</si>
  <si>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</si>
  <si>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680502</t>
  </si>
  <si>
    <t>681501</t>
  </si>
  <si>
    <t>685050</t>
  </si>
  <si>
    <t>700600</t>
  </si>
  <si>
    <t>705000</t>
  </si>
  <si>
    <t>740501</t>
  </si>
  <si>
    <t>591100</t>
  </si>
  <si>
    <t>740600</t>
  </si>
  <si>
    <t>710101</t>
  </si>
  <si>
    <t>840303</t>
  </si>
  <si>
    <t>CLASIFICATIE BUGETARA</t>
  </si>
  <si>
    <t>DENUMIRE</t>
  </si>
  <si>
    <t>PREVEDERE BUGETARA</t>
  </si>
  <si>
    <t>EXECUTIE</t>
  </si>
  <si>
    <t>ANEXA 1</t>
  </si>
  <si>
    <t>ANEXA 2</t>
  </si>
  <si>
    <t>ANEXA 3</t>
  </si>
  <si>
    <t>ANEXA 4</t>
  </si>
  <si>
    <t>ANEXA 5</t>
  </si>
  <si>
    <t>ANEXA 6</t>
  </si>
  <si>
    <t>Protocol si reprezentare</t>
  </si>
  <si>
    <t>Sustinerea cultelor</t>
  </si>
  <si>
    <t>VENITURI ALE SECTIUNII DE FUNCTIONARE</t>
  </si>
  <si>
    <t>CHELTUIELI ALE SECTIUNII DE FUNCTIONARE</t>
  </si>
  <si>
    <t>VENITURI ALE SECTIUNII DE DEZVOLTARE</t>
  </si>
  <si>
    <t>CHELTUIELI ALE SECTIUNII DE DEZVOLTARE</t>
  </si>
  <si>
    <t>PRIMAR,</t>
  </si>
  <si>
    <t>COMP.BUGET CONTABILITATE,</t>
  </si>
  <si>
    <t xml:space="preserve"> NASTASE ADRIAN</t>
  </si>
  <si>
    <t>Sume repartizate din Fondul la dispozitia Consiliului Judetean</t>
  </si>
  <si>
    <t>04 05 00</t>
  </si>
  <si>
    <t>04 02 05</t>
  </si>
  <si>
    <t xml:space="preserve">Sume defalcate din taxa pe valoarea adaugata pentru finantarea cheltuielilor descentralizate la nivelul comunelor, oraselor, municipiilor, sectoarelor si Municipiului Bucuresti </t>
  </si>
  <si>
    <t>Sume defalcate din taxa pe valoarea adaugata  pentru  echilibrarea bugetelor locale</t>
  </si>
  <si>
    <t>Apa, canal si salubritate</t>
  </si>
  <si>
    <t>51.02</t>
  </si>
  <si>
    <t>65.02</t>
  </si>
  <si>
    <t>67.02</t>
  </si>
  <si>
    <t>70.02</t>
  </si>
  <si>
    <t>70.02  71.01.01</t>
  </si>
  <si>
    <t>74.02</t>
  </si>
  <si>
    <t>84.02</t>
  </si>
  <si>
    <t>OLARU ELENA-CARMEN</t>
  </si>
  <si>
    <t>36.02.06</t>
  </si>
  <si>
    <t>Taxe speciale</t>
  </si>
  <si>
    <t>II</t>
  </si>
  <si>
    <t>VENITURI DIN CAPITAL</t>
  </si>
  <si>
    <t>VENITURI DIN VALORIFICAREA UNOR BUNURI</t>
  </si>
  <si>
    <t>Deplasari interne,detasari,transferari</t>
  </si>
  <si>
    <t>Transport</t>
  </si>
  <si>
    <t>Burse</t>
  </si>
  <si>
    <t>Finantare externa nerambursabila</t>
  </si>
  <si>
    <t xml:space="preserve">       CONSILIER SUPERIOR</t>
  </si>
  <si>
    <t>I</t>
  </si>
  <si>
    <t>TRANSFERURI VOLUNTARE ,ALTELE DECAT SUBVENTIILE</t>
  </si>
  <si>
    <t>37.02.04</t>
  </si>
  <si>
    <t xml:space="preserve">       CONSILIER  SUPERIOR</t>
  </si>
  <si>
    <t>Vouchere de vacanta</t>
  </si>
  <si>
    <t>carti,publicatii si materiale documentare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</si>
  <si>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</si>
  <si>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</si>
  <si>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</si>
  <si>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</si>
  <si>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</si>
  <si>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</si>
  <si>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</si>
  <si>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</si>
  <si>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</si>
  <si>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</si>
  <si>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</si>
  <si>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</si>
  <si>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Venituri totale programate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</si>
  <si>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</si>
  <si>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</si>
  <si>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</si>
  <si>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</si>
  <si>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</si>
  <si>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</si>
  <si>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</si>
  <si>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</si>
  <si>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</si>
  <si>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</si>
  <si>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</si>
  <si>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</si>
  <si>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</si>
  <si>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</si>
  <si>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</si>
  <si>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</si>
  <si>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</si>
  <si>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</si>
  <si>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</si>
  <si>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</si>
  <si>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</si>
  <si>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</si>
  <si>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</si>
  <si>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</si>
  <si>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</si>
  <si>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Total venituri fiscale an anterior</t>
  </si>
  <si>
    <t>b)</t>
  </si>
  <si>
    <t>Venituri fiscale cumulate an de calcul (trim.I,II,III)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</si>
  <si>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</si>
  <si>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</si>
  <si>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</si>
  <si>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</si>
  <si>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</si>
  <si>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</si>
  <si>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</si>
  <si>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</si>
  <si>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</si>
  <si>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</si>
  <si>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</si>
  <si>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</si>
  <si>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</si>
  <si>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</si>
  <si>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</si>
  <si>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</si>
  <si>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</si>
  <si>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la 31.12.2022</t>
  </si>
  <si>
    <t>La 31.12.2022</t>
  </si>
  <si>
    <t>Realizat la 31.12.2022</t>
  </si>
  <si>
    <t>VENITURI TOTALE LA 31.12.2022</t>
  </si>
  <si>
    <t>CHELTUIELI TOTALE LA 31.12.2022</t>
  </si>
  <si>
    <t xml:space="preserve">                   Indicatorii executiei bugetului local pe trim.IV 2022</t>
  </si>
  <si>
    <t xml:space="preserve">An anterior </t>
  </si>
  <si>
    <t xml:space="preserve">An curent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</si>
</sst>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38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top" wrapText="1"/>
    </xf>
    <xf numFmtId="10" fontId="2" fillId="0" borderId="11" xfId="0" applyNumberFormat="1" applyFont="1" applyBorder="1" applyAlignment="1">
      <alignment vertical="top"/>
    </xf>
    <xf numFmtId="0" fontId="2" fillId="0" borderId="10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vertical="top"/>
    </xf>
    <xf numFmtId="0" fontId="2" fillId="0" borderId="12" xfId="0" applyFont="1" applyBorder="1" applyAlignment="1">
      <alignment horizontal="left" vertical="top" wrapText="1"/>
    </xf>
    <xf numFmtId="10" fontId="2" fillId="0" borderId="14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10" fontId="3" fillId="0" borderId="11" xfId="0" applyNumberFormat="1" applyFont="1" applyBorder="1" applyAlignment="1">
      <alignment vertical="top"/>
    </xf>
    <xf numFmtId="10" fontId="3" fillId="0" borderId="14" xfId="0" applyNumberFormat="1" applyFont="1" applyBorder="1" applyAlignment="1">
      <alignment horizontal="right" vertical="top" wrapText="1"/>
    </xf>
    <xf numFmtId="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horizontal="left" vertical="top" wrapText="1"/>
    </xf>
    <xf numFmtId="0" fontId="6" fillId="0" borderId="0" xfId="0" applyFont="1"/>
    <xf numFmtId="0" fontId="7" fillId="0" borderId="10" xfId="0" applyFont="1" applyBorder="1" applyAlignment="1">
      <alignment horizontal="left" vertical="top" wrapText="1"/>
    </xf>
    <xf numFmtId="10" fontId="7" fillId="0" borderId="14" xfId="0" applyNumberFormat="1" applyFont="1" applyBorder="1" applyAlignment="1">
      <alignment horizontal="right" vertical="top" wrapText="1"/>
    </xf>
    <xf numFmtId="0" fontId="8" fillId="0" borderId="0" xfId="0" applyFont="1"/>
    <xf numFmtId="14" fontId="2" fillId="0" borderId="5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4" fontId="3" fillId="0" borderId="10" xfId="0" applyNumberFormat="1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justify" vertical="center" wrapText="1"/>
    </xf>
    <xf numFmtId="0" fontId="0" fillId="0" borderId="11" xfId="0" applyBorder="1"/>
    <xf numFmtId="2" fontId="0" fillId="0" borderId="11" xfId="0" applyNumberFormat="1" applyBorder="1"/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 wrapText="1"/>
    </xf>
    <xf numFmtId="4" fontId="2" fillId="0" borderId="11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4" fontId="2" fillId="0" borderId="16" xfId="0" applyNumberFormat="1" applyFont="1" applyBorder="1" applyAlignment="1">
      <alignment horizontal="right" vertical="top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right" vertical="center" wrapText="1"/>
    </xf>
    <xf numFmtId="10" fontId="3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4" fontId="2" fillId="2" borderId="8" xfId="0" applyNumberFormat="1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2" fillId="0" borderId="18" xfId="0" applyFont="1" applyBorder="1" applyAlignment="1">
      <alignment horizontal="left" vertical="top" wrapText="1"/>
    </xf>
    <xf numFmtId="0" fontId="2" fillId="3" borderId="10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right" vertical="top" wrapText="1"/>
    </xf>
    <xf numFmtId="4" fontId="2" fillId="3" borderId="8" xfId="0" applyNumberFormat="1" applyFont="1" applyFill="1" applyBorder="1" applyAlignment="1">
      <alignment horizontal="right"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4" fontId="2" fillId="2" borderId="13" xfId="0" applyNumberFormat="1" applyFont="1" applyFill="1" applyBorder="1" applyAlignment="1">
      <alignment horizontal="right" vertical="top" wrapText="1"/>
    </xf>
    <xf numFmtId="4" fontId="2" fillId="2" borderId="10" xfId="0" applyNumberFormat="1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4" fontId="2" fillId="4" borderId="8" xfId="0" applyNumberFormat="1" applyFont="1" applyFill="1" applyBorder="1" applyAlignment="1">
      <alignment horizontal="right" vertical="top" wrapText="1"/>
    </xf>
    <xf numFmtId="2" fontId="3" fillId="2" borderId="5" xfId="0" applyNumberFormat="1" applyFont="1" applyFill="1" applyBorder="1" applyAlignment="1">
      <alignment horizontal="right" vertical="center" wrapText="1"/>
    </xf>
    <xf numFmtId="0" fontId="0" fillId="0" borderId="1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opLeftCell="A10" zoomScale="80" zoomScaleNormal="80" workbookViewId="0">
      <selection activeCell="E6" sqref="E6"/>
    </sheetView>
  </sheetViews>
  <sheetFormatPr defaultRowHeight="15" x14ac:dyDescent="0.25"/>
  <cols>
    <col min="1" max="1" width="8.7109375" customWidth="1"/>
    <col min="2" max="2" width="56.7109375" customWidth="1"/>
    <col min="3" max="3" width="15" customWidth="1"/>
    <col min="4" max="4" width="14" customWidth="1"/>
    <col min="5" max="5" width="14.140625" customWidth="1"/>
    <col min="6" max="6" width="12.28515625" customWidth="1"/>
  </cols>
  <sheetData>
    <row r="1" spans="1:6" s="5" customFormat="1" ht="15.75" x14ac:dyDescent="0.25">
      <c r="F1" s="19" t="s">
        <v>277</v>
      </c>
    </row>
    <row r="2" spans="1:6" s="5" customFormat="1" ht="15.75" x14ac:dyDescent="0.25">
      <c r="C2" s="31" t="s">
        <v>283</v>
      </c>
      <c r="F2" s="19"/>
    </row>
    <row r="3" spans="1:6" s="5" customFormat="1" ht="16.5" thickBot="1" x14ac:dyDescent="0.3"/>
    <row r="4" spans="1:6" s="5" customFormat="1" ht="15.75" x14ac:dyDescent="0.25">
      <c r="A4" s="95" t="s">
        <v>0</v>
      </c>
      <c r="B4" s="95" t="s">
        <v>1</v>
      </c>
      <c r="C4" s="95" t="s">
        <v>2</v>
      </c>
      <c r="D4" s="32" t="s">
        <v>3</v>
      </c>
      <c r="E4" s="32" t="s">
        <v>4</v>
      </c>
      <c r="F4" s="95" t="s">
        <v>5</v>
      </c>
    </row>
    <row r="5" spans="1:6" s="5" customFormat="1" ht="32.25" thickBot="1" x14ac:dyDescent="0.3">
      <c r="A5" s="96"/>
      <c r="B5" s="96"/>
      <c r="C5" s="96"/>
      <c r="D5" s="33" t="s">
        <v>378</v>
      </c>
      <c r="E5" s="33" t="s">
        <v>379</v>
      </c>
      <c r="F5" s="96"/>
    </row>
    <row r="6" spans="1:6" s="5" customFormat="1" ht="16.5" thickBot="1" x14ac:dyDescent="0.3">
      <c r="A6" s="97" t="s">
        <v>6</v>
      </c>
      <c r="B6" s="98"/>
      <c r="C6" s="67">
        <v>0.01</v>
      </c>
      <c r="D6" s="68">
        <f>D7+D58</f>
        <v>11193000</v>
      </c>
      <c r="E6" s="93">
        <f>E7+E58</f>
        <v>11915735.589999998</v>
      </c>
      <c r="F6" s="69">
        <f>E6/D6</f>
        <v>1.0645703198427587</v>
      </c>
    </row>
    <row r="7" spans="1:6" s="5" customFormat="1" ht="16.5" thickBot="1" x14ac:dyDescent="0.3">
      <c r="A7" s="70" t="s">
        <v>7</v>
      </c>
      <c r="B7" s="71" t="s">
        <v>8</v>
      </c>
      <c r="C7" s="71">
        <v>0.02</v>
      </c>
      <c r="D7" s="72">
        <f>D8+D39</f>
        <v>10751000</v>
      </c>
      <c r="E7" s="72">
        <f>E8+E39</f>
        <v>11473759.589999998</v>
      </c>
      <c r="F7" s="69">
        <f t="shared" ref="F7:F60" si="0">E7/D7</f>
        <v>1.0672271965398565</v>
      </c>
    </row>
    <row r="8" spans="1:6" s="5" customFormat="1" ht="16.5" thickBot="1" x14ac:dyDescent="0.3">
      <c r="A8" s="70" t="s">
        <v>9</v>
      </c>
      <c r="B8" s="71" t="s">
        <v>10</v>
      </c>
      <c r="C8" s="71">
        <v>0.03</v>
      </c>
      <c r="D8" s="72">
        <f>D9+D17+D27+D37</f>
        <v>11085000</v>
      </c>
      <c r="E8" s="72">
        <f>E9+E17+E27+E37</f>
        <v>10981067.489999998</v>
      </c>
      <c r="F8" s="69">
        <f t="shared" si="0"/>
        <v>0.99062404059539899</v>
      </c>
    </row>
    <row r="9" spans="1:6" s="5" customFormat="1" ht="32.25" thickBot="1" x14ac:dyDescent="0.3">
      <c r="A9" s="70" t="s">
        <v>11</v>
      </c>
      <c r="B9" s="71" t="s">
        <v>12</v>
      </c>
      <c r="C9" s="71">
        <v>0.04</v>
      </c>
      <c r="D9" s="72">
        <f>D10</f>
        <v>5449000</v>
      </c>
      <c r="E9" s="72">
        <f>E10</f>
        <v>5442130.4199999999</v>
      </c>
      <c r="F9" s="69">
        <f t="shared" si="0"/>
        <v>0.99873929528353822</v>
      </c>
    </row>
    <row r="10" spans="1:6" s="5" customFormat="1" ht="32.25" thickBot="1" x14ac:dyDescent="0.3">
      <c r="A10" s="70" t="s">
        <v>13</v>
      </c>
      <c r="B10" s="71" t="s">
        <v>14</v>
      </c>
      <c r="C10" s="71" t="s">
        <v>15</v>
      </c>
      <c r="D10" s="72">
        <f>D11+D13</f>
        <v>5449000</v>
      </c>
      <c r="E10" s="72">
        <f>E11+E13</f>
        <v>5442130.4199999999</v>
      </c>
      <c r="F10" s="69">
        <f t="shared" si="0"/>
        <v>0.99873929528353822</v>
      </c>
    </row>
    <row r="11" spans="1:6" s="5" customFormat="1" ht="16.5" thickBot="1" x14ac:dyDescent="0.3">
      <c r="A11" s="70"/>
      <c r="B11" s="71" t="s">
        <v>16</v>
      </c>
      <c r="C11" s="71">
        <v>3.02</v>
      </c>
      <c r="D11" s="72">
        <f>D12</f>
        <v>10000</v>
      </c>
      <c r="E11" s="73">
        <f>E12</f>
        <v>5585.5</v>
      </c>
      <c r="F11" s="69">
        <f t="shared" si="0"/>
        <v>0.55854999999999999</v>
      </c>
    </row>
    <row r="12" spans="1:6" s="5" customFormat="1" ht="32.25" thickBot="1" x14ac:dyDescent="0.3">
      <c r="A12" s="36"/>
      <c r="B12" s="37" t="s">
        <v>17</v>
      </c>
      <c r="C12" s="37" t="s">
        <v>18</v>
      </c>
      <c r="D12" s="63">
        <v>10000</v>
      </c>
      <c r="E12" s="64">
        <v>5585.5</v>
      </c>
      <c r="F12" s="35">
        <f t="shared" si="0"/>
        <v>0.55854999999999999</v>
      </c>
    </row>
    <row r="13" spans="1:6" s="5" customFormat="1" ht="32.25" thickBot="1" x14ac:dyDescent="0.3">
      <c r="A13" s="70"/>
      <c r="B13" s="71" t="s">
        <v>19</v>
      </c>
      <c r="C13" s="71">
        <v>4.0199999999999996</v>
      </c>
      <c r="D13" s="72">
        <f>D14+D15+D16</f>
        <v>5439000</v>
      </c>
      <c r="E13" s="72">
        <f>E14+E15+E16</f>
        <v>5436544.9199999999</v>
      </c>
      <c r="F13" s="69">
        <f t="shared" si="0"/>
        <v>0.99954861555432983</v>
      </c>
    </row>
    <row r="14" spans="1:6" s="5" customFormat="1" ht="16.5" thickBot="1" x14ac:dyDescent="0.3">
      <c r="A14" s="36"/>
      <c r="B14" s="37" t="s">
        <v>20</v>
      </c>
      <c r="C14" s="37" t="s">
        <v>21</v>
      </c>
      <c r="D14" s="15">
        <v>4830000</v>
      </c>
      <c r="E14" s="13">
        <v>4829652.92</v>
      </c>
      <c r="F14" s="35">
        <f t="shared" si="0"/>
        <v>0.99992814078674952</v>
      </c>
    </row>
    <row r="15" spans="1:6" s="5" customFormat="1" ht="32.25" thickBot="1" x14ac:dyDescent="0.3">
      <c r="A15" s="36"/>
      <c r="B15" s="37" t="s">
        <v>22</v>
      </c>
      <c r="C15" s="37" t="s">
        <v>23</v>
      </c>
      <c r="D15" s="15">
        <v>163000</v>
      </c>
      <c r="E15" s="13">
        <v>160892</v>
      </c>
      <c r="F15" s="35">
        <f t="shared" si="0"/>
        <v>0.98706748466257666</v>
      </c>
    </row>
    <row r="16" spans="1:6" s="5" customFormat="1" ht="16.5" thickBot="1" x14ac:dyDescent="0.3">
      <c r="A16" s="36"/>
      <c r="B16" s="37" t="s">
        <v>290</v>
      </c>
      <c r="C16" s="52" t="s">
        <v>292</v>
      </c>
      <c r="D16" s="15">
        <v>446000</v>
      </c>
      <c r="E16" s="13">
        <v>446000</v>
      </c>
      <c r="F16" s="35">
        <f t="shared" si="0"/>
        <v>1</v>
      </c>
    </row>
    <row r="17" spans="1:6" s="5" customFormat="1" ht="16.5" thickBot="1" x14ac:dyDescent="0.3">
      <c r="A17" s="70" t="s">
        <v>24</v>
      </c>
      <c r="B17" s="71" t="s">
        <v>25</v>
      </c>
      <c r="C17" s="71">
        <v>7.02</v>
      </c>
      <c r="D17" s="72">
        <f>D18+D21+D25+D26</f>
        <v>670000</v>
      </c>
      <c r="E17" s="72">
        <f>E18+E21+E25+E26</f>
        <v>640707.34000000008</v>
      </c>
      <c r="F17" s="69">
        <f t="shared" si="0"/>
        <v>0.95627961194029865</v>
      </c>
    </row>
    <row r="18" spans="1:6" s="5" customFormat="1" ht="16.5" thickBot="1" x14ac:dyDescent="0.3">
      <c r="A18" s="70"/>
      <c r="B18" s="71" t="s">
        <v>26</v>
      </c>
      <c r="C18" s="71" t="s">
        <v>27</v>
      </c>
      <c r="D18" s="72">
        <f>D19+D20</f>
        <v>360000</v>
      </c>
      <c r="E18" s="73">
        <f>E19+E20</f>
        <v>362522.31</v>
      </c>
      <c r="F18" s="69">
        <f t="shared" si="0"/>
        <v>1.0070064166666666</v>
      </c>
    </row>
    <row r="19" spans="1:6" s="5" customFormat="1" ht="16.5" thickBot="1" x14ac:dyDescent="0.3">
      <c r="A19" s="36"/>
      <c r="B19" s="37" t="s">
        <v>28</v>
      </c>
      <c r="C19" s="37" t="s">
        <v>29</v>
      </c>
      <c r="D19" s="65">
        <v>140000</v>
      </c>
      <c r="E19" s="64">
        <v>152123.31</v>
      </c>
      <c r="F19" s="35">
        <f t="shared" si="0"/>
        <v>1.0865950714285715</v>
      </c>
    </row>
    <row r="20" spans="1:6" s="5" customFormat="1" ht="16.5" thickBot="1" x14ac:dyDescent="0.3">
      <c r="A20" s="36"/>
      <c r="B20" s="37" t="s">
        <v>30</v>
      </c>
      <c r="C20" s="37" t="s">
        <v>31</v>
      </c>
      <c r="D20" s="65">
        <v>220000</v>
      </c>
      <c r="E20" s="64">
        <v>210399</v>
      </c>
      <c r="F20" s="35">
        <f t="shared" si="0"/>
        <v>0.95635909090909088</v>
      </c>
    </row>
    <row r="21" spans="1:6" s="5" customFormat="1" ht="16.5" thickBot="1" x14ac:dyDescent="0.3">
      <c r="A21" s="70"/>
      <c r="B21" s="71" t="s">
        <v>32</v>
      </c>
      <c r="C21" s="71" t="s">
        <v>33</v>
      </c>
      <c r="D21" s="90">
        <f>D22+D23+D24</f>
        <v>269000</v>
      </c>
      <c r="E21" s="91">
        <f>E22+E23+E24</f>
        <v>232088.03000000003</v>
      </c>
      <c r="F21" s="69">
        <f t="shared" si="0"/>
        <v>0.8627807806691451</v>
      </c>
    </row>
    <row r="22" spans="1:6" s="5" customFormat="1" ht="16.5" thickBot="1" x14ac:dyDescent="0.3">
      <c r="A22" s="36"/>
      <c r="B22" s="37" t="s">
        <v>34</v>
      </c>
      <c r="C22" s="37" t="s">
        <v>35</v>
      </c>
      <c r="D22" s="65">
        <v>112000</v>
      </c>
      <c r="E22" s="64">
        <v>121969.2</v>
      </c>
      <c r="F22" s="35">
        <f t="shared" si="0"/>
        <v>1.0890107142857142</v>
      </c>
    </row>
    <row r="23" spans="1:6" s="5" customFormat="1" ht="16.5" thickBot="1" x14ac:dyDescent="0.3">
      <c r="A23" s="36"/>
      <c r="B23" s="37" t="s">
        <v>36</v>
      </c>
      <c r="C23" s="37" t="s">
        <v>37</v>
      </c>
      <c r="D23" s="65">
        <v>58000</v>
      </c>
      <c r="E23" s="64">
        <v>30629</v>
      </c>
      <c r="F23" s="35">
        <f t="shared" si="0"/>
        <v>0.52808620689655172</v>
      </c>
    </row>
    <row r="24" spans="1:6" s="5" customFormat="1" ht="16.5" thickBot="1" x14ac:dyDescent="0.3">
      <c r="A24" s="36"/>
      <c r="B24" s="37" t="s">
        <v>38</v>
      </c>
      <c r="C24" s="37" t="s">
        <v>39</v>
      </c>
      <c r="D24" s="65">
        <v>99000</v>
      </c>
      <c r="E24" s="64">
        <v>79489.83</v>
      </c>
      <c r="F24" s="35">
        <f t="shared" si="0"/>
        <v>0.80292757575757578</v>
      </c>
    </row>
    <row r="25" spans="1:6" s="5" customFormat="1" ht="16.5" thickBot="1" x14ac:dyDescent="0.3">
      <c r="A25" s="36"/>
      <c r="B25" s="37" t="s">
        <v>40</v>
      </c>
      <c r="C25" s="37" t="s">
        <v>41</v>
      </c>
      <c r="D25" s="65">
        <v>15000</v>
      </c>
      <c r="E25" s="64">
        <v>18462</v>
      </c>
      <c r="F25" s="35">
        <f t="shared" si="0"/>
        <v>1.2307999999999999</v>
      </c>
    </row>
    <row r="26" spans="1:6" s="5" customFormat="1" ht="16.5" thickBot="1" x14ac:dyDescent="0.3">
      <c r="A26" s="36"/>
      <c r="B26" s="37" t="s">
        <v>42</v>
      </c>
      <c r="C26" s="37" t="s">
        <v>43</v>
      </c>
      <c r="D26" s="65">
        <v>26000</v>
      </c>
      <c r="E26" s="64">
        <v>27635</v>
      </c>
      <c r="F26" s="35">
        <f t="shared" si="0"/>
        <v>1.0628846153846154</v>
      </c>
    </row>
    <row r="27" spans="1:6" s="5" customFormat="1" ht="16.5" thickBot="1" x14ac:dyDescent="0.3">
      <c r="A27" s="70" t="s">
        <v>44</v>
      </c>
      <c r="B27" s="71" t="s">
        <v>45</v>
      </c>
      <c r="C27" s="71">
        <v>10.02</v>
      </c>
      <c r="D27" s="90">
        <f>D28+D31</f>
        <v>4962000</v>
      </c>
      <c r="E27" s="91">
        <f>E28+E31</f>
        <v>4895237.7299999995</v>
      </c>
      <c r="F27" s="69">
        <f t="shared" si="0"/>
        <v>0.98654529020556214</v>
      </c>
    </row>
    <row r="28" spans="1:6" s="5" customFormat="1" ht="16.5" thickBot="1" x14ac:dyDescent="0.3">
      <c r="A28" s="70"/>
      <c r="B28" s="71" t="s">
        <v>46</v>
      </c>
      <c r="C28" s="71">
        <v>11.02</v>
      </c>
      <c r="D28" s="90">
        <f>D29+D30</f>
        <v>4606000</v>
      </c>
      <c r="E28" s="91">
        <f>E29+E30</f>
        <v>4487572.6099999994</v>
      </c>
      <c r="F28" s="69">
        <f t="shared" si="0"/>
        <v>0.97428845201910541</v>
      </c>
    </row>
    <row r="29" spans="1:6" s="5" customFormat="1" ht="32.25" thickBot="1" x14ac:dyDescent="0.3">
      <c r="A29" s="36"/>
      <c r="B29" s="37" t="s">
        <v>47</v>
      </c>
      <c r="C29" s="37" t="s">
        <v>48</v>
      </c>
      <c r="D29" s="65">
        <v>3745000</v>
      </c>
      <c r="E29" s="64">
        <v>3628794.61</v>
      </c>
      <c r="F29" s="35">
        <f t="shared" si="0"/>
        <v>0.96897052336448597</v>
      </c>
    </row>
    <row r="30" spans="1:6" s="5" customFormat="1" ht="16.5" thickBot="1" x14ac:dyDescent="0.3">
      <c r="A30" s="36"/>
      <c r="B30" s="37" t="s">
        <v>49</v>
      </c>
      <c r="C30" s="37" t="s">
        <v>50</v>
      </c>
      <c r="D30" s="65">
        <v>861000</v>
      </c>
      <c r="E30" s="64">
        <v>858778</v>
      </c>
      <c r="F30" s="35">
        <f t="shared" si="0"/>
        <v>0.99741927990708479</v>
      </c>
    </row>
    <row r="31" spans="1:6" s="5" customFormat="1" ht="48" thickBot="1" x14ac:dyDescent="0.3">
      <c r="A31" s="70"/>
      <c r="B31" s="71" t="s">
        <v>51</v>
      </c>
      <c r="C31" s="71">
        <v>16.02</v>
      </c>
      <c r="D31" s="90">
        <f>D32+D35+D36</f>
        <v>356000</v>
      </c>
      <c r="E31" s="91">
        <f>E32+E35+E36</f>
        <v>407665.12</v>
      </c>
      <c r="F31" s="69">
        <f t="shared" si="0"/>
        <v>1.1451267415730337</v>
      </c>
    </row>
    <row r="32" spans="1:6" s="5" customFormat="1" ht="16.5" thickBot="1" x14ac:dyDescent="0.3">
      <c r="A32" s="70"/>
      <c r="B32" s="71" t="s">
        <v>52</v>
      </c>
      <c r="C32" s="71" t="s">
        <v>53</v>
      </c>
      <c r="D32" s="72">
        <f>D33+D34</f>
        <v>352000</v>
      </c>
      <c r="E32" s="72">
        <f>E33+E34</f>
        <v>390428.62</v>
      </c>
      <c r="F32" s="69">
        <f t="shared" si="0"/>
        <v>1.1091722159090909</v>
      </c>
    </row>
    <row r="33" spans="1:6" s="5" customFormat="1" ht="16.5" thickBot="1" x14ac:dyDescent="0.3">
      <c r="A33" s="36"/>
      <c r="B33" s="37" t="s">
        <v>54</v>
      </c>
      <c r="C33" s="37" t="s">
        <v>55</v>
      </c>
      <c r="D33" s="15">
        <v>292000</v>
      </c>
      <c r="E33" s="66">
        <v>335536.62</v>
      </c>
      <c r="F33" s="35">
        <f t="shared" si="0"/>
        <v>1.1490980136986302</v>
      </c>
    </row>
    <row r="34" spans="1:6" s="5" customFormat="1" ht="32.25" thickBot="1" x14ac:dyDescent="0.3">
      <c r="A34" s="36"/>
      <c r="B34" s="37" t="s">
        <v>56</v>
      </c>
      <c r="C34" s="37" t="s">
        <v>57</v>
      </c>
      <c r="D34" s="65">
        <v>60000</v>
      </c>
      <c r="E34" s="64">
        <v>54892</v>
      </c>
      <c r="F34" s="35">
        <f t="shared" si="0"/>
        <v>0.91486666666666672</v>
      </c>
    </row>
    <row r="35" spans="1:6" s="5" customFormat="1" ht="32.25" thickBot="1" x14ac:dyDescent="0.3">
      <c r="A35" s="36"/>
      <c r="B35" s="37" t="s">
        <v>58</v>
      </c>
      <c r="C35" s="37" t="s">
        <v>59</v>
      </c>
      <c r="D35" s="65">
        <v>1000</v>
      </c>
      <c r="E35" s="64">
        <v>13742.5</v>
      </c>
      <c r="F35" s="35">
        <f t="shared" si="0"/>
        <v>13.7425</v>
      </c>
    </row>
    <row r="36" spans="1:6" s="5" customFormat="1" ht="32.25" thickBot="1" x14ac:dyDescent="0.3">
      <c r="A36" s="36"/>
      <c r="B36" s="37" t="s">
        <v>60</v>
      </c>
      <c r="C36" s="37" t="s">
        <v>61</v>
      </c>
      <c r="D36" s="65">
        <v>3000</v>
      </c>
      <c r="E36" s="64">
        <v>3494</v>
      </c>
      <c r="F36" s="35">
        <f t="shared" si="0"/>
        <v>1.1646666666666667</v>
      </c>
    </row>
    <row r="37" spans="1:6" s="5" customFormat="1" ht="16.5" thickBot="1" x14ac:dyDescent="0.3">
      <c r="A37" s="70" t="s">
        <v>62</v>
      </c>
      <c r="B37" s="71" t="s">
        <v>63</v>
      </c>
      <c r="C37" s="71">
        <v>18.02</v>
      </c>
      <c r="D37" s="72">
        <f>D38</f>
        <v>4000</v>
      </c>
      <c r="E37" s="72">
        <f>E38</f>
        <v>2992</v>
      </c>
      <c r="F37" s="69">
        <f t="shared" si="0"/>
        <v>0.748</v>
      </c>
    </row>
    <row r="38" spans="1:6" s="5" customFormat="1" ht="16.5" thickBot="1" x14ac:dyDescent="0.3">
      <c r="A38" s="36"/>
      <c r="B38" s="37" t="s">
        <v>64</v>
      </c>
      <c r="C38" s="37" t="s">
        <v>65</v>
      </c>
      <c r="D38" s="15">
        <v>4000</v>
      </c>
      <c r="E38" s="13">
        <v>2992</v>
      </c>
      <c r="F38" s="35">
        <f t="shared" si="0"/>
        <v>0.748</v>
      </c>
    </row>
    <row r="39" spans="1:6" s="5" customFormat="1" ht="16.5" thickBot="1" x14ac:dyDescent="0.3">
      <c r="A39" s="70" t="s">
        <v>66</v>
      </c>
      <c r="B39" s="71" t="s">
        <v>67</v>
      </c>
      <c r="C39" s="71" t="s">
        <v>68</v>
      </c>
      <c r="D39" s="72">
        <f>D40+D43</f>
        <v>-334000</v>
      </c>
      <c r="E39" s="72">
        <f>E40+E43</f>
        <v>492692.1</v>
      </c>
      <c r="F39" s="69">
        <f t="shared" si="0"/>
        <v>-1.4751260479041914</v>
      </c>
    </row>
    <row r="40" spans="1:6" s="5" customFormat="1" ht="16.5" thickBot="1" x14ac:dyDescent="0.3">
      <c r="A40" s="70" t="s">
        <v>69</v>
      </c>
      <c r="B40" s="71" t="s">
        <v>70</v>
      </c>
      <c r="C40" s="71" t="s">
        <v>71</v>
      </c>
      <c r="D40" s="72">
        <f>D41</f>
        <v>49000</v>
      </c>
      <c r="E40" s="72">
        <f>E41</f>
        <v>145776.10999999999</v>
      </c>
      <c r="F40" s="69">
        <f t="shared" si="0"/>
        <v>2.9750226530612243</v>
      </c>
    </row>
    <row r="41" spans="1:6" s="5" customFormat="1" ht="16.5" thickBot="1" x14ac:dyDescent="0.3">
      <c r="A41" s="70"/>
      <c r="B41" s="71" t="s">
        <v>72</v>
      </c>
      <c r="C41" s="71" t="s">
        <v>73</v>
      </c>
      <c r="D41" s="72">
        <f>D42</f>
        <v>49000</v>
      </c>
      <c r="E41" s="73">
        <f>E42</f>
        <v>145776.10999999999</v>
      </c>
      <c r="F41" s="69">
        <f t="shared" si="0"/>
        <v>2.9750226530612243</v>
      </c>
    </row>
    <row r="42" spans="1:6" s="5" customFormat="1" ht="16.5" thickBot="1" x14ac:dyDescent="0.3">
      <c r="A42" s="36"/>
      <c r="B42" s="37" t="s">
        <v>74</v>
      </c>
      <c r="C42" s="37" t="s">
        <v>75</v>
      </c>
      <c r="D42" s="65">
        <v>49000</v>
      </c>
      <c r="E42" s="64">
        <v>145776.10999999999</v>
      </c>
      <c r="F42" s="35">
        <f t="shared" si="0"/>
        <v>2.9750226530612243</v>
      </c>
    </row>
    <row r="43" spans="1:6" s="5" customFormat="1" ht="16.5" thickBot="1" x14ac:dyDescent="0.3">
      <c r="A43" s="70" t="s">
        <v>76</v>
      </c>
      <c r="B43" s="71" t="s">
        <v>77</v>
      </c>
      <c r="C43" s="71" t="s">
        <v>78</v>
      </c>
      <c r="D43" s="72">
        <f>D44+D47+D49+D53+D56</f>
        <v>-383000</v>
      </c>
      <c r="E43" s="72">
        <f>E44+E47+E49+E53+E56</f>
        <v>346915.99</v>
      </c>
      <c r="F43" s="69">
        <f t="shared" si="0"/>
        <v>-0.90578587467362925</v>
      </c>
    </row>
    <row r="44" spans="1:6" s="5" customFormat="1" ht="16.5" thickBot="1" x14ac:dyDescent="0.3">
      <c r="A44" s="70"/>
      <c r="B44" s="71" t="s">
        <v>79</v>
      </c>
      <c r="C44" s="71">
        <v>33.020000000000003</v>
      </c>
      <c r="D44" s="72">
        <f>D45+D46</f>
        <v>6000</v>
      </c>
      <c r="E44" s="72">
        <f>E45+E46</f>
        <v>3552.69</v>
      </c>
      <c r="F44" s="69">
        <f t="shared" si="0"/>
        <v>0.59211500000000006</v>
      </c>
    </row>
    <row r="45" spans="1:6" s="5" customFormat="1" ht="16.5" thickBot="1" x14ac:dyDescent="0.3">
      <c r="A45" s="36"/>
      <c r="B45" s="37" t="s">
        <v>79</v>
      </c>
      <c r="C45" s="37" t="s">
        <v>80</v>
      </c>
      <c r="D45" s="15">
        <v>3000</v>
      </c>
      <c r="E45" s="66">
        <v>2656</v>
      </c>
      <c r="F45" s="35">
        <f t="shared" si="0"/>
        <v>0.88533333333333331</v>
      </c>
    </row>
    <row r="46" spans="1:6" s="5" customFormat="1" ht="32.25" thickBot="1" x14ac:dyDescent="0.3">
      <c r="A46" s="36"/>
      <c r="B46" s="37" t="s">
        <v>81</v>
      </c>
      <c r="C46" s="37" t="s">
        <v>82</v>
      </c>
      <c r="D46" s="65">
        <v>3000</v>
      </c>
      <c r="E46" s="64">
        <v>896.69</v>
      </c>
      <c r="F46" s="35">
        <f t="shared" si="0"/>
        <v>0.2988966666666667</v>
      </c>
    </row>
    <row r="47" spans="1:6" s="5" customFormat="1" ht="32.25" thickBot="1" x14ac:dyDescent="0.3">
      <c r="A47" s="70"/>
      <c r="B47" s="71" t="s">
        <v>83</v>
      </c>
      <c r="C47" s="71">
        <v>34.020000000000003</v>
      </c>
      <c r="D47" s="72">
        <f>D48</f>
        <v>14000</v>
      </c>
      <c r="E47" s="72">
        <f>E48</f>
        <v>10788.79</v>
      </c>
      <c r="F47" s="69">
        <f t="shared" si="0"/>
        <v>0.7706278571428572</v>
      </c>
    </row>
    <row r="48" spans="1:6" s="5" customFormat="1" ht="16.5" thickBot="1" x14ac:dyDescent="0.3">
      <c r="A48" s="36"/>
      <c r="B48" s="37" t="s">
        <v>84</v>
      </c>
      <c r="C48" s="37" t="s">
        <v>85</v>
      </c>
      <c r="D48" s="15">
        <v>14000</v>
      </c>
      <c r="E48" s="13">
        <v>10788.79</v>
      </c>
      <c r="F48" s="35">
        <f t="shared" si="0"/>
        <v>0.7706278571428572</v>
      </c>
    </row>
    <row r="49" spans="1:6" s="5" customFormat="1" ht="16.5" thickBot="1" x14ac:dyDescent="0.3">
      <c r="A49" s="70"/>
      <c r="B49" s="71" t="s">
        <v>86</v>
      </c>
      <c r="C49" s="71">
        <v>35.020000000000003</v>
      </c>
      <c r="D49" s="72">
        <f>D50+D52</f>
        <v>244000</v>
      </c>
      <c r="E49" s="72">
        <f>E50+E52</f>
        <v>234672.32</v>
      </c>
      <c r="F49" s="69">
        <f t="shared" si="0"/>
        <v>0.96177180327868861</v>
      </c>
    </row>
    <row r="50" spans="1:6" s="5" customFormat="1" ht="16.5" thickBot="1" x14ac:dyDescent="0.3">
      <c r="A50" s="70"/>
      <c r="B50" s="71" t="s">
        <v>87</v>
      </c>
      <c r="C50" s="71" t="s">
        <v>88</v>
      </c>
      <c r="D50" s="72">
        <f>D51</f>
        <v>208000</v>
      </c>
      <c r="E50" s="73">
        <f>E51</f>
        <v>177085.34</v>
      </c>
      <c r="F50" s="69">
        <f t="shared" si="0"/>
        <v>0.85137182692307689</v>
      </c>
    </row>
    <row r="51" spans="1:6" s="5" customFormat="1" ht="32.25" thickBot="1" x14ac:dyDescent="0.3">
      <c r="A51" s="36"/>
      <c r="B51" s="37" t="s">
        <v>89</v>
      </c>
      <c r="C51" s="37" t="s">
        <v>90</v>
      </c>
      <c r="D51" s="65">
        <v>208000</v>
      </c>
      <c r="E51" s="64">
        <v>177085.34</v>
      </c>
      <c r="F51" s="35">
        <f t="shared" si="0"/>
        <v>0.85137182692307689</v>
      </c>
    </row>
    <row r="52" spans="1:6" s="5" customFormat="1" ht="16.5" thickBot="1" x14ac:dyDescent="0.3">
      <c r="A52" s="36"/>
      <c r="B52" s="37" t="s">
        <v>91</v>
      </c>
      <c r="C52" s="37" t="s">
        <v>92</v>
      </c>
      <c r="D52" s="65">
        <v>36000</v>
      </c>
      <c r="E52" s="64">
        <v>57586.98</v>
      </c>
      <c r="F52" s="35">
        <f t="shared" si="0"/>
        <v>1.5996383333333335</v>
      </c>
    </row>
    <row r="53" spans="1:6" s="5" customFormat="1" ht="16.5" thickBot="1" x14ac:dyDescent="0.3">
      <c r="A53" s="70"/>
      <c r="B53" s="71" t="s">
        <v>93</v>
      </c>
      <c r="C53" s="71">
        <v>36.020000000000003</v>
      </c>
      <c r="D53" s="90">
        <f>D54+D55</f>
        <v>49000</v>
      </c>
      <c r="E53" s="91">
        <f>E54+E55</f>
        <v>97902.19</v>
      </c>
      <c r="F53" s="69">
        <f t="shared" si="0"/>
        <v>1.9980038775510205</v>
      </c>
    </row>
    <row r="54" spans="1:6" s="5" customFormat="1" ht="16.5" thickBot="1" x14ac:dyDescent="0.3">
      <c r="A54" s="36"/>
      <c r="B54" s="37" t="s">
        <v>305</v>
      </c>
      <c r="C54" s="37" t="s">
        <v>304</v>
      </c>
      <c r="D54" s="65">
        <v>7000</v>
      </c>
      <c r="E54" s="64">
        <v>49329.19</v>
      </c>
      <c r="F54" s="69">
        <f t="shared" si="0"/>
        <v>7.0470271428571429</v>
      </c>
    </row>
    <row r="55" spans="1:6" s="5" customFormat="1" ht="16.5" thickBot="1" x14ac:dyDescent="0.3">
      <c r="A55" s="36"/>
      <c r="B55" s="37" t="s">
        <v>94</v>
      </c>
      <c r="C55" s="37" t="s">
        <v>95</v>
      </c>
      <c r="D55" s="65">
        <v>42000</v>
      </c>
      <c r="E55" s="64">
        <v>48573</v>
      </c>
      <c r="F55" s="35">
        <f t="shared" si="0"/>
        <v>1.1565000000000001</v>
      </c>
    </row>
    <row r="56" spans="1:6" s="5" customFormat="1" ht="32.25" thickBot="1" x14ac:dyDescent="0.3">
      <c r="A56" s="70"/>
      <c r="B56" s="71" t="s">
        <v>96</v>
      </c>
      <c r="C56" s="71" t="s">
        <v>177</v>
      </c>
      <c r="D56" s="72">
        <f>D57</f>
        <v>-696000</v>
      </c>
      <c r="E56" s="72">
        <f>E57</f>
        <v>0</v>
      </c>
      <c r="F56" s="69">
        <f t="shared" si="0"/>
        <v>0</v>
      </c>
    </row>
    <row r="57" spans="1:6" s="5" customFormat="1" ht="32.25" thickBot="1" x14ac:dyDescent="0.3">
      <c r="A57" s="36"/>
      <c r="B57" s="37" t="s">
        <v>97</v>
      </c>
      <c r="C57" s="37" t="s">
        <v>98</v>
      </c>
      <c r="D57" s="38">
        <v>-696000</v>
      </c>
      <c r="E57" s="38">
        <v>0</v>
      </c>
      <c r="F57" s="35">
        <f t="shared" si="0"/>
        <v>0</v>
      </c>
    </row>
    <row r="58" spans="1:6" s="5" customFormat="1" ht="16.5" thickBot="1" x14ac:dyDescent="0.3">
      <c r="A58" s="70" t="s">
        <v>100</v>
      </c>
      <c r="B58" s="71" t="s">
        <v>101</v>
      </c>
      <c r="C58" s="71">
        <v>42</v>
      </c>
      <c r="D58" s="72">
        <f>D59+D60</f>
        <v>442000</v>
      </c>
      <c r="E58" s="72">
        <f>E59+E60</f>
        <v>441976</v>
      </c>
      <c r="F58" s="69">
        <f t="shared" si="0"/>
        <v>0.99994570135746608</v>
      </c>
    </row>
    <row r="59" spans="1:6" s="5" customFormat="1" ht="32.25" thickBot="1" x14ac:dyDescent="0.3">
      <c r="A59" s="36"/>
      <c r="B59" s="37" t="s">
        <v>102</v>
      </c>
      <c r="C59" s="39" t="s">
        <v>103</v>
      </c>
      <c r="D59" s="15">
        <v>375800</v>
      </c>
      <c r="E59" s="13">
        <v>375780</v>
      </c>
      <c r="F59" s="35">
        <f t="shared" si="0"/>
        <v>0.99994678020223526</v>
      </c>
    </row>
    <row r="60" spans="1:6" s="5" customFormat="1" ht="16.5" thickBot="1" x14ac:dyDescent="0.3">
      <c r="A60" s="36"/>
      <c r="B60" s="37" t="s">
        <v>104</v>
      </c>
      <c r="C60" s="37" t="s">
        <v>105</v>
      </c>
      <c r="D60" s="15">
        <v>66200</v>
      </c>
      <c r="E60" s="13">
        <v>66196</v>
      </c>
      <c r="F60" s="35">
        <f t="shared" si="0"/>
        <v>0.99993957703927494</v>
      </c>
    </row>
    <row r="61" spans="1:6" s="5" customFormat="1" ht="15.75" x14ac:dyDescent="0.25">
      <c r="A61" s="40"/>
    </row>
    <row r="62" spans="1:6" s="5" customFormat="1" ht="15.75" x14ac:dyDescent="0.25"/>
    <row r="63" spans="1:6" s="5" customFormat="1" ht="15.75" x14ac:dyDescent="0.25">
      <c r="B63" s="41"/>
    </row>
    <row r="64" spans="1:6" s="5" customFormat="1" ht="15.75" x14ac:dyDescent="0.25">
      <c r="B64" s="19" t="s">
        <v>287</v>
      </c>
      <c r="E64" s="42" t="s">
        <v>313</v>
      </c>
    </row>
    <row r="65" spans="2:5" s="5" customFormat="1" ht="15.75" x14ac:dyDescent="0.25">
      <c r="E65" s="19" t="s">
        <v>288</v>
      </c>
    </row>
    <row r="66" spans="2:5" s="5" customFormat="1" ht="15.75" x14ac:dyDescent="0.25">
      <c r="B66" s="4" t="s">
        <v>289</v>
      </c>
      <c r="E66" s="5" t="s">
        <v>303</v>
      </c>
    </row>
    <row r="67" spans="2:5" s="5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3" footer="0.3"/>
  <pageSetup scale="7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topLeftCell="A22" zoomScaleNormal="100" workbookViewId="0">
      <selection activeCell="F30" sqref="F30"/>
    </sheetView>
  </sheetViews>
  <sheetFormatPr defaultRowHeight="15" x14ac:dyDescent="0.25"/>
  <cols>
    <col min="2" max="2" width="32.85546875" customWidth="1"/>
    <col min="3" max="3" width="17" customWidth="1"/>
    <col min="4" max="4" width="15.5703125" customWidth="1"/>
    <col min="5" max="5" width="13.140625" customWidth="1"/>
    <col min="6" max="6" width="10.28515625" customWidth="1"/>
  </cols>
  <sheetData>
    <row r="1" spans="1:6" s="5" customFormat="1" ht="15.75" x14ac:dyDescent="0.25">
      <c r="F1" s="19" t="s">
        <v>278</v>
      </c>
    </row>
    <row r="2" spans="1:6" s="5" customFormat="1" ht="15.75" x14ac:dyDescent="0.25">
      <c r="C2" s="19" t="s">
        <v>284</v>
      </c>
      <c r="F2" s="19"/>
    </row>
    <row r="3" spans="1:6" s="5" customFormat="1" ht="16.5" thickBot="1" x14ac:dyDescent="0.3"/>
    <row r="4" spans="1:6" s="5" customFormat="1" ht="31.5" x14ac:dyDescent="0.25">
      <c r="A4" s="95" t="s">
        <v>0</v>
      </c>
      <c r="B4" s="95" t="s">
        <v>1</v>
      </c>
      <c r="C4" s="95" t="s">
        <v>2</v>
      </c>
      <c r="D4" s="32" t="s">
        <v>106</v>
      </c>
      <c r="E4" s="32" t="s">
        <v>107</v>
      </c>
      <c r="F4" s="95" t="s">
        <v>5</v>
      </c>
    </row>
    <row r="5" spans="1:6" s="5" customFormat="1" ht="16.5" thickBot="1" x14ac:dyDescent="0.3">
      <c r="A5" s="96"/>
      <c r="B5" s="96"/>
      <c r="C5" s="96"/>
      <c r="D5" s="43">
        <v>44926</v>
      </c>
      <c r="E5" s="43">
        <v>44926</v>
      </c>
      <c r="F5" s="96"/>
    </row>
    <row r="6" spans="1:6" s="5" customFormat="1" ht="16.5" thickBot="1" x14ac:dyDescent="0.3">
      <c r="A6" s="97" t="s">
        <v>108</v>
      </c>
      <c r="B6" s="98"/>
      <c r="C6" s="67">
        <v>50.02</v>
      </c>
      <c r="D6" s="68">
        <f>D7+D11+D13+D17+D19+D23+D26+D28+D31</f>
        <v>11193000</v>
      </c>
      <c r="E6" s="68">
        <f>E7+E11+E13+E17+E19+E23+E26+E28+E31</f>
        <v>8582822.3200000003</v>
      </c>
      <c r="F6" s="69">
        <f>E6/D6</f>
        <v>0.76680267309925854</v>
      </c>
    </row>
    <row r="7" spans="1:6" s="5" customFormat="1" ht="32.25" thickBot="1" x14ac:dyDescent="0.3">
      <c r="A7" s="70">
        <v>1</v>
      </c>
      <c r="B7" s="71" t="s">
        <v>109</v>
      </c>
      <c r="C7" s="71">
        <v>51.02</v>
      </c>
      <c r="D7" s="72">
        <f>D8+D9+D10</f>
        <v>4254000</v>
      </c>
      <c r="E7" s="72">
        <f>E8+E9+E10</f>
        <v>3237498.89</v>
      </c>
      <c r="F7" s="69">
        <f t="shared" ref="F7:F32" si="0">E7/D7</f>
        <v>0.76104816408086506</v>
      </c>
    </row>
    <row r="8" spans="1:6" s="5" customFormat="1" ht="16.5" thickBot="1" x14ac:dyDescent="0.3">
      <c r="A8" s="36"/>
      <c r="B8" s="37" t="s">
        <v>110</v>
      </c>
      <c r="C8" s="37" t="s">
        <v>111</v>
      </c>
      <c r="D8" s="38">
        <v>3041000</v>
      </c>
      <c r="E8" s="38">
        <v>2410736</v>
      </c>
      <c r="F8" s="35">
        <f t="shared" si="0"/>
        <v>0.79274449194343966</v>
      </c>
    </row>
    <row r="9" spans="1:6" s="5" customFormat="1" ht="16.5" thickBot="1" x14ac:dyDescent="0.3">
      <c r="A9" s="36"/>
      <c r="B9" s="37" t="s">
        <v>112</v>
      </c>
      <c r="C9" s="37" t="s">
        <v>113</v>
      </c>
      <c r="D9" s="38">
        <v>1213000</v>
      </c>
      <c r="E9" s="38">
        <v>866054.89</v>
      </c>
      <c r="F9" s="35">
        <f t="shared" si="0"/>
        <v>0.71397765045342132</v>
      </c>
    </row>
    <row r="10" spans="1:6" s="5" customFormat="1" ht="32.25" thickBot="1" x14ac:dyDescent="0.3">
      <c r="A10" s="36"/>
      <c r="B10" s="37" t="s">
        <v>114</v>
      </c>
      <c r="C10" s="37" t="s">
        <v>115</v>
      </c>
      <c r="D10" s="38">
        <v>0</v>
      </c>
      <c r="E10" s="38">
        <v>-39292</v>
      </c>
      <c r="F10" s="35" t="s">
        <v>99</v>
      </c>
    </row>
    <row r="11" spans="1:6" s="5" customFormat="1" ht="32.25" thickBot="1" x14ac:dyDescent="0.3">
      <c r="A11" s="70">
        <v>2</v>
      </c>
      <c r="B11" s="71" t="s">
        <v>116</v>
      </c>
      <c r="C11" s="71">
        <v>61.02</v>
      </c>
      <c r="D11" s="72">
        <f>D12</f>
        <v>24000</v>
      </c>
      <c r="E11" s="72">
        <f>E12</f>
        <v>9135.58</v>
      </c>
      <c r="F11" s="69">
        <f t="shared" si="0"/>
        <v>0.38064916666666665</v>
      </c>
    </row>
    <row r="12" spans="1:6" s="5" customFormat="1" ht="16.5" thickBot="1" x14ac:dyDescent="0.3">
      <c r="A12" s="36"/>
      <c r="B12" s="37" t="s">
        <v>112</v>
      </c>
      <c r="C12" s="37" t="s">
        <v>117</v>
      </c>
      <c r="D12" s="38">
        <v>24000</v>
      </c>
      <c r="E12" s="38">
        <v>9135.58</v>
      </c>
      <c r="F12" s="35">
        <f t="shared" si="0"/>
        <v>0.38064916666666665</v>
      </c>
    </row>
    <row r="13" spans="1:6" s="5" customFormat="1" ht="16.5" thickBot="1" x14ac:dyDescent="0.3">
      <c r="A13" s="70">
        <v>3</v>
      </c>
      <c r="B13" s="71" t="s">
        <v>118</v>
      </c>
      <c r="C13" s="71">
        <v>65.02</v>
      </c>
      <c r="D13" s="72">
        <f>D14+D15+D16</f>
        <v>1834000</v>
      </c>
      <c r="E13" s="72">
        <f>E14+E15+E16</f>
        <v>1530186.13</v>
      </c>
      <c r="F13" s="69">
        <f t="shared" si="0"/>
        <v>0.83434358233369676</v>
      </c>
    </row>
    <row r="14" spans="1:6" s="5" customFormat="1" ht="16.5" thickBot="1" x14ac:dyDescent="0.3">
      <c r="A14" s="36"/>
      <c r="B14" s="37" t="s">
        <v>112</v>
      </c>
      <c r="C14" s="37" t="s">
        <v>119</v>
      </c>
      <c r="D14" s="38">
        <v>557000</v>
      </c>
      <c r="E14" s="38">
        <v>556791.13</v>
      </c>
      <c r="F14" s="35">
        <f t="shared" si="0"/>
        <v>0.99962500897666073</v>
      </c>
    </row>
    <row r="15" spans="1:6" s="5" customFormat="1" ht="16.5" thickBot="1" x14ac:dyDescent="0.3">
      <c r="A15" s="36"/>
      <c r="B15" s="37" t="s">
        <v>120</v>
      </c>
      <c r="C15" s="37" t="s">
        <v>121</v>
      </c>
      <c r="D15" s="38">
        <v>110000</v>
      </c>
      <c r="E15" s="38">
        <v>106900</v>
      </c>
      <c r="F15" s="35">
        <f t="shared" si="0"/>
        <v>0.9718181818181818</v>
      </c>
    </row>
    <row r="16" spans="1:6" s="5" customFormat="1" ht="16.5" thickBot="1" x14ac:dyDescent="0.3">
      <c r="A16" s="36"/>
      <c r="B16" s="37" t="s">
        <v>175</v>
      </c>
      <c r="C16" s="37" t="s">
        <v>176</v>
      </c>
      <c r="D16" s="38">
        <v>1167000</v>
      </c>
      <c r="E16" s="38">
        <v>866495</v>
      </c>
      <c r="F16" s="35">
        <f t="shared" si="0"/>
        <v>0.74249785775492716</v>
      </c>
    </row>
    <row r="17" spans="1:6" s="5" customFormat="1" ht="16.5" thickBot="1" x14ac:dyDescent="0.3">
      <c r="A17" s="70">
        <v>4</v>
      </c>
      <c r="B17" s="71" t="s">
        <v>122</v>
      </c>
      <c r="C17" s="71">
        <v>66.02</v>
      </c>
      <c r="D17" s="72">
        <f>D18</f>
        <v>134200</v>
      </c>
      <c r="E17" s="72">
        <f>E18</f>
        <v>67646</v>
      </c>
      <c r="F17" s="69">
        <f t="shared" si="0"/>
        <v>0.50406855439642329</v>
      </c>
    </row>
    <row r="18" spans="1:6" s="5" customFormat="1" ht="16.5" thickBot="1" x14ac:dyDescent="0.3">
      <c r="A18" s="36"/>
      <c r="B18" s="37" t="s">
        <v>110</v>
      </c>
      <c r="C18" s="37" t="s">
        <v>123</v>
      </c>
      <c r="D18" s="38">
        <v>134200</v>
      </c>
      <c r="E18" s="38">
        <v>67646</v>
      </c>
      <c r="F18" s="35">
        <f t="shared" si="0"/>
        <v>0.50406855439642329</v>
      </c>
    </row>
    <row r="19" spans="1:6" s="5" customFormat="1" ht="32.25" thickBot="1" x14ac:dyDescent="0.3">
      <c r="A19" s="70">
        <v>5</v>
      </c>
      <c r="B19" s="71" t="s">
        <v>124</v>
      </c>
      <c r="C19" s="71">
        <v>67.02</v>
      </c>
      <c r="D19" s="72">
        <f>D20+D21+D22</f>
        <v>475000</v>
      </c>
      <c r="E19" s="72">
        <f>E20+E21+E22</f>
        <v>203155.78999999998</v>
      </c>
      <c r="F19" s="69">
        <f t="shared" si="0"/>
        <v>0.42769639999999998</v>
      </c>
    </row>
    <row r="20" spans="1:6" s="5" customFormat="1" ht="16.5" thickBot="1" x14ac:dyDescent="0.3">
      <c r="A20" s="36"/>
      <c r="B20" s="37" t="s">
        <v>110</v>
      </c>
      <c r="C20" s="37" t="s">
        <v>125</v>
      </c>
      <c r="D20" s="38">
        <v>65000</v>
      </c>
      <c r="E20" s="38">
        <v>29046</v>
      </c>
      <c r="F20" s="35">
        <f t="shared" si="0"/>
        <v>0.44686153846153848</v>
      </c>
    </row>
    <row r="21" spans="1:6" s="5" customFormat="1" ht="16.5" thickBot="1" x14ac:dyDescent="0.3">
      <c r="A21" s="36"/>
      <c r="B21" s="37" t="s">
        <v>112</v>
      </c>
      <c r="C21" s="37" t="s">
        <v>126</v>
      </c>
      <c r="D21" s="38">
        <v>210000</v>
      </c>
      <c r="E21" s="38">
        <v>62076.56</v>
      </c>
      <c r="F21" s="35">
        <f t="shared" si="0"/>
        <v>0.29560266666666668</v>
      </c>
    </row>
    <row r="22" spans="1:6" s="5" customFormat="1" ht="16.5" thickBot="1" x14ac:dyDescent="0.3">
      <c r="A22" s="36"/>
      <c r="B22" s="37" t="s">
        <v>127</v>
      </c>
      <c r="C22" s="37" t="s">
        <v>128</v>
      </c>
      <c r="D22" s="38">
        <v>200000</v>
      </c>
      <c r="E22" s="38">
        <v>112033.23</v>
      </c>
      <c r="F22" s="35">
        <f t="shared" si="0"/>
        <v>0.56016615000000003</v>
      </c>
    </row>
    <row r="23" spans="1:6" s="5" customFormat="1" ht="32.25" thickBot="1" x14ac:dyDescent="0.3">
      <c r="A23" s="70">
        <v>6</v>
      </c>
      <c r="B23" s="71" t="s">
        <v>129</v>
      </c>
      <c r="C23" s="71">
        <v>68.02</v>
      </c>
      <c r="D23" s="72">
        <f>D24+D25</f>
        <v>3737800</v>
      </c>
      <c r="E23" s="72">
        <f>E24+E25</f>
        <v>3074466.51</v>
      </c>
      <c r="F23" s="69">
        <f t="shared" si="0"/>
        <v>0.82253371234415962</v>
      </c>
    </row>
    <row r="24" spans="1:6" s="5" customFormat="1" ht="16.5" thickBot="1" x14ac:dyDescent="0.3">
      <c r="A24" s="36"/>
      <c r="B24" s="37" t="s">
        <v>110</v>
      </c>
      <c r="C24" s="37" t="s">
        <v>130</v>
      </c>
      <c r="D24" s="38">
        <v>1430000</v>
      </c>
      <c r="E24" s="38">
        <v>1136696.51</v>
      </c>
      <c r="F24" s="35">
        <f t="shared" si="0"/>
        <v>0.7948926643356643</v>
      </c>
    </row>
    <row r="25" spans="1:6" s="5" customFormat="1" ht="16.5" thickBot="1" x14ac:dyDescent="0.3">
      <c r="A25" s="36"/>
      <c r="B25" s="37" t="s">
        <v>131</v>
      </c>
      <c r="C25" s="37" t="s">
        <v>132</v>
      </c>
      <c r="D25" s="38">
        <v>2307800</v>
      </c>
      <c r="E25" s="38">
        <v>1937770</v>
      </c>
      <c r="F25" s="35">
        <f t="shared" si="0"/>
        <v>0.83966114914637313</v>
      </c>
    </row>
    <row r="26" spans="1:6" s="5" customFormat="1" ht="32.25" thickBot="1" x14ac:dyDescent="0.3">
      <c r="A26" s="70">
        <v>7</v>
      </c>
      <c r="B26" s="71" t="s">
        <v>133</v>
      </c>
      <c r="C26" s="71">
        <v>70.02</v>
      </c>
      <c r="D26" s="72">
        <f>D27</f>
        <v>480000</v>
      </c>
      <c r="E26" s="72">
        <f>E27</f>
        <v>296026.94</v>
      </c>
      <c r="F26" s="69">
        <f t="shared" si="0"/>
        <v>0.61672279166666666</v>
      </c>
    </row>
    <row r="27" spans="1:6" s="5" customFormat="1" ht="16.5" thickBot="1" x14ac:dyDescent="0.3">
      <c r="A27" s="36"/>
      <c r="B27" s="37" t="s">
        <v>112</v>
      </c>
      <c r="C27" s="37" t="s">
        <v>134</v>
      </c>
      <c r="D27" s="38">
        <v>480000</v>
      </c>
      <c r="E27" s="38">
        <v>296026.94</v>
      </c>
      <c r="F27" s="35">
        <f t="shared" si="0"/>
        <v>0.61672279166666666</v>
      </c>
    </row>
    <row r="28" spans="1:6" s="5" customFormat="1" ht="16.5" thickBot="1" x14ac:dyDescent="0.3">
      <c r="A28" s="70">
        <v>8</v>
      </c>
      <c r="B28" s="71" t="s">
        <v>135</v>
      </c>
      <c r="C28" s="71">
        <v>74.02</v>
      </c>
      <c r="D28" s="72">
        <f>D29+D30</f>
        <v>126000</v>
      </c>
      <c r="E28" s="72">
        <f>E29+E30</f>
        <v>116030.73000000001</v>
      </c>
      <c r="F28" s="69">
        <f t="shared" si="0"/>
        <v>0.92087880952380963</v>
      </c>
    </row>
    <row r="29" spans="1:6" s="5" customFormat="1" ht="16.5" thickBot="1" x14ac:dyDescent="0.3">
      <c r="A29" s="36"/>
      <c r="B29" s="37" t="s">
        <v>112</v>
      </c>
      <c r="C29" s="37" t="s">
        <v>136</v>
      </c>
      <c r="D29" s="38">
        <v>70000</v>
      </c>
      <c r="E29" s="38">
        <v>60710.73</v>
      </c>
      <c r="F29" s="35">
        <f t="shared" si="0"/>
        <v>0.86729614285714285</v>
      </c>
    </row>
    <row r="30" spans="1:6" s="5" customFormat="1" ht="16.5" thickBot="1" x14ac:dyDescent="0.3">
      <c r="A30" s="36"/>
      <c r="B30" s="37" t="s">
        <v>137</v>
      </c>
      <c r="C30" s="37" t="s">
        <v>138</v>
      </c>
      <c r="D30" s="38">
        <v>56000</v>
      </c>
      <c r="E30" s="38">
        <v>55320</v>
      </c>
      <c r="F30" s="35">
        <f t="shared" si="0"/>
        <v>0.98785714285714288</v>
      </c>
    </row>
    <row r="31" spans="1:6" s="5" customFormat="1" ht="16.5" thickBot="1" x14ac:dyDescent="0.3">
      <c r="A31" s="70">
        <v>9</v>
      </c>
      <c r="B31" s="71" t="s">
        <v>139</v>
      </c>
      <c r="C31" s="71">
        <v>84.02</v>
      </c>
      <c r="D31" s="72">
        <f>D32</f>
        <v>128000</v>
      </c>
      <c r="E31" s="72">
        <f>E32</f>
        <v>48675.75</v>
      </c>
      <c r="F31" s="69">
        <f t="shared" si="0"/>
        <v>0.38027929687500001</v>
      </c>
    </row>
    <row r="32" spans="1:6" s="5" customFormat="1" ht="16.5" thickBot="1" x14ac:dyDescent="0.3">
      <c r="A32" s="36"/>
      <c r="B32" s="37" t="s">
        <v>112</v>
      </c>
      <c r="C32" s="37" t="s">
        <v>140</v>
      </c>
      <c r="D32" s="38">
        <v>128000</v>
      </c>
      <c r="E32" s="38">
        <v>48675.75</v>
      </c>
      <c r="F32" s="35">
        <f t="shared" si="0"/>
        <v>0.38027929687500001</v>
      </c>
    </row>
    <row r="33" spans="1:6" s="5" customFormat="1" ht="16.5" thickBot="1" x14ac:dyDescent="0.3">
      <c r="A33" s="36"/>
      <c r="B33" s="34" t="s">
        <v>141</v>
      </c>
      <c r="C33" s="44" t="s">
        <v>99</v>
      </c>
      <c r="D33" s="44" t="s">
        <v>142</v>
      </c>
      <c r="E33" s="33">
        <f>'venituri functionare'!E6-'cheltuieli functionare'!E6</f>
        <v>3332913.2699999977</v>
      </c>
      <c r="F33" s="44"/>
    </row>
    <row r="34" spans="1:6" s="5" customFormat="1" ht="15.75" x14ac:dyDescent="0.25"/>
    <row r="35" spans="1:6" s="5" customFormat="1" ht="15.75" x14ac:dyDescent="0.25"/>
    <row r="36" spans="1:6" s="5" customFormat="1" ht="15.75" x14ac:dyDescent="0.25">
      <c r="B36" s="19" t="s">
        <v>287</v>
      </c>
      <c r="E36" s="42" t="s">
        <v>317</v>
      </c>
    </row>
    <row r="37" spans="1:6" s="5" customFormat="1" ht="15.75" x14ac:dyDescent="0.25">
      <c r="E37" s="19" t="s">
        <v>288</v>
      </c>
    </row>
    <row r="38" spans="1:6" s="5" customFormat="1" ht="15.75" x14ac:dyDescent="0.25">
      <c r="B38" s="4" t="s">
        <v>289</v>
      </c>
      <c r="D38" s="5" t="s">
        <v>303</v>
      </c>
      <c r="E38" s="4"/>
    </row>
    <row r="39" spans="1:6" s="5" customFormat="1" ht="15.75" x14ac:dyDescent="0.25"/>
  </sheetData>
  <mergeCells count="5">
    <mergeCell ref="A4:A5"/>
    <mergeCell ref="B4:B5"/>
    <mergeCell ref="C4:C5"/>
    <mergeCell ref="F4:F5"/>
    <mergeCell ref="A6:B6"/>
  </mergeCells>
  <pageMargins left="0.7" right="0.7" top="0.75" bottom="0.75" header="0.3" footer="0.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tabSelected="1" zoomScaleNormal="100" workbookViewId="0">
      <selection activeCell="E7" sqref="E7"/>
    </sheetView>
  </sheetViews>
  <sheetFormatPr defaultRowHeight="15" x14ac:dyDescent="0.25"/>
  <cols>
    <col min="1" max="1" width="12.7109375" bestFit="1" customWidth="1"/>
    <col min="2" max="2" width="35.85546875" customWidth="1"/>
    <col min="3" max="3" width="23.85546875" customWidth="1"/>
    <col min="4" max="4" width="12.85546875" customWidth="1"/>
    <col min="5" max="5" width="14.42578125" customWidth="1"/>
    <col min="6" max="6" width="13.140625" bestFit="1" customWidth="1"/>
  </cols>
  <sheetData>
    <row r="1" spans="1:6" s="5" customFormat="1" ht="15.75" x14ac:dyDescent="0.25">
      <c r="F1" s="19" t="s">
        <v>279</v>
      </c>
    </row>
    <row r="2" spans="1:6" s="5" customFormat="1" ht="15.75" x14ac:dyDescent="0.25">
      <c r="C2" s="19" t="s">
        <v>285</v>
      </c>
      <c r="F2" s="19"/>
    </row>
    <row r="3" spans="1:6" s="5" customFormat="1" ht="16.5" thickBot="1" x14ac:dyDescent="0.3"/>
    <row r="4" spans="1:6" s="5" customFormat="1" ht="15.75" x14ac:dyDescent="0.25">
      <c r="A4" s="95" t="s">
        <v>0</v>
      </c>
      <c r="B4" s="95" t="s">
        <v>1</v>
      </c>
      <c r="C4" s="95" t="s">
        <v>2</v>
      </c>
      <c r="D4" s="32" t="s">
        <v>143</v>
      </c>
      <c r="E4" s="95" t="s">
        <v>380</v>
      </c>
      <c r="F4" s="95" t="s">
        <v>5</v>
      </c>
    </row>
    <row r="5" spans="1:6" s="5" customFormat="1" ht="16.5" thickBot="1" x14ac:dyDescent="0.3">
      <c r="A5" s="96"/>
      <c r="B5" s="96"/>
      <c r="C5" s="96"/>
      <c r="D5" s="43">
        <v>44926</v>
      </c>
      <c r="E5" s="96"/>
      <c r="F5" s="96"/>
    </row>
    <row r="6" spans="1:6" s="5" customFormat="1" ht="16.5" thickBot="1" x14ac:dyDescent="0.3">
      <c r="A6" s="99" t="s">
        <v>108</v>
      </c>
      <c r="B6" s="100"/>
      <c r="C6" s="34"/>
      <c r="D6" s="33">
        <f>D7+D10</f>
        <v>696000</v>
      </c>
      <c r="E6" s="33">
        <f>E9</f>
        <v>7912</v>
      </c>
      <c r="F6" s="35">
        <f>E6/D6</f>
        <v>1.1367816091954024E-2</v>
      </c>
    </row>
    <row r="7" spans="1:6" s="5" customFormat="1" ht="32.25" thickBot="1" x14ac:dyDescent="0.3">
      <c r="A7" s="74" t="s">
        <v>314</v>
      </c>
      <c r="B7" s="71" t="s">
        <v>315</v>
      </c>
      <c r="C7" s="67"/>
      <c r="D7" s="75">
        <f>D8</f>
        <v>696000</v>
      </c>
      <c r="E7" s="75">
        <f>E8</f>
        <v>0</v>
      </c>
      <c r="F7" s="69">
        <f t="shared" ref="F7:F8" si="0">E7/D7</f>
        <v>0</v>
      </c>
    </row>
    <row r="8" spans="1:6" s="5" customFormat="1" ht="27.75" customHeight="1" thickBot="1" x14ac:dyDescent="0.3">
      <c r="A8" s="59"/>
      <c r="B8" s="37" t="s">
        <v>144</v>
      </c>
      <c r="C8" s="37" t="s">
        <v>316</v>
      </c>
      <c r="D8" s="44">
        <v>696000</v>
      </c>
      <c r="E8" s="44">
        <v>0</v>
      </c>
      <c r="F8" s="35">
        <f t="shared" si="0"/>
        <v>0</v>
      </c>
    </row>
    <row r="9" spans="1:6" s="5" customFormat="1" ht="16.5" thickBot="1" x14ac:dyDescent="0.3">
      <c r="A9" s="74" t="s">
        <v>306</v>
      </c>
      <c r="B9" s="71" t="s">
        <v>307</v>
      </c>
      <c r="C9" s="67"/>
      <c r="D9" s="76">
        <f>D10</f>
        <v>0</v>
      </c>
      <c r="E9" s="76">
        <f>E10</f>
        <v>7912</v>
      </c>
      <c r="F9" s="69">
        <v>0</v>
      </c>
    </row>
    <row r="10" spans="1:6" s="5" customFormat="1" ht="31.5" customHeight="1" thickBot="1" x14ac:dyDescent="0.3">
      <c r="A10" s="70"/>
      <c r="B10" s="71" t="s">
        <v>308</v>
      </c>
      <c r="C10" s="71">
        <v>39.020000000000003</v>
      </c>
      <c r="D10" s="75">
        <f>D11</f>
        <v>0</v>
      </c>
      <c r="E10" s="75">
        <f>E11</f>
        <v>7912</v>
      </c>
      <c r="F10" s="69">
        <v>0</v>
      </c>
    </row>
    <row r="11" spans="1:6" s="5" customFormat="1" ht="32.25" thickBot="1" x14ac:dyDescent="0.3">
      <c r="A11" s="36"/>
      <c r="B11" s="37" t="s">
        <v>145</v>
      </c>
      <c r="C11" s="37" t="s">
        <v>146</v>
      </c>
      <c r="D11" s="44">
        <v>0</v>
      </c>
      <c r="E11" s="44">
        <v>7912</v>
      </c>
      <c r="F11" s="35">
        <v>0</v>
      </c>
    </row>
    <row r="12" spans="1:6" s="5" customFormat="1" ht="15.75" x14ac:dyDescent="0.25">
      <c r="A12" s="53"/>
      <c r="B12" s="54"/>
      <c r="C12" s="55"/>
    </row>
    <row r="13" spans="1:6" s="5" customFormat="1" ht="15.75" x14ac:dyDescent="0.25"/>
    <row r="14" spans="1:6" s="5" customFormat="1" ht="15.75" x14ac:dyDescent="0.25">
      <c r="B14" s="19" t="s">
        <v>287</v>
      </c>
      <c r="E14" s="42" t="s">
        <v>317</v>
      </c>
    </row>
    <row r="15" spans="1:6" s="5" customFormat="1" ht="15.75" x14ac:dyDescent="0.25">
      <c r="E15" s="19" t="s">
        <v>288</v>
      </c>
    </row>
    <row r="16" spans="1:6" s="5" customFormat="1" ht="15.75" x14ac:dyDescent="0.25">
      <c r="B16" s="4" t="s">
        <v>289</v>
      </c>
      <c r="E16" s="4" t="s">
        <v>303</v>
      </c>
    </row>
    <row r="22" spans="1:1" x14ac:dyDescent="0.25">
      <c r="A22" s="1">
        <f>'venituri functionare'!E6+'venituri dezvoltare'!E6</f>
        <v>11923647.589999998</v>
      </c>
    </row>
  </sheetData>
  <mergeCells count="6">
    <mergeCell ref="F4:F5"/>
    <mergeCell ref="A6:B6"/>
    <mergeCell ref="A4:A5"/>
    <mergeCell ref="B4:B5"/>
    <mergeCell ref="C4:C5"/>
    <mergeCell ref="E4:E5"/>
  </mergeCells>
  <pageMargins left="0.7" right="0.7" top="0.75" bottom="0.75" header="0.3" footer="0.3"/>
  <pageSetup scale="8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"/>
  <sheetViews>
    <sheetView topLeftCell="A16" zoomScaleNormal="100" workbookViewId="0">
      <selection activeCell="A40" sqref="A40"/>
    </sheetView>
  </sheetViews>
  <sheetFormatPr defaultRowHeight="15" x14ac:dyDescent="0.25"/>
  <cols>
    <col min="1" max="1" width="12.85546875" bestFit="1" customWidth="1"/>
    <col min="2" max="2" width="35.85546875" customWidth="1"/>
    <col min="3" max="3" width="16.28515625" customWidth="1"/>
    <col min="4" max="4" width="13" customWidth="1"/>
    <col min="5" max="5" width="12.7109375" customWidth="1"/>
    <col min="6" max="6" width="9.42578125" bestFit="1" customWidth="1"/>
  </cols>
  <sheetData>
    <row r="1" spans="1:6" s="5" customFormat="1" ht="15.75" x14ac:dyDescent="0.25">
      <c r="F1" s="19" t="s">
        <v>280</v>
      </c>
    </row>
    <row r="2" spans="1:6" s="5" customFormat="1" ht="15.75" x14ac:dyDescent="0.25">
      <c r="C2" s="19" t="s">
        <v>286</v>
      </c>
      <c r="F2" s="19"/>
    </row>
    <row r="3" spans="1:6" s="5" customFormat="1" ht="16.5" thickBot="1" x14ac:dyDescent="0.3"/>
    <row r="4" spans="1:6" s="5" customFormat="1" ht="15.75" x14ac:dyDescent="0.25">
      <c r="A4" s="95" t="s">
        <v>0</v>
      </c>
      <c r="B4" s="95" t="s">
        <v>1</v>
      </c>
      <c r="C4" s="95" t="s">
        <v>2</v>
      </c>
      <c r="D4" s="32" t="s">
        <v>143</v>
      </c>
      <c r="E4" s="32" t="s">
        <v>147</v>
      </c>
      <c r="F4" s="95" t="s">
        <v>5</v>
      </c>
    </row>
    <row r="5" spans="1:6" s="5" customFormat="1" ht="16.5" thickBot="1" x14ac:dyDescent="0.3">
      <c r="A5" s="96"/>
      <c r="B5" s="96"/>
      <c r="C5" s="96"/>
      <c r="D5" s="43">
        <v>44926</v>
      </c>
      <c r="E5" s="43">
        <v>44926</v>
      </c>
      <c r="F5" s="96"/>
    </row>
    <row r="6" spans="1:6" s="5" customFormat="1" ht="16.5" thickBot="1" x14ac:dyDescent="0.3">
      <c r="A6" s="97" t="s">
        <v>108</v>
      </c>
      <c r="B6" s="98"/>
      <c r="C6" s="67"/>
      <c r="D6" s="76">
        <f>D7+D11+D15+D18+D22+D29</f>
        <v>7171000</v>
      </c>
      <c r="E6" s="76">
        <f>E7+E11+E15+E18+E22+E29</f>
        <v>1577374.7799999998</v>
      </c>
      <c r="F6" s="69">
        <f>E6/D6</f>
        <v>0.21996580393250589</v>
      </c>
    </row>
    <row r="7" spans="1:6" s="5" customFormat="1" ht="32.25" thickBot="1" x14ac:dyDescent="0.3">
      <c r="A7" s="70">
        <v>1</v>
      </c>
      <c r="B7" s="71" t="s">
        <v>109</v>
      </c>
      <c r="C7" s="71" t="s">
        <v>296</v>
      </c>
      <c r="D7" s="75">
        <f>D8</f>
        <v>145000</v>
      </c>
      <c r="E7" s="75">
        <f>E8</f>
        <v>134043.43</v>
      </c>
      <c r="F7" s="69">
        <f t="shared" ref="F7:F32" si="0">E7/D7</f>
        <v>0.92443744827586205</v>
      </c>
    </row>
    <row r="8" spans="1:6" s="5" customFormat="1" ht="16.5" thickBot="1" x14ac:dyDescent="0.3">
      <c r="A8" s="70"/>
      <c r="B8" s="71" t="s">
        <v>148</v>
      </c>
      <c r="C8" s="71" t="s">
        <v>149</v>
      </c>
      <c r="D8" s="75">
        <f>D9+D10</f>
        <v>145000</v>
      </c>
      <c r="E8" s="75">
        <f>E9+E10</f>
        <v>134043.43</v>
      </c>
      <c r="F8" s="69">
        <f t="shared" si="0"/>
        <v>0.92443744827586205</v>
      </c>
    </row>
    <row r="9" spans="1:6" s="5" customFormat="1" ht="16.5" thickBot="1" x14ac:dyDescent="0.3">
      <c r="A9" s="36"/>
      <c r="B9" s="37" t="s">
        <v>150</v>
      </c>
      <c r="C9" s="37" t="s">
        <v>151</v>
      </c>
      <c r="D9" s="44">
        <v>10000</v>
      </c>
      <c r="E9" s="44">
        <v>0</v>
      </c>
      <c r="F9" s="35">
        <f t="shared" si="0"/>
        <v>0</v>
      </c>
    </row>
    <row r="10" spans="1:6" s="5" customFormat="1" ht="16.5" thickBot="1" x14ac:dyDescent="0.3">
      <c r="A10" s="36"/>
      <c r="B10" s="37" t="s">
        <v>152</v>
      </c>
      <c r="C10" s="37" t="s">
        <v>153</v>
      </c>
      <c r="D10" s="44">
        <v>135000</v>
      </c>
      <c r="E10" s="44">
        <v>134043.43</v>
      </c>
      <c r="F10" s="35">
        <f t="shared" si="0"/>
        <v>0.99291429629629624</v>
      </c>
    </row>
    <row r="11" spans="1:6" s="5" customFormat="1" ht="16.5" thickBot="1" x14ac:dyDescent="0.3">
      <c r="A11" s="70">
        <v>2</v>
      </c>
      <c r="B11" s="71" t="s">
        <v>118</v>
      </c>
      <c r="C11" s="71" t="s">
        <v>297</v>
      </c>
      <c r="D11" s="75">
        <f>D12</f>
        <v>700000</v>
      </c>
      <c r="E11" s="75">
        <f>E12</f>
        <v>323093.3</v>
      </c>
      <c r="F11" s="69">
        <f t="shared" si="0"/>
        <v>0.46156185714285713</v>
      </c>
    </row>
    <row r="12" spans="1:6" s="5" customFormat="1" ht="16.5" thickBot="1" x14ac:dyDescent="0.3">
      <c r="A12" s="70"/>
      <c r="B12" s="71" t="s">
        <v>148</v>
      </c>
      <c r="C12" s="71" t="s">
        <v>154</v>
      </c>
      <c r="D12" s="75">
        <f>D13+D14</f>
        <v>700000</v>
      </c>
      <c r="E12" s="75">
        <f>E13+E14</f>
        <v>323093.3</v>
      </c>
      <c r="F12" s="69">
        <f t="shared" si="0"/>
        <v>0.46156185714285713</v>
      </c>
    </row>
    <row r="13" spans="1:6" s="5" customFormat="1" ht="16.5" thickBot="1" x14ac:dyDescent="0.3">
      <c r="A13" s="36"/>
      <c r="B13" s="37" t="s">
        <v>150</v>
      </c>
      <c r="C13" s="37" t="s">
        <v>155</v>
      </c>
      <c r="D13" s="44">
        <v>575000</v>
      </c>
      <c r="E13" s="44">
        <v>293333.3</v>
      </c>
      <c r="F13" s="35">
        <f t="shared" si="0"/>
        <v>0.51014486956521732</v>
      </c>
    </row>
    <row r="14" spans="1:6" s="5" customFormat="1" ht="16.5" thickBot="1" x14ac:dyDescent="0.3">
      <c r="A14" s="36"/>
      <c r="B14" s="37" t="s">
        <v>152</v>
      </c>
      <c r="C14" s="37" t="s">
        <v>156</v>
      </c>
      <c r="D14" s="44">
        <v>125000</v>
      </c>
      <c r="E14" s="44">
        <v>29760</v>
      </c>
      <c r="F14" s="35">
        <f t="shared" si="0"/>
        <v>0.23808000000000001</v>
      </c>
    </row>
    <row r="15" spans="1:6" s="5" customFormat="1" ht="16.5" thickBot="1" x14ac:dyDescent="0.3">
      <c r="A15" s="70">
        <v>3</v>
      </c>
      <c r="B15" s="71" t="s">
        <v>157</v>
      </c>
      <c r="C15" s="71" t="s">
        <v>298</v>
      </c>
      <c r="D15" s="75">
        <f>D16</f>
        <v>0</v>
      </c>
      <c r="E15" s="75">
        <f>E16</f>
        <v>0</v>
      </c>
      <c r="F15" s="69" t="e">
        <f t="shared" si="0"/>
        <v>#DIV/0!</v>
      </c>
    </row>
    <row r="16" spans="1:6" s="5" customFormat="1" ht="16.5" thickBot="1" x14ac:dyDescent="0.3">
      <c r="A16" s="70"/>
      <c r="B16" s="71" t="s">
        <v>148</v>
      </c>
      <c r="C16" s="71" t="s">
        <v>158</v>
      </c>
      <c r="D16" s="75">
        <f>D17</f>
        <v>0</v>
      </c>
      <c r="E16" s="75">
        <f>E17</f>
        <v>0</v>
      </c>
      <c r="F16" s="69" t="e">
        <f t="shared" si="0"/>
        <v>#DIV/0!</v>
      </c>
    </row>
    <row r="17" spans="1:6" s="5" customFormat="1" ht="16.5" thickBot="1" x14ac:dyDescent="0.3">
      <c r="A17" s="36"/>
      <c r="B17" s="37" t="s">
        <v>152</v>
      </c>
      <c r="C17" s="37" t="s">
        <v>159</v>
      </c>
      <c r="D17" s="44"/>
      <c r="E17" s="44"/>
      <c r="F17" s="35" t="e">
        <f t="shared" si="0"/>
        <v>#DIV/0!</v>
      </c>
    </row>
    <row r="18" spans="1:6" s="5" customFormat="1" ht="32.25" thickBot="1" x14ac:dyDescent="0.3">
      <c r="A18" s="70">
        <v>4</v>
      </c>
      <c r="B18" s="71" t="s">
        <v>160</v>
      </c>
      <c r="C18" s="71" t="s">
        <v>299</v>
      </c>
      <c r="D18" s="75">
        <f>D19</f>
        <v>1121000</v>
      </c>
      <c r="E18" s="75">
        <f>E19</f>
        <v>100198</v>
      </c>
      <c r="F18" s="69">
        <f t="shared" si="0"/>
        <v>8.9382694023193571E-2</v>
      </c>
    </row>
    <row r="19" spans="1:6" s="5" customFormat="1" ht="16.5" thickBot="1" x14ac:dyDescent="0.3">
      <c r="A19" s="70"/>
      <c r="B19" s="71" t="s">
        <v>148</v>
      </c>
      <c r="C19" s="71" t="s">
        <v>161</v>
      </c>
      <c r="D19" s="75">
        <f>D21+D20</f>
        <v>1121000</v>
      </c>
      <c r="E19" s="75">
        <f>E21+E20</f>
        <v>100198</v>
      </c>
      <c r="F19" s="69">
        <f t="shared" si="0"/>
        <v>8.9382694023193571E-2</v>
      </c>
    </row>
    <row r="20" spans="1:6" s="5" customFormat="1" ht="16.5" thickBot="1" x14ac:dyDescent="0.3">
      <c r="A20" s="36"/>
      <c r="B20" s="37" t="s">
        <v>150</v>
      </c>
      <c r="C20" s="37" t="s">
        <v>300</v>
      </c>
      <c r="D20" s="44">
        <v>990000</v>
      </c>
      <c r="E20" s="44">
        <v>0</v>
      </c>
      <c r="F20" s="35">
        <f t="shared" si="0"/>
        <v>0</v>
      </c>
    </row>
    <row r="21" spans="1:6" s="5" customFormat="1" ht="16.5" thickBot="1" x14ac:dyDescent="0.3">
      <c r="A21" s="36"/>
      <c r="B21" s="37" t="s">
        <v>152</v>
      </c>
      <c r="C21" s="37" t="s">
        <v>162</v>
      </c>
      <c r="D21" s="44">
        <v>131000</v>
      </c>
      <c r="E21" s="44">
        <v>100198</v>
      </c>
      <c r="F21" s="35">
        <f t="shared" si="0"/>
        <v>0.76487022900763357</v>
      </c>
    </row>
    <row r="22" spans="1:6" s="5" customFormat="1" ht="16.5" thickBot="1" x14ac:dyDescent="0.3">
      <c r="A22" s="70">
        <v>5</v>
      </c>
      <c r="B22" s="71" t="s">
        <v>135</v>
      </c>
      <c r="C22" s="71" t="s">
        <v>301</v>
      </c>
      <c r="D22" s="75">
        <f>D23+D26</f>
        <v>4041000</v>
      </c>
      <c r="E22" s="75">
        <f>E23+E26</f>
        <v>244975.74</v>
      </c>
      <c r="F22" s="69">
        <f t="shared" si="0"/>
        <v>6.0622553823311061E-2</v>
      </c>
    </row>
    <row r="23" spans="1:6" s="5" customFormat="1" ht="63.75" thickBot="1" x14ac:dyDescent="0.3">
      <c r="A23" s="70"/>
      <c r="B23" s="71" t="s">
        <v>163</v>
      </c>
      <c r="C23" s="71" t="s">
        <v>164</v>
      </c>
      <c r="D23" s="75">
        <f>D24</f>
        <v>2280500</v>
      </c>
      <c r="E23" s="75">
        <f>E24</f>
        <v>0</v>
      </c>
      <c r="F23" s="69">
        <f t="shared" si="0"/>
        <v>0</v>
      </c>
    </row>
    <row r="24" spans="1:6" s="5" customFormat="1" ht="32.25" thickBot="1" x14ac:dyDescent="0.3">
      <c r="A24" s="70"/>
      <c r="B24" s="71" t="s">
        <v>165</v>
      </c>
      <c r="C24" s="71" t="s">
        <v>166</v>
      </c>
      <c r="D24" s="75">
        <f>D25</f>
        <v>2280500</v>
      </c>
      <c r="E24" s="75">
        <f>E25</f>
        <v>0</v>
      </c>
      <c r="F24" s="69">
        <f t="shared" si="0"/>
        <v>0</v>
      </c>
    </row>
    <row r="25" spans="1:6" s="5" customFormat="1" ht="16.5" thickBot="1" x14ac:dyDescent="0.3">
      <c r="A25" s="36"/>
      <c r="B25" s="37" t="s">
        <v>167</v>
      </c>
      <c r="C25" s="37" t="s">
        <v>168</v>
      </c>
      <c r="D25" s="44">
        <v>2280500</v>
      </c>
      <c r="E25" s="44">
        <v>0</v>
      </c>
      <c r="F25" s="35">
        <f t="shared" si="0"/>
        <v>0</v>
      </c>
    </row>
    <row r="26" spans="1:6" s="5" customFormat="1" ht="16.5" thickBot="1" x14ac:dyDescent="0.3">
      <c r="A26" s="70"/>
      <c r="B26" s="71" t="s">
        <v>148</v>
      </c>
      <c r="C26" s="71" t="s">
        <v>169</v>
      </c>
      <c r="D26" s="75">
        <f>D27+D28</f>
        <v>1760500</v>
      </c>
      <c r="E26" s="75">
        <f>E27+E28</f>
        <v>244975.74</v>
      </c>
      <c r="F26" s="69">
        <f t="shared" si="0"/>
        <v>0.13915122976427152</v>
      </c>
    </row>
    <row r="27" spans="1:6" s="5" customFormat="1" ht="16.5" thickBot="1" x14ac:dyDescent="0.3">
      <c r="A27" s="36"/>
      <c r="B27" s="37" t="s">
        <v>150</v>
      </c>
      <c r="C27" s="37" t="s">
        <v>170</v>
      </c>
      <c r="D27" s="44">
        <v>1345000</v>
      </c>
      <c r="E27" s="44">
        <v>121522</v>
      </c>
      <c r="F27" s="35">
        <f t="shared" si="0"/>
        <v>9.0350929368029742E-2</v>
      </c>
    </row>
    <row r="28" spans="1:6" s="5" customFormat="1" ht="16.5" thickBot="1" x14ac:dyDescent="0.3">
      <c r="A28" s="36"/>
      <c r="B28" s="37" t="s">
        <v>152</v>
      </c>
      <c r="C28" s="37" t="s">
        <v>171</v>
      </c>
      <c r="D28" s="44">
        <v>415500</v>
      </c>
      <c r="E28" s="44">
        <v>123453.74</v>
      </c>
      <c r="F28" s="35">
        <f t="shared" si="0"/>
        <v>0.29712091456077017</v>
      </c>
    </row>
    <row r="29" spans="1:6" s="5" customFormat="1" ht="16.5" thickBot="1" x14ac:dyDescent="0.3">
      <c r="A29" s="70">
        <v>6</v>
      </c>
      <c r="B29" s="71" t="s">
        <v>139</v>
      </c>
      <c r="C29" s="71" t="s">
        <v>302</v>
      </c>
      <c r="D29" s="75">
        <f>D30</f>
        <v>1164000</v>
      </c>
      <c r="E29" s="75">
        <f>E30</f>
        <v>775064.30999999994</v>
      </c>
      <c r="F29" s="69">
        <f t="shared" si="0"/>
        <v>0.66586280927835051</v>
      </c>
    </row>
    <row r="30" spans="1:6" s="5" customFormat="1" ht="16.5" thickBot="1" x14ac:dyDescent="0.3">
      <c r="A30" s="70"/>
      <c r="B30" s="71" t="s">
        <v>148</v>
      </c>
      <c r="C30" s="71" t="s">
        <v>172</v>
      </c>
      <c r="D30" s="75">
        <f>D31+D32</f>
        <v>1164000</v>
      </c>
      <c r="E30" s="75">
        <f>E31+E32</f>
        <v>775064.30999999994</v>
      </c>
      <c r="F30" s="69">
        <f t="shared" si="0"/>
        <v>0.66586280927835051</v>
      </c>
    </row>
    <row r="31" spans="1:6" s="5" customFormat="1" ht="16.5" thickBot="1" x14ac:dyDescent="0.3">
      <c r="A31" s="36"/>
      <c r="B31" s="37" t="s">
        <v>150</v>
      </c>
      <c r="C31" s="37" t="s">
        <v>173</v>
      </c>
      <c r="D31" s="44">
        <v>834000</v>
      </c>
      <c r="E31" s="44">
        <v>730613.32</v>
      </c>
      <c r="F31" s="35">
        <f t="shared" si="0"/>
        <v>0.87603515587529968</v>
      </c>
    </row>
    <row r="32" spans="1:6" s="5" customFormat="1" ht="16.5" thickBot="1" x14ac:dyDescent="0.3">
      <c r="A32" s="36"/>
      <c r="B32" s="37" t="s">
        <v>152</v>
      </c>
      <c r="C32" s="37" t="s">
        <v>174</v>
      </c>
      <c r="D32" s="44">
        <v>330000</v>
      </c>
      <c r="E32" s="44">
        <v>44450.99</v>
      </c>
      <c r="F32" s="35">
        <f t="shared" si="0"/>
        <v>0.13469996969696968</v>
      </c>
    </row>
    <row r="33" spans="1:6" s="5" customFormat="1" ht="16.5" thickBot="1" x14ac:dyDescent="0.3">
      <c r="A33" s="36"/>
      <c r="B33" s="34" t="s">
        <v>141</v>
      </c>
      <c r="C33" s="37"/>
      <c r="D33" s="44"/>
      <c r="E33" s="45">
        <f>'venituri dezvoltare'!E6-'cheltuieli dezvoltare'!E6</f>
        <v>-1569462.7799999998</v>
      </c>
      <c r="F33" s="44"/>
    </row>
    <row r="34" spans="1:6" s="5" customFormat="1" ht="15.75" x14ac:dyDescent="0.25">
      <c r="A34" s="46"/>
    </row>
    <row r="35" spans="1:6" s="5" customFormat="1" ht="15.75" x14ac:dyDescent="0.25"/>
    <row r="36" spans="1:6" s="5" customFormat="1" ht="15.75" x14ac:dyDescent="0.25">
      <c r="B36" s="19" t="s">
        <v>287</v>
      </c>
      <c r="D36" s="42" t="s">
        <v>317</v>
      </c>
    </row>
    <row r="37" spans="1:6" s="5" customFormat="1" ht="15.75" x14ac:dyDescent="0.25">
      <c r="D37" s="19" t="s">
        <v>288</v>
      </c>
    </row>
    <row r="38" spans="1:6" s="5" customFormat="1" ht="15.75" x14ac:dyDescent="0.25">
      <c r="B38" s="4" t="s">
        <v>289</v>
      </c>
      <c r="E38" s="4" t="s">
        <v>303</v>
      </c>
    </row>
    <row r="39" spans="1:6" x14ac:dyDescent="0.25">
      <c r="A39" s="1">
        <f>E6+'cheltuieli functionare'!E6</f>
        <v>10160197.1</v>
      </c>
    </row>
    <row r="40" spans="1:6" x14ac:dyDescent="0.25">
      <c r="A40" s="1">
        <f>E33+'cheltuieli functionare'!E33</f>
        <v>1763450.4899999979</v>
      </c>
    </row>
  </sheetData>
  <mergeCells count="5">
    <mergeCell ref="A4:A5"/>
    <mergeCell ref="B4:B5"/>
    <mergeCell ref="C4:C5"/>
    <mergeCell ref="F4:F5"/>
    <mergeCell ref="A6:B6"/>
  </mergeCells>
  <pageMargins left="0.7" right="0.7" top="0.75" bottom="0.75" header="0.3" footer="0.3"/>
  <pageSetup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topLeftCell="A22" zoomScaleNormal="100" workbookViewId="0">
      <selection activeCell="A36" sqref="A36"/>
    </sheetView>
  </sheetViews>
  <sheetFormatPr defaultRowHeight="15" x14ac:dyDescent="0.25"/>
  <cols>
    <col min="1" max="1" width="7.5703125" style="3" customWidth="1"/>
    <col min="2" max="2" width="16.5703125" customWidth="1"/>
    <col min="3" max="3" width="35.5703125" customWidth="1"/>
    <col min="4" max="4" width="14.42578125" customWidth="1"/>
    <col min="5" max="5" width="15.140625" customWidth="1"/>
    <col min="6" max="6" width="11.85546875" customWidth="1"/>
  </cols>
  <sheetData>
    <row r="1" spans="1:6" ht="15.75" x14ac:dyDescent="0.25">
      <c r="A1" s="4"/>
      <c r="B1" s="5"/>
      <c r="C1" s="5"/>
      <c r="D1" s="5"/>
      <c r="E1" s="5"/>
      <c r="F1" s="6" t="s">
        <v>275</v>
      </c>
    </row>
    <row r="2" spans="1:6" ht="15.75" x14ac:dyDescent="0.25">
      <c r="A2" s="4"/>
      <c r="B2" s="5"/>
      <c r="C2" s="6" t="s">
        <v>381</v>
      </c>
      <c r="D2" s="5"/>
      <c r="E2" s="5"/>
      <c r="F2" s="6"/>
    </row>
    <row r="3" spans="1:6" ht="15.75" x14ac:dyDescent="0.25">
      <c r="A3" s="4"/>
      <c r="B3" s="5"/>
      <c r="C3" s="5"/>
      <c r="D3" s="5"/>
      <c r="E3" s="5"/>
      <c r="F3" s="5"/>
    </row>
    <row r="4" spans="1:6" ht="47.25" x14ac:dyDescent="0.25">
      <c r="A4" s="7" t="s">
        <v>0</v>
      </c>
      <c r="B4" s="7" t="s">
        <v>271</v>
      </c>
      <c r="C4" s="8" t="s">
        <v>272</v>
      </c>
      <c r="D4" s="7" t="s">
        <v>273</v>
      </c>
      <c r="E4" s="8" t="s">
        <v>274</v>
      </c>
      <c r="F4" s="8" t="s">
        <v>5</v>
      </c>
    </row>
    <row r="5" spans="1:6" ht="47.25" x14ac:dyDescent="0.25">
      <c r="A5" s="9">
        <v>1</v>
      </c>
      <c r="B5" s="10" t="s">
        <v>178</v>
      </c>
      <c r="C5" s="10" t="s">
        <v>17</v>
      </c>
      <c r="D5" s="77">
        <f>'venituri functionare'!D12</f>
        <v>10000</v>
      </c>
      <c r="E5" s="88">
        <f>'venituri functionare'!E12</f>
        <v>5585.5</v>
      </c>
      <c r="F5" s="14">
        <f>E5/D5</f>
        <v>0.55854999999999999</v>
      </c>
    </row>
    <row r="6" spans="1:6" ht="31.5" x14ac:dyDescent="0.25">
      <c r="A6" s="11">
        <v>2</v>
      </c>
      <c r="B6" s="12" t="s">
        <v>179</v>
      </c>
      <c r="C6" s="12" t="s">
        <v>180</v>
      </c>
      <c r="D6" s="78">
        <f>'venituri functionare'!D14</f>
        <v>4830000</v>
      </c>
      <c r="E6" s="78">
        <f>'venituri functionare'!E14</f>
        <v>4829652.92</v>
      </c>
      <c r="F6" s="14">
        <f t="shared" ref="F6:F36" si="0">E6/D6</f>
        <v>0.99992814078674952</v>
      </c>
    </row>
    <row r="7" spans="1:6" ht="47.25" x14ac:dyDescent="0.25">
      <c r="A7" s="11">
        <v>3</v>
      </c>
      <c r="B7" s="12" t="s">
        <v>181</v>
      </c>
      <c r="C7" s="12" t="s">
        <v>22</v>
      </c>
      <c r="D7" s="78">
        <f>'venituri functionare'!D15</f>
        <v>163000</v>
      </c>
      <c r="E7" s="78">
        <f>'venituri functionare'!E15</f>
        <v>160892</v>
      </c>
      <c r="F7" s="14">
        <f t="shared" si="0"/>
        <v>0.98706748466257666</v>
      </c>
    </row>
    <row r="8" spans="1:6" ht="31.5" x14ac:dyDescent="0.25">
      <c r="A8" s="11">
        <v>4</v>
      </c>
      <c r="B8" s="12" t="s">
        <v>291</v>
      </c>
      <c r="C8" s="12" t="s">
        <v>290</v>
      </c>
      <c r="D8" s="78">
        <f>'venituri functionare'!D16</f>
        <v>446000</v>
      </c>
      <c r="E8" s="78">
        <f>'venituri functionare'!E16</f>
        <v>446000</v>
      </c>
      <c r="F8" s="14">
        <f t="shared" si="0"/>
        <v>1</v>
      </c>
    </row>
    <row r="9" spans="1:6" ht="15.75" x14ac:dyDescent="0.25">
      <c r="A9" s="11">
        <v>5</v>
      </c>
      <c r="B9" s="12" t="s">
        <v>182</v>
      </c>
      <c r="C9" s="12" t="s">
        <v>28</v>
      </c>
      <c r="D9" s="78">
        <f>'venituri functionare'!D19</f>
        <v>140000</v>
      </c>
      <c r="E9" s="78">
        <f>'venituri functionare'!E19</f>
        <v>152123.31</v>
      </c>
      <c r="F9" s="14">
        <f t="shared" si="0"/>
        <v>1.0865950714285715</v>
      </c>
    </row>
    <row r="10" spans="1:6" ht="31.5" x14ac:dyDescent="0.25">
      <c r="A10" s="11">
        <v>6</v>
      </c>
      <c r="B10" s="12" t="s">
        <v>183</v>
      </c>
      <c r="C10" s="12" t="s">
        <v>30</v>
      </c>
      <c r="D10" s="78">
        <f>'venituri functionare'!D20</f>
        <v>220000</v>
      </c>
      <c r="E10" s="78">
        <f>'venituri functionare'!E20</f>
        <v>210399</v>
      </c>
      <c r="F10" s="14">
        <f t="shared" si="0"/>
        <v>0.95635909090909088</v>
      </c>
    </row>
    <row r="11" spans="1:6" ht="31.5" x14ac:dyDescent="0.25">
      <c r="A11" s="11">
        <v>7</v>
      </c>
      <c r="B11" s="12" t="s">
        <v>184</v>
      </c>
      <c r="C11" s="12" t="s">
        <v>34</v>
      </c>
      <c r="D11" s="78">
        <f>'venituri functionare'!D22</f>
        <v>112000</v>
      </c>
      <c r="E11" s="78">
        <f>'venituri functionare'!E22</f>
        <v>121969.2</v>
      </c>
      <c r="F11" s="14">
        <f t="shared" si="0"/>
        <v>1.0890107142857142</v>
      </c>
    </row>
    <row r="12" spans="1:6" ht="31.5" x14ac:dyDescent="0.25">
      <c r="A12" s="11">
        <v>8</v>
      </c>
      <c r="B12" s="12" t="s">
        <v>185</v>
      </c>
      <c r="C12" s="12" t="s">
        <v>36</v>
      </c>
      <c r="D12" s="78">
        <f>'venituri functionare'!D23</f>
        <v>58000</v>
      </c>
      <c r="E12" s="78">
        <f>'venituri functionare'!E23</f>
        <v>30629</v>
      </c>
      <c r="F12" s="14">
        <f t="shared" si="0"/>
        <v>0.52808620689655172</v>
      </c>
    </row>
    <row r="13" spans="1:6" ht="15.75" x14ac:dyDescent="0.25">
      <c r="A13" s="11">
        <v>9</v>
      </c>
      <c r="B13" s="12" t="s">
        <v>186</v>
      </c>
      <c r="C13" s="12" t="s">
        <v>187</v>
      </c>
      <c r="D13" s="78">
        <f>'venituri functionare'!D24</f>
        <v>99000</v>
      </c>
      <c r="E13" s="78">
        <f>'venituri functionare'!E24</f>
        <v>79489.83</v>
      </c>
      <c r="F13" s="14">
        <f t="shared" si="0"/>
        <v>0.80292757575757578</v>
      </c>
    </row>
    <row r="14" spans="1:6" ht="31.5" x14ac:dyDescent="0.25">
      <c r="A14" s="11">
        <v>10</v>
      </c>
      <c r="B14" s="12" t="s">
        <v>188</v>
      </c>
      <c r="C14" s="12" t="s">
        <v>189</v>
      </c>
      <c r="D14" s="78">
        <f>'venituri functionare'!D25</f>
        <v>15000</v>
      </c>
      <c r="E14" s="78">
        <f>'venituri functionare'!E25</f>
        <v>18462</v>
      </c>
      <c r="F14" s="14">
        <f t="shared" si="0"/>
        <v>1.2307999999999999</v>
      </c>
    </row>
    <row r="15" spans="1:6" ht="15.75" x14ac:dyDescent="0.25">
      <c r="A15" s="11">
        <v>11</v>
      </c>
      <c r="B15" s="12" t="s">
        <v>190</v>
      </c>
      <c r="C15" s="12" t="s">
        <v>191</v>
      </c>
      <c r="D15" s="78">
        <f>'venituri functionare'!D26</f>
        <v>26000</v>
      </c>
      <c r="E15" s="78">
        <f>'venituri functionare'!E26</f>
        <v>27635</v>
      </c>
      <c r="F15" s="14">
        <f t="shared" si="0"/>
        <v>1.0628846153846154</v>
      </c>
    </row>
    <row r="16" spans="1:6" ht="77.45" customHeight="1" x14ac:dyDescent="0.25">
      <c r="A16" s="11">
        <v>12</v>
      </c>
      <c r="B16" s="12" t="s">
        <v>192</v>
      </c>
      <c r="C16" s="12" t="s">
        <v>293</v>
      </c>
      <c r="D16" s="78">
        <f>'venituri functionare'!D29</f>
        <v>3745000</v>
      </c>
      <c r="E16" s="78">
        <f>'venituri functionare'!E29</f>
        <v>3628794.61</v>
      </c>
      <c r="F16" s="14">
        <f t="shared" si="0"/>
        <v>0.96897052336448597</v>
      </c>
    </row>
    <row r="17" spans="1:6" ht="47.25" x14ac:dyDescent="0.25">
      <c r="A17" s="11">
        <v>13</v>
      </c>
      <c r="B17" s="12" t="s">
        <v>193</v>
      </c>
      <c r="C17" s="12" t="s">
        <v>294</v>
      </c>
      <c r="D17" s="78">
        <f>'venituri functionare'!D30</f>
        <v>861000</v>
      </c>
      <c r="E17" s="78">
        <f>'venituri functionare'!E30</f>
        <v>858778</v>
      </c>
      <c r="F17" s="14">
        <f t="shared" si="0"/>
        <v>0.99741927990708479</v>
      </c>
    </row>
    <row r="18" spans="1:6" ht="31.5" x14ac:dyDescent="0.25">
      <c r="A18" s="11">
        <v>14</v>
      </c>
      <c r="B18" s="12" t="s">
        <v>194</v>
      </c>
      <c r="C18" s="12" t="s">
        <v>54</v>
      </c>
      <c r="D18" s="78">
        <f>'venituri functionare'!D33</f>
        <v>292000</v>
      </c>
      <c r="E18" s="78">
        <f>'venituri functionare'!E33</f>
        <v>335536.62</v>
      </c>
      <c r="F18" s="14">
        <f t="shared" si="0"/>
        <v>1.1490980136986302</v>
      </c>
    </row>
    <row r="19" spans="1:6" ht="31.5" x14ac:dyDescent="0.25">
      <c r="A19" s="11">
        <v>15</v>
      </c>
      <c r="B19" s="12" t="s">
        <v>195</v>
      </c>
      <c r="C19" s="12" t="s">
        <v>56</v>
      </c>
      <c r="D19" s="78">
        <f>'venituri functionare'!D34</f>
        <v>60000</v>
      </c>
      <c r="E19" s="78">
        <f>'venituri functionare'!E34</f>
        <v>54892</v>
      </c>
      <c r="F19" s="14">
        <f t="shared" si="0"/>
        <v>0.91486666666666672</v>
      </c>
    </row>
    <row r="20" spans="1:6" ht="31.5" x14ac:dyDescent="0.25">
      <c r="A20" s="11">
        <v>16</v>
      </c>
      <c r="B20" s="12" t="s">
        <v>196</v>
      </c>
      <c r="C20" s="12" t="s">
        <v>58</v>
      </c>
      <c r="D20" s="78">
        <f>'venituri functionare'!D35</f>
        <v>1000</v>
      </c>
      <c r="E20" s="78">
        <f>'venituri functionare'!E35</f>
        <v>13742.5</v>
      </c>
      <c r="F20" s="14">
        <f t="shared" si="0"/>
        <v>13.7425</v>
      </c>
    </row>
    <row r="21" spans="1:6" ht="47.25" x14ac:dyDescent="0.25">
      <c r="A21" s="11">
        <v>17</v>
      </c>
      <c r="B21" s="12" t="s">
        <v>197</v>
      </c>
      <c r="C21" s="12" t="s">
        <v>198</v>
      </c>
      <c r="D21" s="78">
        <f>'venituri functionare'!D36</f>
        <v>3000</v>
      </c>
      <c r="E21" s="78">
        <f>'venituri functionare'!E36</f>
        <v>3494</v>
      </c>
      <c r="F21" s="14">
        <f t="shared" si="0"/>
        <v>1.1646666666666667</v>
      </c>
    </row>
    <row r="22" spans="1:6" ht="15.75" x14ac:dyDescent="0.25">
      <c r="A22" s="11">
        <v>18</v>
      </c>
      <c r="B22" s="12" t="s">
        <v>199</v>
      </c>
      <c r="C22" s="12" t="s">
        <v>64</v>
      </c>
      <c r="D22" s="78">
        <f>'venituri functionare'!D38</f>
        <v>4000</v>
      </c>
      <c r="E22" s="78">
        <f>'venituri functionare'!E38</f>
        <v>2992</v>
      </c>
      <c r="F22" s="14">
        <f t="shared" si="0"/>
        <v>0.748</v>
      </c>
    </row>
    <row r="23" spans="1:6" ht="31.5" x14ac:dyDescent="0.25">
      <c r="A23" s="11">
        <v>19</v>
      </c>
      <c r="B23" s="12" t="s">
        <v>200</v>
      </c>
      <c r="C23" s="12" t="s">
        <v>201</v>
      </c>
      <c r="D23" s="78">
        <f>'venituri functionare'!D42</f>
        <v>49000</v>
      </c>
      <c r="E23" s="78">
        <f>'venituri functionare'!E42</f>
        <v>145776.10999999999</v>
      </c>
      <c r="F23" s="14">
        <f t="shared" si="0"/>
        <v>2.9750226530612243</v>
      </c>
    </row>
    <row r="24" spans="1:6" ht="15.75" x14ac:dyDescent="0.25">
      <c r="A24" s="11">
        <v>20</v>
      </c>
      <c r="B24" s="12" t="s">
        <v>202</v>
      </c>
      <c r="C24" s="12" t="s">
        <v>79</v>
      </c>
      <c r="D24" s="78">
        <f>'venituri functionare'!D45</f>
        <v>3000</v>
      </c>
      <c r="E24" s="78">
        <f>'venituri functionare'!E45</f>
        <v>2656</v>
      </c>
      <c r="F24" s="14">
        <f t="shared" si="0"/>
        <v>0.88533333333333331</v>
      </c>
    </row>
    <row r="25" spans="1:6" ht="31.5" x14ac:dyDescent="0.25">
      <c r="A25" s="11">
        <v>21</v>
      </c>
      <c r="B25" s="12" t="s">
        <v>203</v>
      </c>
      <c r="C25" s="12" t="s">
        <v>204</v>
      </c>
      <c r="D25" s="78">
        <f>'venituri functionare'!D46</f>
        <v>3000</v>
      </c>
      <c r="E25" s="78">
        <f>'venituri functionare'!E46</f>
        <v>896.69</v>
      </c>
      <c r="F25" s="14">
        <f t="shared" si="0"/>
        <v>0.2988966666666667</v>
      </c>
    </row>
    <row r="26" spans="1:6" ht="15.75" x14ac:dyDescent="0.25">
      <c r="A26" s="11">
        <v>22</v>
      </c>
      <c r="B26" s="12" t="s">
        <v>205</v>
      </c>
      <c r="C26" s="12" t="s">
        <v>84</v>
      </c>
      <c r="D26" s="78">
        <f>'venituri functionare'!D48</f>
        <v>14000</v>
      </c>
      <c r="E26" s="78">
        <f>'venituri functionare'!E48</f>
        <v>10788.79</v>
      </c>
      <c r="F26" s="14">
        <f t="shared" si="0"/>
        <v>0.7706278571428572</v>
      </c>
    </row>
    <row r="27" spans="1:6" ht="47.25" x14ac:dyDescent="0.25">
      <c r="A27" s="11">
        <v>23</v>
      </c>
      <c r="B27" s="12" t="s">
        <v>206</v>
      </c>
      <c r="C27" s="12" t="s">
        <v>207</v>
      </c>
      <c r="D27" s="78">
        <f>'venituri functionare'!D51</f>
        <v>208000</v>
      </c>
      <c r="E27" s="78">
        <f>'venituri functionare'!E51</f>
        <v>177085.34</v>
      </c>
      <c r="F27" s="14">
        <f t="shared" si="0"/>
        <v>0.85137182692307689</v>
      </c>
    </row>
    <row r="28" spans="1:6" ht="15.75" x14ac:dyDescent="0.25">
      <c r="A28" s="11">
        <v>24</v>
      </c>
      <c r="B28" s="12" t="s">
        <v>208</v>
      </c>
      <c r="C28" s="12" t="s">
        <v>91</v>
      </c>
      <c r="D28" s="78">
        <f>'venituri functionare'!D52</f>
        <v>36000</v>
      </c>
      <c r="E28" s="78">
        <f>'venituri functionare'!E52</f>
        <v>57586.98</v>
      </c>
      <c r="F28" s="14">
        <f t="shared" si="0"/>
        <v>1.5996383333333335</v>
      </c>
    </row>
    <row r="29" spans="1:6" ht="15.75" x14ac:dyDescent="0.25">
      <c r="A29" s="11">
        <v>25</v>
      </c>
      <c r="B29" s="12">
        <v>360600</v>
      </c>
      <c r="C29" s="12" t="s">
        <v>305</v>
      </c>
      <c r="D29" s="78">
        <f>'venituri functionare'!D54</f>
        <v>7000</v>
      </c>
      <c r="E29" s="78">
        <f>'venituri functionare'!E54</f>
        <v>49329.19</v>
      </c>
      <c r="F29" s="14">
        <f t="shared" si="0"/>
        <v>7.0470271428571429</v>
      </c>
    </row>
    <row r="30" spans="1:6" ht="15.75" x14ac:dyDescent="0.25">
      <c r="A30" s="11">
        <v>26</v>
      </c>
      <c r="B30" s="12" t="s">
        <v>209</v>
      </c>
      <c r="C30" s="12" t="s">
        <v>94</v>
      </c>
      <c r="D30" s="78">
        <f>'venituri functionare'!D55</f>
        <v>42000</v>
      </c>
      <c r="E30" s="78">
        <f>'venituri functionare'!E55</f>
        <v>48573</v>
      </c>
      <c r="F30" s="14">
        <f t="shared" si="0"/>
        <v>1.1565000000000001</v>
      </c>
    </row>
    <row r="31" spans="1:6" ht="47.25" x14ac:dyDescent="0.25">
      <c r="A31" s="11">
        <v>27</v>
      </c>
      <c r="B31" s="16">
        <v>370203</v>
      </c>
      <c r="C31" s="18" t="s">
        <v>97</v>
      </c>
      <c r="D31" s="79">
        <f>'venituri functionare'!D57</f>
        <v>-696000</v>
      </c>
      <c r="E31" s="79">
        <f>'venituri functionare'!E57</f>
        <v>0</v>
      </c>
      <c r="F31" s="14">
        <f t="shared" si="0"/>
        <v>0</v>
      </c>
    </row>
    <row r="32" spans="1:6" ht="17.25" customHeight="1" x14ac:dyDescent="0.25">
      <c r="A32" s="11">
        <v>28</v>
      </c>
      <c r="B32" s="16">
        <v>370204</v>
      </c>
      <c r="C32" s="18" t="s">
        <v>144</v>
      </c>
      <c r="D32" s="79">
        <v>696000</v>
      </c>
      <c r="E32" s="13">
        <v>0</v>
      </c>
      <c r="F32" s="14">
        <f t="shared" si="0"/>
        <v>0</v>
      </c>
    </row>
    <row r="33" spans="1:6" ht="31.5" x14ac:dyDescent="0.25">
      <c r="A33" s="11">
        <v>29</v>
      </c>
      <c r="B33" s="12" t="s">
        <v>210</v>
      </c>
      <c r="C33" s="10" t="s">
        <v>145</v>
      </c>
      <c r="D33" s="78">
        <v>0</v>
      </c>
      <c r="E33" s="81">
        <v>7912</v>
      </c>
      <c r="F33" s="14" t="e">
        <f t="shared" si="0"/>
        <v>#DIV/0!</v>
      </c>
    </row>
    <row r="34" spans="1:6" ht="47.25" x14ac:dyDescent="0.25">
      <c r="A34" s="11">
        <v>30</v>
      </c>
      <c r="B34" s="12" t="s">
        <v>211</v>
      </c>
      <c r="C34" s="12" t="s">
        <v>102</v>
      </c>
      <c r="D34" s="78">
        <f>'venituri functionare'!D59</f>
        <v>375800</v>
      </c>
      <c r="E34" s="89">
        <f>'venituri functionare'!E59</f>
        <v>375780</v>
      </c>
      <c r="F34" s="14">
        <f t="shared" si="0"/>
        <v>0.99994678020223526</v>
      </c>
    </row>
    <row r="35" spans="1:6" ht="31.5" x14ac:dyDescent="0.25">
      <c r="A35" s="11">
        <v>31</v>
      </c>
      <c r="B35" s="12" t="s">
        <v>212</v>
      </c>
      <c r="C35" s="12" t="s">
        <v>213</v>
      </c>
      <c r="D35" s="78">
        <f>'venituri functionare'!D60</f>
        <v>66200</v>
      </c>
      <c r="E35" s="78">
        <f>'venituri functionare'!E60</f>
        <v>66196</v>
      </c>
      <c r="F35" s="14">
        <f t="shared" si="0"/>
        <v>0.99993957703927494</v>
      </c>
    </row>
    <row r="36" spans="1:6" ht="15.75" x14ac:dyDescent="0.25">
      <c r="A36" s="11"/>
      <c r="B36" s="47" t="s">
        <v>108</v>
      </c>
      <c r="C36" s="12"/>
      <c r="D36" s="23">
        <f>SUM(D5:D35)</f>
        <v>11889000</v>
      </c>
      <c r="E36" s="56">
        <f>SUM(E5:E35)</f>
        <v>11923647.589999996</v>
      </c>
      <c r="F36" s="24">
        <f t="shared" si="0"/>
        <v>1.00291425603499</v>
      </c>
    </row>
    <row r="39" spans="1:6" s="5" customFormat="1" ht="15.75" x14ac:dyDescent="0.25">
      <c r="B39" s="19" t="s">
        <v>287</v>
      </c>
      <c r="E39" s="42" t="s">
        <v>313</v>
      </c>
    </row>
    <row r="40" spans="1:6" s="5" customFormat="1" ht="15.75" x14ac:dyDescent="0.25">
      <c r="E40" s="19" t="s">
        <v>288</v>
      </c>
    </row>
    <row r="41" spans="1:6" s="5" customFormat="1" ht="15.75" x14ac:dyDescent="0.25">
      <c r="B41" s="4" t="s">
        <v>289</v>
      </c>
      <c r="E41" s="4" t="s">
        <v>303</v>
      </c>
    </row>
  </sheetData>
  <pageMargins left="0.7" right="0.7" top="0.75" bottom="0.75" header="0.3" footer="0.3"/>
  <pageSetup paperSize="9" scale="8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6"/>
  <sheetViews>
    <sheetView topLeftCell="A85" zoomScaleNormal="100" workbookViewId="0">
      <selection activeCell="F87" sqref="F87:F94"/>
    </sheetView>
  </sheetViews>
  <sheetFormatPr defaultRowHeight="15" x14ac:dyDescent="0.25"/>
  <cols>
    <col min="1" max="1" width="7.28515625" customWidth="1"/>
    <col min="2" max="2" width="11" customWidth="1"/>
    <col min="3" max="3" width="19.85546875" customWidth="1"/>
    <col min="4" max="4" width="32.5703125" customWidth="1"/>
    <col min="5" max="5" width="20" customWidth="1"/>
    <col min="6" max="6" width="16.42578125" customWidth="1"/>
    <col min="7" max="7" width="11.140625" customWidth="1"/>
  </cols>
  <sheetData>
    <row r="1" spans="1:7" ht="15.75" x14ac:dyDescent="0.25">
      <c r="A1" s="5"/>
      <c r="B1" s="5"/>
      <c r="C1" s="5"/>
      <c r="D1" s="5"/>
      <c r="E1" s="5"/>
      <c r="F1" s="5"/>
      <c r="G1" s="19" t="s">
        <v>276</v>
      </c>
    </row>
    <row r="2" spans="1:7" ht="15.75" x14ac:dyDescent="0.25">
      <c r="A2" s="5"/>
      <c r="B2" s="5"/>
      <c r="C2" s="5"/>
      <c r="D2" s="6" t="s">
        <v>382</v>
      </c>
      <c r="E2" s="5"/>
      <c r="F2" s="5"/>
      <c r="G2" s="19"/>
    </row>
    <row r="3" spans="1:7" ht="15.75" x14ac:dyDescent="0.25">
      <c r="A3" s="5"/>
      <c r="B3" s="5"/>
      <c r="C3" s="5"/>
      <c r="D3" s="5"/>
      <c r="E3" s="5"/>
      <c r="F3" s="5"/>
      <c r="G3" s="5"/>
    </row>
    <row r="4" spans="1:7" s="2" customFormat="1" ht="31.5" x14ac:dyDescent="0.25">
      <c r="A4" s="7" t="s">
        <v>0</v>
      </c>
      <c r="B4" s="20" t="s">
        <v>271</v>
      </c>
      <c r="C4" s="20"/>
      <c r="D4" s="8" t="s">
        <v>272</v>
      </c>
      <c r="E4" s="7" t="s">
        <v>273</v>
      </c>
      <c r="F4" s="8" t="s">
        <v>274</v>
      </c>
      <c r="G4" s="8" t="s">
        <v>5</v>
      </c>
    </row>
    <row r="5" spans="1:7" ht="15.75" x14ac:dyDescent="0.25">
      <c r="A5" s="21">
        <v>1</v>
      </c>
      <c r="B5" s="10" t="s">
        <v>214</v>
      </c>
      <c r="C5" s="10" t="s">
        <v>215</v>
      </c>
      <c r="D5" s="10" t="s">
        <v>216</v>
      </c>
      <c r="E5" s="77">
        <v>2630000</v>
      </c>
      <c r="F5" s="80">
        <v>2049024</v>
      </c>
      <c r="G5" s="22">
        <f>F5/E5</f>
        <v>0.77909657794676801</v>
      </c>
    </row>
    <row r="6" spans="1:7" ht="31.5" x14ac:dyDescent="0.25">
      <c r="A6" s="16">
        <v>2</v>
      </c>
      <c r="B6" s="12" t="s">
        <v>214</v>
      </c>
      <c r="C6" s="12" t="s">
        <v>217</v>
      </c>
      <c r="D6" s="12" t="s">
        <v>218</v>
      </c>
      <c r="E6" s="78">
        <v>175000</v>
      </c>
      <c r="F6" s="81">
        <v>174975</v>
      </c>
      <c r="G6" s="22">
        <f t="shared" ref="G6:G83" si="0">F6/E6</f>
        <v>0.99985714285714289</v>
      </c>
    </row>
    <row r="7" spans="1:7" ht="15.75" x14ac:dyDescent="0.25">
      <c r="A7" s="16">
        <v>3</v>
      </c>
      <c r="B7" s="12" t="s">
        <v>214</v>
      </c>
      <c r="C7" s="12" t="s">
        <v>219</v>
      </c>
      <c r="D7" s="12" t="s">
        <v>220</v>
      </c>
      <c r="E7" s="78">
        <v>120000</v>
      </c>
      <c r="F7" s="81">
        <v>95780</v>
      </c>
      <c r="G7" s="22">
        <f t="shared" si="0"/>
        <v>0.79816666666666669</v>
      </c>
    </row>
    <row r="8" spans="1:7" ht="15.75" x14ac:dyDescent="0.25">
      <c r="A8" s="16">
        <v>4</v>
      </c>
      <c r="B8" s="12">
        <v>510103</v>
      </c>
      <c r="C8" s="12">
        <v>100206</v>
      </c>
      <c r="D8" s="12" t="s">
        <v>318</v>
      </c>
      <c r="E8" s="78">
        <v>50000</v>
      </c>
      <c r="F8" s="81">
        <v>38650</v>
      </c>
      <c r="G8" s="22">
        <f t="shared" si="0"/>
        <v>0.77300000000000002</v>
      </c>
    </row>
    <row r="9" spans="1:7" ht="31.5" x14ac:dyDescent="0.25">
      <c r="A9" s="16">
        <v>5</v>
      </c>
      <c r="B9" s="12" t="s">
        <v>214</v>
      </c>
      <c r="C9" s="12" t="s">
        <v>221</v>
      </c>
      <c r="D9" s="12" t="s">
        <v>222</v>
      </c>
      <c r="E9" s="78">
        <v>66000</v>
      </c>
      <c r="F9" s="81">
        <v>52307</v>
      </c>
      <c r="G9" s="22">
        <f t="shared" si="0"/>
        <v>0.79253030303030303</v>
      </c>
    </row>
    <row r="10" spans="1:7" ht="15.75" x14ac:dyDescent="0.25">
      <c r="A10" s="16">
        <v>6</v>
      </c>
      <c r="B10" s="12" t="s">
        <v>214</v>
      </c>
      <c r="C10" s="12" t="s">
        <v>223</v>
      </c>
      <c r="D10" s="12" t="s">
        <v>224</v>
      </c>
      <c r="E10" s="78">
        <v>25000</v>
      </c>
      <c r="F10" s="81">
        <v>23340.3</v>
      </c>
      <c r="G10" s="22">
        <f t="shared" si="0"/>
        <v>0.933612</v>
      </c>
    </row>
    <row r="11" spans="1:7" ht="15.75" x14ac:dyDescent="0.25">
      <c r="A11" s="16">
        <v>7</v>
      </c>
      <c r="B11" s="12" t="s">
        <v>214</v>
      </c>
      <c r="C11" s="12" t="s">
        <v>225</v>
      </c>
      <c r="D11" s="12" t="s">
        <v>226</v>
      </c>
      <c r="E11" s="78">
        <v>10000</v>
      </c>
      <c r="F11" s="81">
        <v>5596.56</v>
      </c>
      <c r="G11" s="22">
        <f t="shared" si="0"/>
        <v>0.55965600000000004</v>
      </c>
    </row>
    <row r="12" spans="1:7" ht="15.75" x14ac:dyDescent="0.25">
      <c r="A12" s="16">
        <v>8</v>
      </c>
      <c r="B12" s="12" t="s">
        <v>214</v>
      </c>
      <c r="C12" s="12" t="s">
        <v>227</v>
      </c>
      <c r="D12" s="12" t="s">
        <v>228</v>
      </c>
      <c r="E12" s="78">
        <v>100000</v>
      </c>
      <c r="F12" s="81">
        <v>96978.61</v>
      </c>
      <c r="G12" s="22">
        <f t="shared" si="0"/>
        <v>0.96978609999999998</v>
      </c>
    </row>
    <row r="13" spans="1:7" ht="15.75" x14ac:dyDescent="0.25">
      <c r="A13" s="16">
        <v>9</v>
      </c>
      <c r="B13" s="12" t="s">
        <v>214</v>
      </c>
      <c r="C13" s="12">
        <v>200104</v>
      </c>
      <c r="D13" s="12" t="s">
        <v>295</v>
      </c>
      <c r="E13" s="78">
        <v>2000</v>
      </c>
      <c r="F13" s="81">
        <v>1277.8900000000001</v>
      </c>
      <c r="G13" s="22">
        <f t="shared" si="0"/>
        <v>0.6389450000000001</v>
      </c>
    </row>
    <row r="14" spans="1:7" ht="15.75" x14ac:dyDescent="0.25">
      <c r="A14" s="16">
        <v>10</v>
      </c>
      <c r="B14" s="12" t="s">
        <v>214</v>
      </c>
      <c r="C14" s="12" t="s">
        <v>229</v>
      </c>
      <c r="D14" s="12" t="s">
        <v>230</v>
      </c>
      <c r="E14" s="78">
        <v>50000</v>
      </c>
      <c r="F14" s="81">
        <v>36225.040000000001</v>
      </c>
      <c r="G14" s="22">
        <f t="shared" ref="G14" si="1">F14/E14</f>
        <v>0.72450080000000006</v>
      </c>
    </row>
    <row r="15" spans="1:7" ht="15.75" x14ac:dyDescent="0.25">
      <c r="A15" s="16">
        <v>11</v>
      </c>
      <c r="B15" s="12" t="s">
        <v>214</v>
      </c>
      <c r="C15" s="12">
        <v>200106</v>
      </c>
      <c r="D15" s="12" t="s">
        <v>232</v>
      </c>
      <c r="E15" s="78">
        <v>30000</v>
      </c>
      <c r="F15" s="81">
        <v>4417</v>
      </c>
      <c r="G15" s="22">
        <f t="shared" si="0"/>
        <v>0.14723333333333333</v>
      </c>
    </row>
    <row r="16" spans="1:7" ht="31.5" x14ac:dyDescent="0.25">
      <c r="A16" s="16">
        <v>12</v>
      </c>
      <c r="B16" s="12" t="s">
        <v>214</v>
      </c>
      <c r="C16" s="12" t="s">
        <v>233</v>
      </c>
      <c r="D16" s="12" t="s">
        <v>234</v>
      </c>
      <c r="E16" s="78">
        <v>50000</v>
      </c>
      <c r="F16" s="81">
        <v>49565.23</v>
      </c>
      <c r="G16" s="22">
        <f t="shared" si="0"/>
        <v>0.99130460000000009</v>
      </c>
    </row>
    <row r="17" spans="1:7" ht="31.5" x14ac:dyDescent="0.25">
      <c r="A17" s="16">
        <v>13</v>
      </c>
      <c r="B17" s="12" t="s">
        <v>214</v>
      </c>
      <c r="C17" s="12" t="s">
        <v>235</v>
      </c>
      <c r="D17" s="12" t="s">
        <v>236</v>
      </c>
      <c r="E17" s="78">
        <v>345000</v>
      </c>
      <c r="F17" s="81">
        <v>261247.12</v>
      </c>
      <c r="G17" s="22">
        <f t="shared" si="0"/>
        <v>0.75723802898550718</v>
      </c>
    </row>
    <row r="18" spans="1:7" ht="31.5" x14ac:dyDescent="0.25">
      <c r="A18" s="16">
        <v>14</v>
      </c>
      <c r="B18" s="12" t="s">
        <v>214</v>
      </c>
      <c r="C18" s="12" t="s">
        <v>237</v>
      </c>
      <c r="D18" s="12" t="s">
        <v>238</v>
      </c>
      <c r="E18" s="78">
        <v>170000</v>
      </c>
      <c r="F18" s="81">
        <v>113399.52</v>
      </c>
      <c r="G18" s="22">
        <f t="shared" si="0"/>
        <v>0.66705599999999998</v>
      </c>
    </row>
    <row r="19" spans="1:7" ht="15.75" x14ac:dyDescent="0.25">
      <c r="A19" s="16">
        <v>15</v>
      </c>
      <c r="B19" s="12">
        <v>510103</v>
      </c>
      <c r="C19" s="12">
        <v>200200</v>
      </c>
      <c r="D19" s="12" t="s">
        <v>240</v>
      </c>
      <c r="E19" s="78">
        <v>100000</v>
      </c>
      <c r="F19" s="81">
        <v>13160.26</v>
      </c>
      <c r="G19" s="22">
        <f t="shared" si="0"/>
        <v>0.13160260000000001</v>
      </c>
    </row>
    <row r="20" spans="1:7" ht="15.75" x14ac:dyDescent="0.25">
      <c r="A20" s="16">
        <v>16</v>
      </c>
      <c r="B20" s="12" t="s">
        <v>214</v>
      </c>
      <c r="C20" s="12" t="s">
        <v>241</v>
      </c>
      <c r="D20" s="12" t="s">
        <v>242</v>
      </c>
      <c r="E20" s="78">
        <v>65000</v>
      </c>
      <c r="F20" s="81">
        <v>22406.45</v>
      </c>
      <c r="G20" s="22">
        <f t="shared" si="0"/>
        <v>0.3447146153846154</v>
      </c>
    </row>
    <row r="21" spans="1:7" ht="15.75" x14ac:dyDescent="0.25">
      <c r="A21" s="16">
        <v>17</v>
      </c>
      <c r="B21" s="12">
        <v>510103</v>
      </c>
      <c r="C21" s="12">
        <v>200601</v>
      </c>
      <c r="D21" s="12" t="s">
        <v>309</v>
      </c>
      <c r="E21" s="78">
        <v>4000</v>
      </c>
      <c r="F21" s="81">
        <v>2252</v>
      </c>
      <c r="G21" s="22">
        <f t="shared" si="0"/>
        <v>0.56299999999999994</v>
      </c>
    </row>
    <row r="22" spans="1:7" ht="15.75" x14ac:dyDescent="0.25">
      <c r="A22" s="16">
        <v>18</v>
      </c>
      <c r="B22" s="12" t="s">
        <v>214</v>
      </c>
      <c r="C22" s="12" t="s">
        <v>243</v>
      </c>
      <c r="D22" s="12" t="s">
        <v>244</v>
      </c>
      <c r="E22" s="78">
        <v>40000</v>
      </c>
      <c r="F22" s="81">
        <v>23678</v>
      </c>
      <c r="G22" s="22">
        <f t="shared" si="0"/>
        <v>0.59194999999999998</v>
      </c>
    </row>
    <row r="23" spans="1:7" ht="15.75" x14ac:dyDescent="0.25">
      <c r="A23" s="16">
        <v>19</v>
      </c>
      <c r="B23" s="12">
        <v>510103</v>
      </c>
      <c r="C23" s="12">
        <v>203002</v>
      </c>
      <c r="D23" s="12" t="s">
        <v>281</v>
      </c>
      <c r="E23" s="78">
        <v>10000</v>
      </c>
      <c r="F23" s="81">
        <v>8584.17</v>
      </c>
      <c r="G23" s="22">
        <f t="shared" si="0"/>
        <v>0.85841699999999999</v>
      </c>
    </row>
    <row r="24" spans="1:7" ht="15.75" x14ac:dyDescent="0.25">
      <c r="A24" s="16">
        <v>20</v>
      </c>
      <c r="B24" s="12" t="s">
        <v>214</v>
      </c>
      <c r="C24" s="12" t="s">
        <v>245</v>
      </c>
      <c r="D24" s="12" t="s">
        <v>246</v>
      </c>
      <c r="E24" s="78">
        <v>212000</v>
      </c>
      <c r="F24" s="81">
        <v>203926.74</v>
      </c>
      <c r="G24" s="22">
        <f t="shared" si="0"/>
        <v>0.96191858490566029</v>
      </c>
    </row>
    <row r="25" spans="1:7" ht="15.75" x14ac:dyDescent="0.25">
      <c r="A25" s="16">
        <v>21</v>
      </c>
      <c r="B25" s="12">
        <v>510103</v>
      </c>
      <c r="C25" s="12">
        <v>710101</v>
      </c>
      <c r="D25" s="12" t="s">
        <v>150</v>
      </c>
      <c r="E25" s="84">
        <v>10000</v>
      </c>
      <c r="F25" s="13">
        <v>0</v>
      </c>
      <c r="G25" s="22">
        <f t="shared" si="0"/>
        <v>0</v>
      </c>
    </row>
    <row r="26" spans="1:7" ht="15.75" x14ac:dyDescent="0.25">
      <c r="A26" s="16">
        <v>22</v>
      </c>
      <c r="B26" s="12">
        <v>510103</v>
      </c>
      <c r="C26" s="12">
        <v>710130</v>
      </c>
      <c r="D26" s="12" t="s">
        <v>152</v>
      </c>
      <c r="E26" s="84">
        <v>135000</v>
      </c>
      <c r="F26" s="86">
        <v>134043.43</v>
      </c>
      <c r="G26" s="22">
        <f t="shared" si="0"/>
        <v>0.99291429629629624</v>
      </c>
    </row>
    <row r="27" spans="1:7" ht="31.5" x14ac:dyDescent="0.25">
      <c r="A27" s="16">
        <v>23</v>
      </c>
      <c r="B27" s="12">
        <v>510103</v>
      </c>
      <c r="C27" s="12">
        <v>850101</v>
      </c>
      <c r="D27" s="12" t="s">
        <v>114</v>
      </c>
      <c r="E27" s="15">
        <v>0</v>
      </c>
      <c r="F27" s="81">
        <v>-39292</v>
      </c>
      <c r="G27" s="22" t="e">
        <f t="shared" si="0"/>
        <v>#DIV/0!</v>
      </c>
    </row>
    <row r="28" spans="1:7" ht="15.75" x14ac:dyDescent="0.25">
      <c r="A28" s="16">
        <v>24</v>
      </c>
      <c r="B28" s="12">
        <v>615000</v>
      </c>
      <c r="C28" s="12">
        <v>200105</v>
      </c>
      <c r="D28" s="12" t="s">
        <v>230</v>
      </c>
      <c r="E28" s="78">
        <v>4000</v>
      </c>
      <c r="F28" s="81">
        <v>1925.16</v>
      </c>
      <c r="G28" s="22">
        <f t="shared" si="0"/>
        <v>0.48129</v>
      </c>
    </row>
    <row r="29" spans="1:7" ht="15.75" x14ac:dyDescent="0.25">
      <c r="A29" s="16">
        <v>25</v>
      </c>
      <c r="B29" s="12">
        <v>615000</v>
      </c>
      <c r="C29" s="12">
        <v>200106</v>
      </c>
      <c r="D29" s="12" t="s">
        <v>232</v>
      </c>
      <c r="E29" s="78">
        <v>5000</v>
      </c>
      <c r="F29" s="81">
        <v>220</v>
      </c>
      <c r="G29" s="22">
        <f t="shared" si="0"/>
        <v>4.3999999999999997E-2</v>
      </c>
    </row>
    <row r="30" spans="1:7" ht="31.5" x14ac:dyDescent="0.25">
      <c r="A30" s="16">
        <v>26</v>
      </c>
      <c r="B30" s="12" t="s">
        <v>247</v>
      </c>
      <c r="C30" s="12" t="s">
        <v>235</v>
      </c>
      <c r="D30" s="12" t="s">
        <v>236</v>
      </c>
      <c r="E30" s="78">
        <v>5000</v>
      </c>
      <c r="F30" s="81">
        <v>4500</v>
      </c>
      <c r="G30" s="22">
        <f t="shared" si="0"/>
        <v>0.9</v>
      </c>
    </row>
    <row r="31" spans="1:7" ht="15.75" x14ac:dyDescent="0.25">
      <c r="A31" s="16">
        <v>27</v>
      </c>
      <c r="B31" s="12" t="s">
        <v>247</v>
      </c>
      <c r="C31" s="12" t="s">
        <v>245</v>
      </c>
      <c r="D31" s="12" t="s">
        <v>246</v>
      </c>
      <c r="E31" s="78">
        <v>10000</v>
      </c>
      <c r="F31" s="81">
        <v>2490.42</v>
      </c>
      <c r="G31" s="22">
        <f t="shared" si="0"/>
        <v>0.24904200000000001</v>
      </c>
    </row>
    <row r="32" spans="1:7" ht="15.75" x14ac:dyDescent="0.25">
      <c r="A32" s="16">
        <v>28</v>
      </c>
      <c r="B32" s="12">
        <v>650301</v>
      </c>
      <c r="C32" s="12">
        <v>710101</v>
      </c>
      <c r="D32" s="12" t="s">
        <v>150</v>
      </c>
      <c r="E32" s="84">
        <v>55000</v>
      </c>
      <c r="F32" s="13">
        <v>0</v>
      </c>
      <c r="G32" s="22">
        <f t="shared" si="0"/>
        <v>0</v>
      </c>
    </row>
    <row r="33" spans="1:7" ht="15.75" x14ac:dyDescent="0.25">
      <c r="A33" s="16">
        <v>29</v>
      </c>
      <c r="B33" s="12">
        <v>650301</v>
      </c>
      <c r="C33" s="12">
        <v>710130</v>
      </c>
      <c r="D33" s="12" t="s">
        <v>152</v>
      </c>
      <c r="E33" s="84">
        <v>2500</v>
      </c>
      <c r="F33" s="13">
        <v>0</v>
      </c>
      <c r="G33" s="22">
        <f t="shared" si="0"/>
        <v>0</v>
      </c>
    </row>
    <row r="34" spans="1:7" ht="15.75" x14ac:dyDescent="0.25">
      <c r="A34" s="16">
        <v>30</v>
      </c>
      <c r="B34" s="12">
        <v>650302</v>
      </c>
      <c r="C34" s="12">
        <v>710101</v>
      </c>
      <c r="D34" s="12" t="s">
        <v>150</v>
      </c>
      <c r="E34" s="84">
        <v>520000</v>
      </c>
      <c r="F34" s="86">
        <v>293333.3</v>
      </c>
      <c r="G34" s="22">
        <f t="shared" si="0"/>
        <v>0.56410249999999995</v>
      </c>
    </row>
    <row r="35" spans="1:7" ht="15.75" x14ac:dyDescent="0.25">
      <c r="A35" s="16">
        <v>31</v>
      </c>
      <c r="B35" s="12">
        <v>650302</v>
      </c>
      <c r="C35" s="12">
        <v>710130</v>
      </c>
      <c r="D35" s="12" t="s">
        <v>152</v>
      </c>
      <c r="E35" s="84">
        <v>92500</v>
      </c>
      <c r="F35" s="86">
        <v>29760</v>
      </c>
      <c r="G35" s="22">
        <f t="shared" si="0"/>
        <v>0.32172972972972974</v>
      </c>
    </row>
    <row r="36" spans="1:7" ht="15.75" x14ac:dyDescent="0.25">
      <c r="A36" s="16">
        <v>32</v>
      </c>
      <c r="B36" s="12" t="s">
        <v>250</v>
      </c>
      <c r="C36" s="12" t="s">
        <v>223</v>
      </c>
      <c r="D36" s="12" t="s">
        <v>224</v>
      </c>
      <c r="E36" s="78">
        <v>25000</v>
      </c>
      <c r="F36" s="81">
        <v>24958.1</v>
      </c>
      <c r="G36" s="22">
        <f t="shared" si="0"/>
        <v>0.99832399999999999</v>
      </c>
    </row>
    <row r="37" spans="1:7" ht="15.75" x14ac:dyDescent="0.25">
      <c r="A37" s="16">
        <v>33</v>
      </c>
      <c r="B37" s="12">
        <v>650401</v>
      </c>
      <c r="C37" s="12">
        <v>200102</v>
      </c>
      <c r="D37" s="12" t="s">
        <v>226</v>
      </c>
      <c r="E37" s="78">
        <v>25000</v>
      </c>
      <c r="F37" s="81">
        <v>24993.11</v>
      </c>
      <c r="G37" s="22">
        <f t="shared" si="0"/>
        <v>0.99972440000000007</v>
      </c>
    </row>
    <row r="38" spans="1:7" ht="15.75" x14ac:dyDescent="0.25">
      <c r="A38" s="16">
        <v>34</v>
      </c>
      <c r="B38" s="12" t="s">
        <v>250</v>
      </c>
      <c r="C38" s="12" t="s">
        <v>227</v>
      </c>
      <c r="D38" s="12" t="s">
        <v>228</v>
      </c>
      <c r="E38" s="78">
        <v>150000</v>
      </c>
      <c r="F38" s="81">
        <v>150000</v>
      </c>
      <c r="G38" s="22">
        <f t="shared" si="0"/>
        <v>1</v>
      </c>
    </row>
    <row r="39" spans="1:7" ht="15.75" x14ac:dyDescent="0.25">
      <c r="A39" s="16">
        <v>35</v>
      </c>
      <c r="B39" s="12">
        <v>650401</v>
      </c>
      <c r="C39" s="12">
        <v>200104</v>
      </c>
      <c r="D39" s="12" t="s">
        <v>295</v>
      </c>
      <c r="E39" s="78">
        <v>18000</v>
      </c>
      <c r="F39" s="81">
        <v>17996.240000000002</v>
      </c>
      <c r="G39" s="22">
        <f t="shared" si="0"/>
        <v>0.99979111111111119</v>
      </c>
    </row>
    <row r="40" spans="1:7" ht="15.75" x14ac:dyDescent="0.25">
      <c r="A40" s="16">
        <v>36</v>
      </c>
      <c r="B40" s="12">
        <v>650401</v>
      </c>
      <c r="C40" s="12">
        <v>200106</v>
      </c>
      <c r="D40" s="12" t="s">
        <v>232</v>
      </c>
      <c r="E40" s="78">
        <v>7000</v>
      </c>
      <c r="F40" s="81">
        <v>6907</v>
      </c>
      <c r="G40" s="22">
        <f t="shared" si="0"/>
        <v>0.98671428571428577</v>
      </c>
    </row>
    <row r="41" spans="1:7" ht="15.75" x14ac:dyDescent="0.25">
      <c r="A41" s="16">
        <v>37</v>
      </c>
      <c r="B41" s="12">
        <v>650401</v>
      </c>
      <c r="C41" s="12">
        <v>200107</v>
      </c>
      <c r="D41" s="12" t="s">
        <v>310</v>
      </c>
      <c r="E41" s="78">
        <v>55000</v>
      </c>
      <c r="F41" s="81">
        <v>55000</v>
      </c>
      <c r="G41" s="22">
        <f t="shared" si="0"/>
        <v>1</v>
      </c>
    </row>
    <row r="42" spans="1:7" ht="31.5" x14ac:dyDescent="0.25">
      <c r="A42" s="16">
        <v>38</v>
      </c>
      <c r="B42" s="12">
        <v>650401</v>
      </c>
      <c r="C42" s="12">
        <v>200108</v>
      </c>
      <c r="D42" s="12" t="s">
        <v>234</v>
      </c>
      <c r="E42" s="78">
        <v>11000</v>
      </c>
      <c r="F42" s="81">
        <v>10950.37</v>
      </c>
      <c r="G42" s="22">
        <f t="shared" si="0"/>
        <v>0.99548818181818188</v>
      </c>
    </row>
    <row r="43" spans="1:7" ht="31.5" x14ac:dyDescent="0.25">
      <c r="A43" s="16">
        <v>39</v>
      </c>
      <c r="B43" s="12">
        <v>650401</v>
      </c>
      <c r="C43" s="12">
        <v>200109</v>
      </c>
      <c r="D43" s="12" t="s">
        <v>236</v>
      </c>
      <c r="E43" s="78">
        <v>15000</v>
      </c>
      <c r="F43" s="81">
        <v>14997.94</v>
      </c>
      <c r="G43" s="22">
        <f t="shared" si="0"/>
        <v>0.99986266666666668</v>
      </c>
    </row>
    <row r="44" spans="1:7" ht="31.5" x14ac:dyDescent="0.25">
      <c r="A44" s="16">
        <v>40</v>
      </c>
      <c r="B44" s="12">
        <v>650401</v>
      </c>
      <c r="C44" s="12">
        <v>200130</v>
      </c>
      <c r="D44" s="12" t="s">
        <v>238</v>
      </c>
      <c r="E44" s="78">
        <v>97000</v>
      </c>
      <c r="F44" s="81">
        <v>96998.55</v>
      </c>
      <c r="G44" s="22">
        <f t="shared" si="0"/>
        <v>0.99998505154639183</v>
      </c>
    </row>
    <row r="45" spans="1:7" ht="15.75" x14ac:dyDescent="0.25">
      <c r="A45" s="16">
        <v>41</v>
      </c>
      <c r="B45" s="12" t="s">
        <v>250</v>
      </c>
      <c r="C45" s="12" t="s">
        <v>239</v>
      </c>
      <c r="D45" s="12" t="s">
        <v>240</v>
      </c>
      <c r="E45" s="78">
        <v>63000</v>
      </c>
      <c r="F45" s="81">
        <v>62997.919999999998</v>
      </c>
      <c r="G45" s="22">
        <f t="shared" si="0"/>
        <v>0.99996698412698415</v>
      </c>
    </row>
    <row r="46" spans="1:7" ht="15.75" x14ac:dyDescent="0.25">
      <c r="A46" s="16">
        <v>42</v>
      </c>
      <c r="B46" s="12">
        <v>650401</v>
      </c>
      <c r="C46" s="12">
        <v>200530</v>
      </c>
      <c r="D46" s="12" t="s">
        <v>242</v>
      </c>
      <c r="E46" s="78">
        <v>79000</v>
      </c>
      <c r="F46" s="81">
        <v>78999.899999999994</v>
      </c>
      <c r="G46" s="22">
        <f t="shared" si="0"/>
        <v>0.99999873417721508</v>
      </c>
    </row>
    <row r="47" spans="1:7" ht="15.75" x14ac:dyDescent="0.25">
      <c r="A47" s="16">
        <v>43</v>
      </c>
      <c r="B47" s="12">
        <v>650401</v>
      </c>
      <c r="C47" s="12">
        <v>200601</v>
      </c>
      <c r="D47" s="12" t="s">
        <v>309</v>
      </c>
      <c r="E47" s="78">
        <v>2000</v>
      </c>
      <c r="F47" s="81">
        <v>2000</v>
      </c>
      <c r="G47" s="22">
        <f t="shared" si="0"/>
        <v>1</v>
      </c>
    </row>
    <row r="48" spans="1:7" ht="15.75" x14ac:dyDescent="0.25">
      <c r="A48" s="16">
        <v>44</v>
      </c>
      <c r="B48" s="12" t="s">
        <v>250</v>
      </c>
      <c r="C48" s="12" t="s">
        <v>251</v>
      </c>
      <c r="D48" s="12" t="s">
        <v>252</v>
      </c>
      <c r="E48" s="78">
        <v>10000</v>
      </c>
      <c r="F48" s="81">
        <v>9992</v>
      </c>
      <c r="G48" s="22">
        <f t="shared" si="0"/>
        <v>0.99919999999999998</v>
      </c>
    </row>
    <row r="49" spans="1:7" ht="15.75" x14ac:dyDescent="0.25">
      <c r="A49" s="16">
        <v>45</v>
      </c>
      <c r="B49" s="12">
        <v>650401</v>
      </c>
      <c r="C49" s="12">
        <v>570201</v>
      </c>
      <c r="D49" s="12" t="s">
        <v>131</v>
      </c>
      <c r="E49" s="78">
        <v>88000</v>
      </c>
      <c r="F49" s="81">
        <v>88000</v>
      </c>
      <c r="G49" s="22">
        <f t="shared" si="0"/>
        <v>1</v>
      </c>
    </row>
    <row r="50" spans="1:7" ht="15.75" x14ac:dyDescent="0.25">
      <c r="A50" s="16">
        <v>46</v>
      </c>
      <c r="B50" s="12">
        <v>650401</v>
      </c>
      <c r="C50" s="12">
        <v>5901</v>
      </c>
      <c r="D50" s="12" t="s">
        <v>311</v>
      </c>
      <c r="E50" s="78">
        <v>1167000</v>
      </c>
      <c r="F50" s="81">
        <v>866495</v>
      </c>
      <c r="G50" s="22">
        <f t="shared" si="0"/>
        <v>0.74249785775492716</v>
      </c>
    </row>
    <row r="51" spans="1:7" ht="15.75" x14ac:dyDescent="0.25">
      <c r="A51" s="16">
        <v>47</v>
      </c>
      <c r="B51" s="12">
        <v>650213</v>
      </c>
      <c r="C51" s="12">
        <v>710130</v>
      </c>
      <c r="D51" s="12" t="s">
        <v>152</v>
      </c>
      <c r="E51" s="84">
        <v>30000</v>
      </c>
      <c r="F51" s="13">
        <v>0</v>
      </c>
      <c r="G51" s="22">
        <f t="shared" si="0"/>
        <v>0</v>
      </c>
    </row>
    <row r="52" spans="1:7" ht="31.5" x14ac:dyDescent="0.25">
      <c r="A52" s="16">
        <v>48</v>
      </c>
      <c r="B52" s="12" t="s">
        <v>253</v>
      </c>
      <c r="C52" s="12" t="s">
        <v>254</v>
      </c>
      <c r="D52" s="12" t="s">
        <v>255</v>
      </c>
      <c r="E52" s="78">
        <v>22000</v>
      </c>
      <c r="F52" s="81">
        <v>18900</v>
      </c>
      <c r="G52" s="22">
        <f t="shared" si="0"/>
        <v>0.85909090909090913</v>
      </c>
    </row>
    <row r="53" spans="1:7" ht="15.75" x14ac:dyDescent="0.25">
      <c r="A53" s="16">
        <v>49</v>
      </c>
      <c r="B53" s="12" t="s">
        <v>256</v>
      </c>
      <c r="C53" s="12" t="s">
        <v>215</v>
      </c>
      <c r="D53" s="12" t="s">
        <v>216</v>
      </c>
      <c r="E53" s="78">
        <v>123100</v>
      </c>
      <c r="F53" s="81">
        <v>60905</v>
      </c>
      <c r="G53" s="22">
        <f t="shared" si="0"/>
        <v>0.4947603574329813</v>
      </c>
    </row>
    <row r="54" spans="1:7" ht="15.75" x14ac:dyDescent="0.25">
      <c r="A54" s="16">
        <v>50</v>
      </c>
      <c r="B54" s="12" t="s">
        <v>256</v>
      </c>
      <c r="C54" s="12" t="s">
        <v>219</v>
      </c>
      <c r="D54" s="12" t="s">
        <v>220</v>
      </c>
      <c r="E54" s="78">
        <v>6100</v>
      </c>
      <c r="F54" s="81">
        <v>3834</v>
      </c>
      <c r="G54" s="22">
        <f t="shared" si="0"/>
        <v>0.62852459016393447</v>
      </c>
    </row>
    <row r="55" spans="1:7" ht="15.75" x14ac:dyDescent="0.25">
      <c r="A55" s="16">
        <v>51</v>
      </c>
      <c r="B55" s="12">
        <v>660800</v>
      </c>
      <c r="C55" s="12">
        <v>100206</v>
      </c>
      <c r="D55" s="12" t="s">
        <v>318</v>
      </c>
      <c r="E55" s="78">
        <v>2000</v>
      </c>
      <c r="F55" s="81">
        <v>1450</v>
      </c>
      <c r="G55" s="22">
        <f t="shared" si="0"/>
        <v>0.72499999999999998</v>
      </c>
    </row>
    <row r="56" spans="1:7" ht="31.5" x14ac:dyDescent="0.25">
      <c r="A56" s="16">
        <v>52</v>
      </c>
      <c r="B56" s="12" t="s">
        <v>256</v>
      </c>
      <c r="C56" s="12" t="s">
        <v>221</v>
      </c>
      <c r="D56" s="12" t="s">
        <v>222</v>
      </c>
      <c r="E56" s="78">
        <v>3000</v>
      </c>
      <c r="F56" s="81">
        <v>1457</v>
      </c>
      <c r="G56" s="22">
        <f t="shared" si="0"/>
        <v>0.48566666666666669</v>
      </c>
    </row>
    <row r="57" spans="1:7" ht="15.75" x14ac:dyDescent="0.25">
      <c r="A57" s="16">
        <v>53</v>
      </c>
      <c r="B57" s="12" t="s">
        <v>257</v>
      </c>
      <c r="C57" s="12" t="s">
        <v>215</v>
      </c>
      <c r="D57" s="12" t="s">
        <v>216</v>
      </c>
      <c r="E57" s="78">
        <v>57000</v>
      </c>
      <c r="F57" s="81">
        <v>25944</v>
      </c>
      <c r="G57" s="22">
        <f t="shared" si="0"/>
        <v>0.45515789473684209</v>
      </c>
    </row>
    <row r="58" spans="1:7" ht="15.75" x14ac:dyDescent="0.25">
      <c r="A58" s="16">
        <v>54</v>
      </c>
      <c r="B58" s="12" t="s">
        <v>257</v>
      </c>
      <c r="C58" s="12" t="s">
        <v>219</v>
      </c>
      <c r="D58" s="12" t="s">
        <v>220</v>
      </c>
      <c r="E58" s="78">
        <v>4000</v>
      </c>
      <c r="F58" s="81">
        <v>1875</v>
      </c>
      <c r="G58" s="22">
        <f t="shared" si="0"/>
        <v>0.46875</v>
      </c>
    </row>
    <row r="59" spans="1:7" ht="15.75" x14ac:dyDescent="0.25">
      <c r="A59" s="16">
        <v>55</v>
      </c>
      <c r="B59" s="12">
        <v>670302</v>
      </c>
      <c r="C59" s="12">
        <v>100206</v>
      </c>
      <c r="D59" s="12" t="s">
        <v>318</v>
      </c>
      <c r="E59" s="78">
        <v>2000</v>
      </c>
      <c r="F59" s="81">
        <v>600</v>
      </c>
      <c r="G59" s="22">
        <f t="shared" si="0"/>
        <v>0.3</v>
      </c>
    </row>
    <row r="60" spans="1:7" ht="31.5" x14ac:dyDescent="0.25">
      <c r="A60" s="16">
        <v>56</v>
      </c>
      <c r="B60" s="12" t="s">
        <v>257</v>
      </c>
      <c r="C60" s="12" t="s">
        <v>221</v>
      </c>
      <c r="D60" s="12" t="s">
        <v>222</v>
      </c>
      <c r="E60" s="78">
        <v>2000</v>
      </c>
      <c r="F60" s="81">
        <v>627</v>
      </c>
      <c r="G60" s="22">
        <f t="shared" si="0"/>
        <v>0.3135</v>
      </c>
    </row>
    <row r="61" spans="1:7" ht="15.75" x14ac:dyDescent="0.25">
      <c r="A61" s="16">
        <v>57</v>
      </c>
      <c r="B61" s="12">
        <v>670302</v>
      </c>
      <c r="C61" s="12">
        <v>200101</v>
      </c>
      <c r="D61" s="12" t="s">
        <v>224</v>
      </c>
      <c r="E61" s="78">
        <v>1000</v>
      </c>
      <c r="F61" s="81">
        <v>0</v>
      </c>
      <c r="G61" s="22">
        <f t="shared" si="0"/>
        <v>0</v>
      </c>
    </row>
    <row r="62" spans="1:7" ht="15.75" x14ac:dyDescent="0.25">
      <c r="A62" s="16">
        <v>58</v>
      </c>
      <c r="B62" s="12">
        <v>670302</v>
      </c>
      <c r="C62" s="12">
        <v>200102</v>
      </c>
      <c r="D62" s="12" t="s">
        <v>226</v>
      </c>
      <c r="E62" s="78">
        <v>1000</v>
      </c>
      <c r="F62" s="81">
        <v>0</v>
      </c>
      <c r="G62" s="22">
        <f t="shared" si="0"/>
        <v>0</v>
      </c>
    </row>
    <row r="63" spans="1:7" ht="15.75" x14ac:dyDescent="0.25">
      <c r="A63" s="16">
        <v>59</v>
      </c>
      <c r="B63" s="12">
        <v>670302</v>
      </c>
      <c r="C63" s="12">
        <v>200601</v>
      </c>
      <c r="D63" s="12" t="s">
        <v>309</v>
      </c>
      <c r="E63" s="78">
        <v>1000</v>
      </c>
      <c r="F63" s="81">
        <v>0</v>
      </c>
      <c r="G63" s="22">
        <f t="shared" si="0"/>
        <v>0</v>
      </c>
    </row>
    <row r="64" spans="1:7" ht="31.5" x14ac:dyDescent="0.25">
      <c r="A64" s="16">
        <v>60</v>
      </c>
      <c r="B64" s="12">
        <v>670302</v>
      </c>
      <c r="C64" s="12">
        <v>201100</v>
      </c>
      <c r="D64" s="12" t="s">
        <v>319</v>
      </c>
      <c r="E64" s="78">
        <v>3000</v>
      </c>
      <c r="F64" s="81">
        <v>0</v>
      </c>
      <c r="G64" s="22">
        <f t="shared" si="0"/>
        <v>0</v>
      </c>
    </row>
    <row r="65" spans="1:7" ht="15.75" x14ac:dyDescent="0.25">
      <c r="A65" s="16">
        <v>61</v>
      </c>
      <c r="B65" s="12">
        <v>670302</v>
      </c>
      <c r="C65" s="12">
        <v>201300</v>
      </c>
      <c r="D65" s="12" t="s">
        <v>252</v>
      </c>
      <c r="E65" s="78">
        <v>1000</v>
      </c>
      <c r="F65" s="81">
        <v>0</v>
      </c>
      <c r="G65" s="22">
        <f t="shared" si="0"/>
        <v>0</v>
      </c>
    </row>
    <row r="66" spans="1:7" ht="15" customHeight="1" x14ac:dyDescent="0.25">
      <c r="A66" s="16">
        <v>62</v>
      </c>
      <c r="B66" s="12" t="s">
        <v>258</v>
      </c>
      <c r="C66" s="12" t="s">
        <v>227</v>
      </c>
      <c r="D66" s="12" t="s">
        <v>228</v>
      </c>
      <c r="E66" s="78">
        <v>14000</v>
      </c>
      <c r="F66" s="81">
        <v>13473.85</v>
      </c>
      <c r="G66" s="22">
        <f t="shared" si="0"/>
        <v>0.96241785714285721</v>
      </c>
    </row>
    <row r="67" spans="1:7" ht="31.5" x14ac:dyDescent="0.25">
      <c r="A67" s="16">
        <v>63</v>
      </c>
      <c r="B67" s="12" t="s">
        <v>258</v>
      </c>
      <c r="C67" s="12" t="s">
        <v>235</v>
      </c>
      <c r="D67" s="12" t="s">
        <v>236</v>
      </c>
      <c r="E67" s="78">
        <v>16000</v>
      </c>
      <c r="F67" s="81">
        <v>2946.44</v>
      </c>
      <c r="G67" s="22">
        <f t="shared" si="0"/>
        <v>0.1841525</v>
      </c>
    </row>
    <row r="68" spans="1:7" ht="15.75" x14ac:dyDescent="0.25">
      <c r="A68" s="16">
        <v>64</v>
      </c>
      <c r="B68" s="12">
        <v>670303</v>
      </c>
      <c r="C68" s="12">
        <v>2002</v>
      </c>
      <c r="D68" s="12" t="s">
        <v>240</v>
      </c>
      <c r="E68" s="78">
        <v>40000</v>
      </c>
      <c r="F68" s="81">
        <v>0</v>
      </c>
      <c r="G68" s="22">
        <f t="shared" si="0"/>
        <v>0</v>
      </c>
    </row>
    <row r="69" spans="1:7" ht="15.75" x14ac:dyDescent="0.25">
      <c r="A69" s="16">
        <v>65</v>
      </c>
      <c r="B69" s="12" t="s">
        <v>259</v>
      </c>
      <c r="C69" s="12" t="s">
        <v>227</v>
      </c>
      <c r="D69" s="12" t="s">
        <v>228</v>
      </c>
      <c r="E69" s="78">
        <v>20000</v>
      </c>
      <c r="F69" s="81">
        <v>19978.03</v>
      </c>
      <c r="G69" s="22">
        <f t="shared" si="0"/>
        <v>0.99890149999999989</v>
      </c>
    </row>
    <row r="70" spans="1:7" ht="15.75" x14ac:dyDescent="0.25">
      <c r="A70" s="16">
        <v>66</v>
      </c>
      <c r="B70" s="12" t="s">
        <v>259</v>
      </c>
      <c r="C70" s="12" t="s">
        <v>239</v>
      </c>
      <c r="D70" s="12" t="s">
        <v>240</v>
      </c>
      <c r="E70" s="78">
        <v>25000</v>
      </c>
      <c r="F70" s="81">
        <v>471.74</v>
      </c>
      <c r="G70" s="22">
        <f t="shared" si="0"/>
        <v>1.88696E-2</v>
      </c>
    </row>
    <row r="71" spans="1:7" ht="15.75" x14ac:dyDescent="0.25">
      <c r="A71" s="16">
        <v>67</v>
      </c>
      <c r="B71" s="12">
        <v>670307</v>
      </c>
      <c r="C71" s="12">
        <v>200530</v>
      </c>
      <c r="D71" s="12" t="s">
        <v>242</v>
      </c>
      <c r="E71" s="78">
        <v>10000</v>
      </c>
      <c r="F71" s="92">
        <v>230</v>
      </c>
      <c r="G71" s="22">
        <f t="shared" si="0"/>
        <v>2.3E-2</v>
      </c>
    </row>
    <row r="72" spans="1:7" ht="15.75" x14ac:dyDescent="0.25">
      <c r="A72" s="16">
        <v>68</v>
      </c>
      <c r="B72" s="12">
        <v>670307</v>
      </c>
      <c r="C72" s="12">
        <v>203030</v>
      </c>
      <c r="D72" s="12" t="s">
        <v>246</v>
      </c>
      <c r="E72" s="78">
        <v>38000</v>
      </c>
      <c r="F72" s="92">
        <v>451</v>
      </c>
      <c r="G72" s="22">
        <f t="shared" si="0"/>
        <v>1.1868421052631578E-2</v>
      </c>
    </row>
    <row r="73" spans="1:7" ht="31.5" x14ac:dyDescent="0.25">
      <c r="A73" s="16">
        <v>69</v>
      </c>
      <c r="B73" s="12" t="s">
        <v>260</v>
      </c>
      <c r="C73" s="12" t="s">
        <v>235</v>
      </c>
      <c r="D73" s="12" t="s">
        <v>236</v>
      </c>
      <c r="E73" s="78">
        <v>15000</v>
      </c>
      <c r="F73" s="81">
        <v>11168.5</v>
      </c>
      <c r="G73" s="22">
        <f t="shared" si="0"/>
        <v>0.74456666666666671</v>
      </c>
    </row>
    <row r="74" spans="1:7" ht="31.5" x14ac:dyDescent="0.25">
      <c r="A74" s="16">
        <v>70</v>
      </c>
      <c r="B74" s="12">
        <v>670501</v>
      </c>
      <c r="C74" s="12">
        <v>200130</v>
      </c>
      <c r="D74" s="12" t="s">
        <v>238</v>
      </c>
      <c r="E74" s="78">
        <v>5000</v>
      </c>
      <c r="F74" s="81">
        <v>4992</v>
      </c>
      <c r="G74" s="22">
        <f t="shared" si="0"/>
        <v>0.99839999999999995</v>
      </c>
    </row>
    <row r="75" spans="1:7" ht="15" customHeight="1" x14ac:dyDescent="0.25">
      <c r="A75" s="16">
        <v>71</v>
      </c>
      <c r="B75" s="12" t="s">
        <v>260</v>
      </c>
      <c r="C75" s="12">
        <v>200200</v>
      </c>
      <c r="D75" s="12" t="s">
        <v>240</v>
      </c>
      <c r="E75" s="78">
        <v>10000</v>
      </c>
      <c r="F75" s="81">
        <v>0</v>
      </c>
      <c r="G75" s="22">
        <f t="shared" si="0"/>
        <v>0</v>
      </c>
    </row>
    <row r="76" spans="1:7" ht="15" customHeight="1" x14ac:dyDescent="0.25">
      <c r="A76" s="16">
        <v>72</v>
      </c>
      <c r="B76" s="12">
        <v>670501</v>
      </c>
      <c r="C76" s="12">
        <v>200530</v>
      </c>
      <c r="D76" s="12" t="s">
        <v>242</v>
      </c>
      <c r="E76" s="78">
        <v>5000</v>
      </c>
      <c r="F76" s="92">
        <v>3600</v>
      </c>
      <c r="G76" s="22">
        <f t="shared" si="0"/>
        <v>0.72</v>
      </c>
    </row>
    <row r="77" spans="1:7" ht="15" customHeight="1" x14ac:dyDescent="0.25">
      <c r="A77" s="16">
        <v>73</v>
      </c>
      <c r="B77" s="12">
        <v>670501</v>
      </c>
      <c r="C77" s="12">
        <v>203030</v>
      </c>
      <c r="D77" s="12" t="s">
        <v>246</v>
      </c>
      <c r="E77" s="78">
        <v>5000</v>
      </c>
      <c r="F77" s="81">
        <v>4765</v>
      </c>
      <c r="G77" s="22">
        <f t="shared" si="0"/>
        <v>0.95299999999999996</v>
      </c>
    </row>
    <row r="78" spans="1:7" ht="15" customHeight="1" x14ac:dyDescent="0.25">
      <c r="A78" s="16">
        <v>74</v>
      </c>
      <c r="B78" s="12">
        <v>670600</v>
      </c>
      <c r="C78" s="12">
        <v>591200</v>
      </c>
      <c r="D78" s="12" t="s">
        <v>282</v>
      </c>
      <c r="E78" s="78">
        <v>200000</v>
      </c>
      <c r="F78" s="81">
        <v>112033.23</v>
      </c>
      <c r="G78" s="22">
        <f t="shared" si="0"/>
        <v>0.56016615000000003</v>
      </c>
    </row>
    <row r="79" spans="1:7" s="51" customFormat="1" ht="15.75" x14ac:dyDescent="0.25">
      <c r="A79" s="16">
        <v>75</v>
      </c>
      <c r="B79" s="49" t="s">
        <v>261</v>
      </c>
      <c r="C79" s="49" t="s">
        <v>215</v>
      </c>
      <c r="D79" s="49" t="s">
        <v>216</v>
      </c>
      <c r="E79" s="82">
        <v>1177000</v>
      </c>
      <c r="F79" s="87">
        <v>950909.51</v>
      </c>
      <c r="G79" s="50">
        <f t="shared" si="0"/>
        <v>0.80790952421410367</v>
      </c>
    </row>
    <row r="80" spans="1:7" ht="15.75" x14ac:dyDescent="0.25">
      <c r="A80" s="16">
        <v>76</v>
      </c>
      <c r="B80" s="12" t="s">
        <v>261</v>
      </c>
      <c r="C80" s="12" t="s">
        <v>219</v>
      </c>
      <c r="D80" s="12" t="s">
        <v>220</v>
      </c>
      <c r="E80" s="78">
        <v>165000</v>
      </c>
      <c r="F80" s="81">
        <v>113909</v>
      </c>
      <c r="G80" s="22">
        <f t="shared" si="0"/>
        <v>0.69035757575757573</v>
      </c>
    </row>
    <row r="81" spans="1:7" ht="15.75" x14ac:dyDescent="0.25">
      <c r="A81" s="16">
        <v>77</v>
      </c>
      <c r="B81" s="12">
        <v>680502</v>
      </c>
      <c r="C81" s="12">
        <v>100206</v>
      </c>
      <c r="D81" s="12" t="s">
        <v>318</v>
      </c>
      <c r="E81" s="78">
        <v>58000</v>
      </c>
      <c r="F81" s="81">
        <v>48050</v>
      </c>
      <c r="G81" s="22">
        <f t="shared" si="0"/>
        <v>0.82844827586206893</v>
      </c>
    </row>
    <row r="82" spans="1:7" ht="31.5" x14ac:dyDescent="0.25">
      <c r="A82" s="16">
        <v>78</v>
      </c>
      <c r="B82" s="12" t="s">
        <v>261</v>
      </c>
      <c r="C82" s="12">
        <v>100307</v>
      </c>
      <c r="D82" s="12" t="s">
        <v>222</v>
      </c>
      <c r="E82" s="78">
        <v>30000</v>
      </c>
      <c r="F82" s="81">
        <v>23828</v>
      </c>
      <c r="G82" s="22">
        <f t="shared" si="0"/>
        <v>0.79426666666666668</v>
      </c>
    </row>
    <row r="83" spans="1:7" ht="15.75" x14ac:dyDescent="0.25">
      <c r="A83" s="16">
        <v>79</v>
      </c>
      <c r="B83" s="12" t="s">
        <v>261</v>
      </c>
      <c r="C83" s="12" t="s">
        <v>248</v>
      </c>
      <c r="D83" s="12" t="s">
        <v>249</v>
      </c>
      <c r="E83" s="78">
        <v>1815000</v>
      </c>
      <c r="F83" s="81">
        <v>1458990</v>
      </c>
      <c r="G83" s="22">
        <f t="shared" si="0"/>
        <v>0.80385123966942151</v>
      </c>
    </row>
    <row r="84" spans="1:7" s="48" customFormat="1" ht="15.75" x14ac:dyDescent="0.25">
      <c r="A84" s="16">
        <v>80</v>
      </c>
      <c r="B84" s="49" t="s">
        <v>262</v>
      </c>
      <c r="C84" s="49" t="s">
        <v>248</v>
      </c>
      <c r="D84" s="49" t="s">
        <v>249</v>
      </c>
      <c r="E84" s="82">
        <v>447800</v>
      </c>
      <c r="F84" s="87">
        <v>447780</v>
      </c>
      <c r="G84" s="50">
        <f t="shared" ref="G84:G108" si="2">F84/E84</f>
        <v>0.99995533720410901</v>
      </c>
    </row>
    <row r="85" spans="1:7" ht="15.75" x14ac:dyDescent="0.25">
      <c r="A85" s="16">
        <v>81</v>
      </c>
      <c r="B85" s="12" t="s">
        <v>263</v>
      </c>
      <c r="C85" s="12" t="s">
        <v>248</v>
      </c>
      <c r="D85" s="12" t="s">
        <v>249</v>
      </c>
      <c r="E85" s="78">
        <v>45000</v>
      </c>
      <c r="F85" s="81">
        <v>31000</v>
      </c>
      <c r="G85" s="22">
        <f t="shared" si="2"/>
        <v>0.68888888888888888</v>
      </c>
    </row>
    <row r="86" spans="1:7" ht="15.75" x14ac:dyDescent="0.25">
      <c r="A86" s="16">
        <v>82</v>
      </c>
      <c r="B86" s="12">
        <v>700501</v>
      </c>
      <c r="C86" s="12">
        <v>710130</v>
      </c>
      <c r="D86" s="12" t="s">
        <v>152</v>
      </c>
      <c r="E86" s="84">
        <v>80000</v>
      </c>
      <c r="F86" s="86">
        <v>75565</v>
      </c>
      <c r="G86" s="22">
        <f t="shared" si="2"/>
        <v>0.94456249999999997</v>
      </c>
    </row>
    <row r="87" spans="1:7" ht="15.75" x14ac:dyDescent="0.25">
      <c r="A87" s="16">
        <v>83</v>
      </c>
      <c r="B87" s="12" t="s">
        <v>264</v>
      </c>
      <c r="C87" s="12" t="s">
        <v>227</v>
      </c>
      <c r="D87" s="12" t="s">
        <v>228</v>
      </c>
      <c r="E87" s="78">
        <v>100000</v>
      </c>
      <c r="F87" s="87">
        <v>98722.03</v>
      </c>
      <c r="G87" s="22">
        <f t="shared" si="2"/>
        <v>0.98722029999999994</v>
      </c>
    </row>
    <row r="88" spans="1:7" ht="15.75" x14ac:dyDescent="0.25">
      <c r="A88" s="16">
        <v>84</v>
      </c>
      <c r="B88" s="12">
        <v>700600</v>
      </c>
      <c r="C88" s="12">
        <v>2002</v>
      </c>
      <c r="D88" s="12" t="s">
        <v>240</v>
      </c>
      <c r="E88" s="78">
        <v>65000</v>
      </c>
      <c r="F88" s="81">
        <v>24909.22</v>
      </c>
      <c r="G88" s="22">
        <f t="shared" si="2"/>
        <v>0.38321876923076925</v>
      </c>
    </row>
    <row r="89" spans="1:7" ht="15.75" x14ac:dyDescent="0.25">
      <c r="A89" s="16">
        <v>85</v>
      </c>
      <c r="B89" s="12">
        <v>700600</v>
      </c>
      <c r="C89" s="12">
        <v>203030</v>
      </c>
      <c r="D89" s="12" t="s">
        <v>246</v>
      </c>
      <c r="E89" s="78">
        <v>50000</v>
      </c>
      <c r="F89" s="81">
        <v>26387.84</v>
      </c>
      <c r="G89" s="22">
        <f t="shared" si="2"/>
        <v>0.52775680000000003</v>
      </c>
    </row>
    <row r="90" spans="1:7" ht="15.75" x14ac:dyDescent="0.25">
      <c r="A90" s="16">
        <v>86</v>
      </c>
      <c r="B90" s="12" t="s">
        <v>265</v>
      </c>
      <c r="C90" s="12" t="s">
        <v>229</v>
      </c>
      <c r="D90" s="12" t="s">
        <v>230</v>
      </c>
      <c r="E90" s="78">
        <v>31000</v>
      </c>
      <c r="F90" s="81">
        <v>24462.57</v>
      </c>
      <c r="G90" s="22">
        <f t="shared" si="2"/>
        <v>0.78911516129032255</v>
      </c>
    </row>
    <row r="91" spans="1:7" ht="15.75" x14ac:dyDescent="0.25">
      <c r="A91" s="16">
        <v>87</v>
      </c>
      <c r="B91" s="12" t="s">
        <v>265</v>
      </c>
      <c r="C91" s="12" t="s">
        <v>231</v>
      </c>
      <c r="D91" s="12" t="s">
        <v>232</v>
      </c>
      <c r="E91" s="78">
        <v>10000</v>
      </c>
      <c r="F91" s="81">
        <v>2274</v>
      </c>
      <c r="G91" s="22">
        <f t="shared" si="2"/>
        <v>0.22739999999999999</v>
      </c>
    </row>
    <row r="92" spans="1:7" ht="31.5" x14ac:dyDescent="0.25">
      <c r="A92" s="16">
        <v>88</v>
      </c>
      <c r="B92" s="12">
        <v>705000</v>
      </c>
      <c r="C92" s="12">
        <v>200109</v>
      </c>
      <c r="D92" s="12" t="s">
        <v>236</v>
      </c>
      <c r="E92" s="78">
        <v>74000</v>
      </c>
      <c r="F92" s="81">
        <v>65094</v>
      </c>
      <c r="G92" s="22">
        <f t="shared" si="2"/>
        <v>0.87964864864864867</v>
      </c>
    </row>
    <row r="93" spans="1:7" ht="15.75" x14ac:dyDescent="0.25">
      <c r="A93" s="16">
        <v>89</v>
      </c>
      <c r="B93" s="12">
        <v>705000</v>
      </c>
      <c r="C93" s="12">
        <v>200200</v>
      </c>
      <c r="D93" s="12" t="s">
        <v>240</v>
      </c>
      <c r="E93" s="78">
        <v>10000</v>
      </c>
      <c r="F93" s="13">
        <v>0</v>
      </c>
      <c r="G93" s="22">
        <f t="shared" si="2"/>
        <v>0</v>
      </c>
    </row>
    <row r="94" spans="1:7" ht="15.75" x14ac:dyDescent="0.25">
      <c r="A94" s="16">
        <v>90</v>
      </c>
      <c r="B94" s="12" t="s">
        <v>265</v>
      </c>
      <c r="C94" s="12" t="s">
        <v>241</v>
      </c>
      <c r="D94" s="12" t="s">
        <v>242</v>
      </c>
      <c r="E94" s="78">
        <v>30000</v>
      </c>
      <c r="F94" s="81">
        <v>8488</v>
      </c>
      <c r="G94" s="22">
        <f t="shared" si="2"/>
        <v>0.28293333333333331</v>
      </c>
    </row>
    <row r="95" spans="1:7" ht="17.25" customHeight="1" x14ac:dyDescent="0.25">
      <c r="A95" s="16">
        <v>91</v>
      </c>
      <c r="B95" s="12" t="s">
        <v>265</v>
      </c>
      <c r="C95" s="12" t="s">
        <v>245</v>
      </c>
      <c r="D95" s="12" t="s">
        <v>246</v>
      </c>
      <c r="E95" s="78">
        <v>110000</v>
      </c>
      <c r="F95" s="81">
        <v>45689.279999999999</v>
      </c>
      <c r="G95" s="22">
        <f t="shared" si="2"/>
        <v>0.4153570909090909</v>
      </c>
    </row>
    <row r="96" spans="1:7" ht="17.25" customHeight="1" x14ac:dyDescent="0.25">
      <c r="A96" s="16">
        <v>92</v>
      </c>
      <c r="B96" s="12">
        <v>705000</v>
      </c>
      <c r="C96" s="12">
        <v>710101</v>
      </c>
      <c r="D96" s="10" t="s">
        <v>150</v>
      </c>
      <c r="E96" s="84">
        <v>990000</v>
      </c>
      <c r="F96" s="86">
        <v>0</v>
      </c>
      <c r="G96" s="22">
        <f t="shared" si="2"/>
        <v>0</v>
      </c>
    </row>
    <row r="97" spans="1:7" ht="17.25" customHeight="1" x14ac:dyDescent="0.25">
      <c r="A97" s="16">
        <v>93</v>
      </c>
      <c r="B97" s="12">
        <v>705000</v>
      </c>
      <c r="C97" s="12">
        <v>710130</v>
      </c>
      <c r="D97" s="12" t="s">
        <v>152</v>
      </c>
      <c r="E97" s="84">
        <v>51000</v>
      </c>
      <c r="F97" s="86">
        <v>24633</v>
      </c>
      <c r="G97" s="22">
        <f t="shared" si="2"/>
        <v>0.48299999999999998</v>
      </c>
    </row>
    <row r="98" spans="1:7" ht="17.25" customHeight="1" x14ac:dyDescent="0.25">
      <c r="A98" s="16">
        <v>94</v>
      </c>
      <c r="B98" s="12">
        <v>740501</v>
      </c>
      <c r="C98" s="12">
        <v>200109</v>
      </c>
      <c r="D98" s="12" t="s">
        <v>236</v>
      </c>
      <c r="E98" s="78">
        <v>10000</v>
      </c>
      <c r="F98" s="81">
        <v>1509.73</v>
      </c>
      <c r="G98" s="22">
        <f t="shared" si="2"/>
        <v>0.150973</v>
      </c>
    </row>
    <row r="99" spans="1:7" ht="15.75" x14ac:dyDescent="0.25">
      <c r="A99" s="16">
        <v>95</v>
      </c>
      <c r="B99" s="12">
        <v>740501</v>
      </c>
      <c r="C99" s="12">
        <v>203030</v>
      </c>
      <c r="D99" s="17" t="s">
        <v>246</v>
      </c>
      <c r="E99" s="78">
        <v>60000</v>
      </c>
      <c r="F99" s="81">
        <v>59201</v>
      </c>
      <c r="G99" s="22">
        <f t="shared" si="2"/>
        <v>0.98668333333333336</v>
      </c>
    </row>
    <row r="100" spans="1:7" ht="15" customHeight="1" x14ac:dyDescent="0.25">
      <c r="A100" s="16">
        <v>96</v>
      </c>
      <c r="B100" s="12" t="s">
        <v>266</v>
      </c>
      <c r="C100" s="16" t="s">
        <v>267</v>
      </c>
      <c r="D100" s="62" t="s">
        <v>137</v>
      </c>
      <c r="E100" s="79">
        <v>56000</v>
      </c>
      <c r="F100" s="81">
        <v>55320</v>
      </c>
      <c r="G100" s="22">
        <f t="shared" si="2"/>
        <v>0.98785714285714288</v>
      </c>
    </row>
    <row r="101" spans="1:7" ht="15" customHeight="1" x14ac:dyDescent="0.25">
      <c r="A101" s="16">
        <v>97</v>
      </c>
      <c r="B101" s="17">
        <v>740600</v>
      </c>
      <c r="C101" s="16">
        <v>580402</v>
      </c>
      <c r="D101" s="62" t="s">
        <v>312</v>
      </c>
      <c r="E101" s="85">
        <v>2280500</v>
      </c>
      <c r="F101" s="86">
        <v>0</v>
      </c>
      <c r="G101" s="22">
        <f t="shared" si="2"/>
        <v>0</v>
      </c>
    </row>
    <row r="102" spans="1:7" ht="15.75" x14ac:dyDescent="0.25">
      <c r="A102" s="16">
        <v>98</v>
      </c>
      <c r="B102" s="62" t="s">
        <v>268</v>
      </c>
      <c r="C102" s="57" t="s">
        <v>269</v>
      </c>
      <c r="D102" s="10" t="s">
        <v>150</v>
      </c>
      <c r="E102" s="84">
        <v>1345000</v>
      </c>
      <c r="F102" s="86">
        <v>121522</v>
      </c>
      <c r="G102" s="22">
        <f t="shared" si="2"/>
        <v>9.0350929368029742E-2</v>
      </c>
    </row>
    <row r="103" spans="1:7" ht="15.75" x14ac:dyDescent="0.25">
      <c r="A103" s="16">
        <v>99</v>
      </c>
      <c r="B103" s="62">
        <v>740600</v>
      </c>
      <c r="C103" s="57">
        <v>710130</v>
      </c>
      <c r="D103" s="12" t="s">
        <v>152</v>
      </c>
      <c r="E103" s="84">
        <v>415500</v>
      </c>
      <c r="F103" s="86">
        <v>123453.74</v>
      </c>
      <c r="G103" s="22">
        <f t="shared" si="2"/>
        <v>0.29712091456077017</v>
      </c>
    </row>
    <row r="104" spans="1:7" ht="15" customHeight="1" x14ac:dyDescent="0.25">
      <c r="A104" s="16">
        <v>100</v>
      </c>
      <c r="B104" s="62" t="s">
        <v>270</v>
      </c>
      <c r="C104" s="57" t="s">
        <v>239</v>
      </c>
      <c r="D104" s="12" t="s">
        <v>240</v>
      </c>
      <c r="E104" s="78">
        <v>88000</v>
      </c>
      <c r="F104" s="81">
        <v>34633.75</v>
      </c>
      <c r="G104" s="22">
        <f t="shared" si="2"/>
        <v>0.3935653409090909</v>
      </c>
    </row>
    <row r="105" spans="1:7" ht="15" customHeight="1" x14ac:dyDescent="0.25">
      <c r="A105" s="16">
        <v>101</v>
      </c>
      <c r="B105" s="83">
        <v>840303</v>
      </c>
      <c r="C105" s="57">
        <v>203030</v>
      </c>
      <c r="D105" s="12" t="s">
        <v>246</v>
      </c>
      <c r="E105" s="78">
        <v>40000</v>
      </c>
      <c r="F105" s="81">
        <v>14042</v>
      </c>
      <c r="G105" s="22">
        <f t="shared" si="2"/>
        <v>0.35104999999999997</v>
      </c>
    </row>
    <row r="106" spans="1:7" ht="15" customHeight="1" x14ac:dyDescent="0.25">
      <c r="A106" s="16">
        <v>102</v>
      </c>
      <c r="B106" s="62">
        <v>840303</v>
      </c>
      <c r="C106" s="57" t="s">
        <v>269</v>
      </c>
      <c r="D106" s="10" t="s">
        <v>150</v>
      </c>
      <c r="E106" s="84">
        <v>834000</v>
      </c>
      <c r="F106" s="86">
        <v>730613.32</v>
      </c>
      <c r="G106" s="22">
        <f t="shared" si="2"/>
        <v>0.87603515587529968</v>
      </c>
    </row>
    <row r="107" spans="1:7" ht="15" customHeight="1" x14ac:dyDescent="0.25">
      <c r="A107" s="16">
        <v>103</v>
      </c>
      <c r="B107" s="62">
        <v>840303</v>
      </c>
      <c r="C107" s="57">
        <v>710130</v>
      </c>
      <c r="D107" s="12" t="s">
        <v>152</v>
      </c>
      <c r="E107" s="84">
        <v>330000</v>
      </c>
      <c r="F107" s="86">
        <v>44450.99</v>
      </c>
      <c r="G107" s="22">
        <f t="shared" si="2"/>
        <v>0.13469996969696968</v>
      </c>
    </row>
    <row r="108" spans="1:7" ht="15.75" x14ac:dyDescent="0.25">
      <c r="A108" s="21"/>
      <c r="B108" s="10"/>
      <c r="C108" s="12"/>
      <c r="D108" s="12"/>
      <c r="E108" s="23">
        <f>SUM(E5:E107)</f>
        <v>18364000</v>
      </c>
      <c r="F108" s="56">
        <f>SUM(F5:F107)</f>
        <v>10160197.100000001</v>
      </c>
      <c r="G108" s="25">
        <f t="shared" si="2"/>
        <v>0.55326710411675029</v>
      </c>
    </row>
    <row r="109" spans="1:7" ht="15.75" x14ac:dyDescent="0.25">
      <c r="A109" s="58"/>
    </row>
    <row r="110" spans="1:7" s="27" customFormat="1" x14ac:dyDescent="0.25">
      <c r="B110" s="28" t="s">
        <v>287</v>
      </c>
      <c r="E110" s="29" t="s">
        <v>313</v>
      </c>
    </row>
    <row r="111" spans="1:7" s="27" customFormat="1" x14ac:dyDescent="0.25">
      <c r="E111" s="28" t="s">
        <v>288</v>
      </c>
    </row>
    <row r="112" spans="1:7" s="27" customFormat="1" x14ac:dyDescent="0.25">
      <c r="B112" s="30" t="s">
        <v>289</v>
      </c>
      <c r="E112" s="27" t="s">
        <v>303</v>
      </c>
    </row>
    <row r="113" spans="1:4" x14ac:dyDescent="0.25">
      <c r="A113" s="27"/>
    </row>
    <row r="114" spans="1:4" x14ac:dyDescent="0.25">
      <c r="A114" s="27"/>
      <c r="D114" s="26">
        <f>'VENITURI TOTALE'!E36-'CHELTUIELI TOTALE'!F108</f>
        <v>1763450.4899999946</v>
      </c>
    </row>
    <row r="115" spans="1:4" x14ac:dyDescent="0.25">
      <c r="A115" s="27"/>
    </row>
    <row r="116" spans="1:4" x14ac:dyDescent="0.25">
      <c r="A116" s="27"/>
    </row>
  </sheetData>
  <phoneticPr fontId="9" type="noConversion"/>
  <pageMargins left="0.7" right="0.7" top="0.75" bottom="0.75" header="0.3" footer="0.3"/>
  <pageSetup paperSize="9" scale="63" orientation="portrait" r:id="rId1"/>
  <rowBreaks count="1" manualBreakCount="1">
    <brk id="1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8"/>
  <sheetViews>
    <sheetView topLeftCell="A16" workbookViewId="0">
      <selection activeCell="G50" sqref="G50"/>
    </sheetView>
  </sheetViews>
  <sheetFormatPr defaultRowHeight="15" x14ac:dyDescent="0.25"/>
  <cols>
    <col min="2" max="3" width="42.42578125" customWidth="1"/>
    <col min="4" max="4" width="12.85546875" customWidth="1"/>
    <col min="5" max="5" width="11" customWidth="1"/>
    <col min="6" max="6" width="11.42578125" customWidth="1"/>
  </cols>
  <sheetData>
    <row r="1" spans="1:6" x14ac:dyDescent="0.25">
      <c r="F1" t="s">
        <v>320</v>
      </c>
    </row>
    <row r="3" spans="1:6" x14ac:dyDescent="0.25">
      <c r="A3" s="60"/>
      <c r="B3" s="60"/>
      <c r="C3" s="60" t="s">
        <v>383</v>
      </c>
      <c r="D3" s="60"/>
      <c r="E3" s="60"/>
      <c r="F3" s="60"/>
    </row>
    <row r="4" spans="1:6" x14ac:dyDescent="0.25">
      <c r="A4" s="60" t="s">
        <v>321</v>
      </c>
      <c r="B4" s="60"/>
      <c r="C4" s="60"/>
      <c r="D4" s="60"/>
      <c r="E4" s="60"/>
      <c r="F4" s="60"/>
    </row>
    <row r="5" spans="1:6" x14ac:dyDescent="0.25">
      <c r="A5" s="60" t="s">
        <v>322</v>
      </c>
      <c r="B5" s="94" t="s">
        <v>323</v>
      </c>
      <c r="C5" s="60" t="s">
        <v>324</v>
      </c>
      <c r="D5" s="60" t="s">
        <v>325</v>
      </c>
      <c r="E5" s="60" t="s">
        <v>326</v>
      </c>
      <c r="F5" s="60" t="s">
        <v>327</v>
      </c>
    </row>
    <row r="6" spans="1:6" x14ac:dyDescent="0.25">
      <c r="A6" s="60" t="s">
        <v>328</v>
      </c>
      <c r="B6" s="60"/>
      <c r="C6" s="60"/>
      <c r="D6" s="60"/>
      <c r="E6" s="60"/>
      <c r="F6" s="60"/>
    </row>
    <row r="7" spans="1:6" x14ac:dyDescent="0.25">
      <c r="A7" s="60">
        <v>1</v>
      </c>
      <c r="B7" s="60" t="s">
        <v>329</v>
      </c>
      <c r="C7" s="60" t="s">
        <v>330</v>
      </c>
      <c r="D7" s="60">
        <v>11923647.59</v>
      </c>
      <c r="E7" s="61">
        <f>D7/D8*100</f>
        <v>100.29142560349904</v>
      </c>
      <c r="F7" s="60" t="s">
        <v>331</v>
      </c>
    </row>
    <row r="8" spans="1:6" x14ac:dyDescent="0.25">
      <c r="A8" s="60"/>
      <c r="B8" s="60"/>
      <c r="C8" s="60" t="s">
        <v>332</v>
      </c>
      <c r="D8" s="60">
        <v>11889000</v>
      </c>
      <c r="E8" s="60"/>
      <c r="F8" s="60"/>
    </row>
    <row r="9" spans="1:6" ht="30" x14ac:dyDescent="0.25">
      <c r="A9" s="60">
        <v>2</v>
      </c>
      <c r="B9" s="60" t="s">
        <v>333</v>
      </c>
      <c r="C9" s="94" t="s">
        <v>334</v>
      </c>
      <c r="D9" s="60">
        <v>6994098.9800000004</v>
      </c>
      <c r="E9" s="61">
        <f>D9/D10*100</f>
        <v>102.23796199386055</v>
      </c>
      <c r="F9" s="60" t="s">
        <v>331</v>
      </c>
    </row>
    <row r="10" spans="1:6" x14ac:dyDescent="0.25">
      <c r="A10" s="60"/>
      <c r="B10" s="60"/>
      <c r="C10" s="94" t="s">
        <v>335</v>
      </c>
      <c r="D10" s="60">
        <v>6841000</v>
      </c>
      <c r="E10" s="60"/>
      <c r="F10" s="60"/>
    </row>
    <row r="11" spans="1:6" ht="30" x14ac:dyDescent="0.25">
      <c r="A11" s="60">
        <v>3</v>
      </c>
      <c r="B11" s="60" t="s">
        <v>336</v>
      </c>
      <c r="C11" s="94" t="s">
        <v>334</v>
      </c>
      <c r="D11" s="60">
        <v>6994098.9800000004</v>
      </c>
      <c r="E11" s="61">
        <f>D11/D12*100</f>
        <v>58.657377511439854</v>
      </c>
      <c r="F11" s="60" t="s">
        <v>331</v>
      </c>
    </row>
    <row r="12" spans="1:6" x14ac:dyDescent="0.25">
      <c r="A12" s="60"/>
      <c r="B12" s="60"/>
      <c r="C12" s="94" t="s">
        <v>330</v>
      </c>
      <c r="D12" s="60">
        <v>11923647.59</v>
      </c>
      <c r="E12" s="60"/>
      <c r="F12" s="60"/>
    </row>
    <row r="13" spans="1:6" ht="30" x14ac:dyDescent="0.25">
      <c r="A13" s="60">
        <v>4</v>
      </c>
      <c r="B13" s="60" t="s">
        <v>337</v>
      </c>
      <c r="C13" s="94" t="s">
        <v>338</v>
      </c>
      <c r="D13" s="60">
        <v>1557554.06</v>
      </c>
      <c r="E13" s="61">
        <f>D13/D14*100</f>
        <v>13.062731418750358</v>
      </c>
      <c r="F13" s="60" t="s">
        <v>331</v>
      </c>
    </row>
    <row r="14" spans="1:6" x14ac:dyDescent="0.25">
      <c r="A14" s="60"/>
      <c r="B14" s="60"/>
      <c r="C14" s="94" t="s">
        <v>339</v>
      </c>
      <c r="D14" s="60">
        <v>11923647.59</v>
      </c>
      <c r="E14" s="60"/>
      <c r="F14" s="60"/>
    </row>
    <row r="15" spans="1:6" ht="30" x14ac:dyDescent="0.25">
      <c r="A15" s="60">
        <v>5</v>
      </c>
      <c r="B15" s="60" t="s">
        <v>340</v>
      </c>
      <c r="C15" s="94" t="s">
        <v>341</v>
      </c>
      <c r="D15" s="60">
        <v>6994098.9800000004</v>
      </c>
      <c r="E15" s="61">
        <f>D15/D16</f>
        <v>1053.1695497666014</v>
      </c>
      <c r="F15" s="60" t="s">
        <v>342</v>
      </c>
    </row>
    <row r="16" spans="1:6" x14ac:dyDescent="0.25">
      <c r="A16" s="60"/>
      <c r="B16" s="60"/>
      <c r="C16" s="60" t="s">
        <v>343</v>
      </c>
      <c r="D16" s="60">
        <v>6641</v>
      </c>
      <c r="E16" s="60"/>
      <c r="F16" s="60"/>
    </row>
    <row r="17" spans="1:6" x14ac:dyDescent="0.25">
      <c r="A17" s="60">
        <v>6</v>
      </c>
      <c r="B17" s="60" t="s">
        <v>344</v>
      </c>
      <c r="C17" s="60" t="s">
        <v>345</v>
      </c>
      <c r="D17" s="60">
        <v>985038.96</v>
      </c>
      <c r="E17" s="61">
        <f>D17/D19*100</f>
        <v>100.41171865443425</v>
      </c>
      <c r="F17" s="60" t="s">
        <v>342</v>
      </c>
    </row>
    <row r="18" spans="1:6" x14ac:dyDescent="0.25">
      <c r="A18" s="60"/>
      <c r="B18" s="60"/>
      <c r="C18" s="60" t="s">
        <v>346</v>
      </c>
      <c r="D18" s="60"/>
      <c r="E18" s="60"/>
      <c r="F18" s="60"/>
    </row>
    <row r="19" spans="1:6" x14ac:dyDescent="0.25">
      <c r="A19" s="60"/>
      <c r="B19" s="60"/>
      <c r="C19" s="60" t="s">
        <v>347</v>
      </c>
      <c r="D19" s="60">
        <v>981000</v>
      </c>
      <c r="E19" s="60"/>
      <c r="F19" s="60"/>
    </row>
    <row r="20" spans="1:6" ht="30" x14ac:dyDescent="0.25">
      <c r="A20" s="60">
        <v>7</v>
      </c>
      <c r="B20" s="94" t="s">
        <v>348</v>
      </c>
      <c r="C20" s="60" t="s">
        <v>349</v>
      </c>
      <c r="D20" s="60">
        <v>10366093.529999999</v>
      </c>
      <c r="E20" s="61">
        <f>D20/D22*100</f>
        <v>86.93726858124964</v>
      </c>
      <c r="F20" s="60" t="s">
        <v>342</v>
      </c>
    </row>
    <row r="21" spans="1:6" x14ac:dyDescent="0.25">
      <c r="A21" s="60"/>
      <c r="B21" s="60"/>
      <c r="C21" s="60" t="s">
        <v>350</v>
      </c>
      <c r="D21" s="60"/>
      <c r="E21" s="60"/>
      <c r="F21" s="60"/>
    </row>
    <row r="22" spans="1:6" x14ac:dyDescent="0.25">
      <c r="A22" s="60"/>
      <c r="B22" s="60"/>
      <c r="C22" s="60" t="s">
        <v>351</v>
      </c>
      <c r="D22" s="60">
        <v>11923647.59</v>
      </c>
      <c r="E22" s="60"/>
      <c r="F22" s="60"/>
    </row>
    <row r="23" spans="1:6" x14ac:dyDescent="0.25">
      <c r="A23" s="60">
        <v>8</v>
      </c>
      <c r="B23" s="60" t="s">
        <v>352</v>
      </c>
      <c r="C23" s="60" t="s">
        <v>353</v>
      </c>
      <c r="D23" s="60">
        <v>7852876.9800000004</v>
      </c>
      <c r="E23" s="61">
        <f>D23/D24*100</f>
        <v>65.859686985264219</v>
      </c>
      <c r="F23" s="60" t="s">
        <v>331</v>
      </c>
    </row>
    <row r="24" spans="1:6" x14ac:dyDescent="0.25">
      <c r="A24" s="60"/>
      <c r="B24" s="60"/>
      <c r="C24" s="60" t="s">
        <v>351</v>
      </c>
      <c r="D24" s="60">
        <v>11923647.59</v>
      </c>
      <c r="E24" s="60"/>
      <c r="F24" s="60"/>
    </row>
    <row r="25" spans="1:6" x14ac:dyDescent="0.25">
      <c r="A25" s="60">
        <v>9</v>
      </c>
      <c r="B25" s="60" t="s">
        <v>354</v>
      </c>
      <c r="C25" s="60"/>
      <c r="D25" s="60"/>
      <c r="E25" s="60"/>
      <c r="F25" s="60"/>
    </row>
    <row r="26" spans="1:6" ht="30" x14ac:dyDescent="0.25">
      <c r="A26" s="60" t="s">
        <v>355</v>
      </c>
      <c r="B26" s="94" t="s">
        <v>356</v>
      </c>
      <c r="C26" s="60" t="s">
        <v>357</v>
      </c>
      <c r="D26" s="60">
        <v>1040560.57</v>
      </c>
      <c r="E26" s="61">
        <f>D26/D27</f>
        <v>1</v>
      </c>
      <c r="F26" s="60" t="s">
        <v>384</v>
      </c>
    </row>
    <row r="27" spans="1:6" x14ac:dyDescent="0.25">
      <c r="A27" s="60"/>
      <c r="B27" s="60"/>
      <c r="C27" s="60" t="s">
        <v>358</v>
      </c>
      <c r="D27" s="60">
        <v>1040560.57</v>
      </c>
      <c r="E27" s="60"/>
      <c r="F27" s="60"/>
    </row>
    <row r="28" spans="1:6" x14ac:dyDescent="0.25">
      <c r="A28" s="60" t="s">
        <v>359</v>
      </c>
      <c r="B28" s="60" t="s">
        <v>354</v>
      </c>
      <c r="C28" s="60" t="s">
        <v>360</v>
      </c>
      <c r="D28" s="60">
        <v>1056949.96</v>
      </c>
      <c r="E28" s="60">
        <f>D28/D29</f>
        <v>1056949.96</v>
      </c>
      <c r="F28" s="60" t="s">
        <v>385</v>
      </c>
    </row>
    <row r="29" spans="1:6" x14ac:dyDescent="0.25">
      <c r="A29" s="60"/>
      <c r="B29" s="60"/>
      <c r="C29" s="60" t="s">
        <v>361</v>
      </c>
      <c r="D29" s="61">
        <v>1</v>
      </c>
      <c r="E29" s="60"/>
      <c r="F29" s="60"/>
    </row>
    <row r="30" spans="1:6" x14ac:dyDescent="0.25">
      <c r="A30" s="60"/>
      <c r="B30" s="60"/>
      <c r="C30" s="60"/>
      <c r="D30" s="60"/>
      <c r="E30" s="60"/>
      <c r="F30" s="60"/>
    </row>
    <row r="31" spans="1:6" x14ac:dyDescent="0.25">
      <c r="A31" s="60"/>
      <c r="B31" s="60"/>
      <c r="C31" s="60"/>
      <c r="D31" s="60"/>
      <c r="E31" s="60"/>
      <c r="F31" s="60"/>
    </row>
    <row r="32" spans="1:6" x14ac:dyDescent="0.25">
      <c r="A32" s="60" t="s">
        <v>362</v>
      </c>
      <c r="B32" s="60"/>
      <c r="C32" s="60"/>
      <c r="D32" s="60"/>
      <c r="E32" s="60"/>
      <c r="F32" s="60"/>
    </row>
    <row r="33" spans="1:6" x14ac:dyDescent="0.25">
      <c r="A33" s="60" t="s">
        <v>363</v>
      </c>
      <c r="B33" s="60" t="s">
        <v>323</v>
      </c>
      <c r="C33" s="60" t="s">
        <v>324</v>
      </c>
      <c r="D33" s="60" t="s">
        <v>325</v>
      </c>
      <c r="E33" s="60" t="s">
        <v>326</v>
      </c>
      <c r="F33" s="60" t="s">
        <v>327</v>
      </c>
    </row>
    <row r="34" spans="1:6" x14ac:dyDescent="0.25">
      <c r="A34" s="60">
        <v>1</v>
      </c>
      <c r="B34" s="60" t="s">
        <v>364</v>
      </c>
      <c r="C34" s="60" t="s">
        <v>365</v>
      </c>
      <c r="D34" s="60">
        <v>3644124.51</v>
      </c>
      <c r="E34" s="61">
        <f>D34/D36*100</f>
        <v>35.866671425104542</v>
      </c>
      <c r="F34" s="60" t="s">
        <v>342</v>
      </c>
    </row>
    <row r="35" spans="1:6" x14ac:dyDescent="0.25">
      <c r="A35" s="60"/>
      <c r="B35" s="60"/>
      <c r="C35" s="60" t="s">
        <v>366</v>
      </c>
      <c r="D35" s="60"/>
      <c r="E35" s="60"/>
      <c r="F35" s="60"/>
    </row>
    <row r="36" spans="1:6" x14ac:dyDescent="0.25">
      <c r="A36" s="60"/>
      <c r="B36" s="60"/>
      <c r="C36" s="60" t="s">
        <v>367</v>
      </c>
      <c r="D36" s="60">
        <v>10160197.1</v>
      </c>
      <c r="E36" s="60"/>
      <c r="F36" s="60"/>
    </row>
    <row r="37" spans="1:6" x14ac:dyDescent="0.25">
      <c r="A37" s="60">
        <v>2</v>
      </c>
      <c r="B37" s="60" t="s">
        <v>368</v>
      </c>
      <c r="C37" s="60" t="s">
        <v>369</v>
      </c>
      <c r="D37" s="60">
        <v>8582822.3200000003</v>
      </c>
      <c r="E37" s="61">
        <f>D37/D38*100</f>
        <v>84.474958856851316</v>
      </c>
      <c r="F37" s="60" t="s">
        <v>370</v>
      </c>
    </row>
    <row r="38" spans="1:6" x14ac:dyDescent="0.25">
      <c r="A38" s="60"/>
      <c r="B38" s="60"/>
      <c r="C38" s="60" t="s">
        <v>367</v>
      </c>
      <c r="D38" s="60">
        <v>10160197.1</v>
      </c>
      <c r="E38" s="60"/>
      <c r="F38" s="60"/>
    </row>
    <row r="39" spans="1:6" x14ac:dyDescent="0.25">
      <c r="A39" s="60">
        <v>3</v>
      </c>
      <c r="B39" s="60" t="s">
        <v>371</v>
      </c>
      <c r="C39" s="60" t="s">
        <v>372</v>
      </c>
      <c r="D39" s="60">
        <v>1577374.78</v>
      </c>
      <c r="E39" s="61">
        <f>D39/D40*100</f>
        <v>15.525041143148691</v>
      </c>
      <c r="F39" s="60" t="s">
        <v>331</v>
      </c>
    </row>
    <row r="40" spans="1:6" x14ac:dyDescent="0.25">
      <c r="A40" s="60"/>
      <c r="B40" s="60"/>
      <c r="C40" s="60" t="s">
        <v>367</v>
      </c>
      <c r="D40" s="60">
        <v>10160197.1</v>
      </c>
      <c r="E40" s="60"/>
      <c r="F40" s="60"/>
    </row>
    <row r="41" spans="1:6" x14ac:dyDescent="0.25">
      <c r="A41" s="60">
        <v>4</v>
      </c>
      <c r="B41" s="60" t="s">
        <v>373</v>
      </c>
      <c r="C41" s="60" t="s">
        <v>374</v>
      </c>
      <c r="D41" s="60">
        <v>0</v>
      </c>
      <c r="E41" s="60">
        <f>D41/D42*100</f>
        <v>0</v>
      </c>
      <c r="F41" s="60" t="s">
        <v>342</v>
      </c>
    </row>
    <row r="42" spans="1:6" x14ac:dyDescent="0.25">
      <c r="A42" s="60"/>
      <c r="B42" s="60"/>
      <c r="C42" s="60" t="s">
        <v>367</v>
      </c>
      <c r="D42" s="60">
        <v>10160197.1</v>
      </c>
      <c r="E42" s="60"/>
      <c r="F42" s="60"/>
    </row>
    <row r="43" spans="1:6" x14ac:dyDescent="0.25">
      <c r="A43" s="60">
        <v>5</v>
      </c>
      <c r="B43" s="60" t="s">
        <v>375</v>
      </c>
      <c r="C43" s="60" t="s">
        <v>376</v>
      </c>
      <c r="D43" s="60">
        <v>3332913.27</v>
      </c>
      <c r="E43" s="60"/>
      <c r="F43" s="60" t="s">
        <v>331</v>
      </c>
    </row>
    <row r="44" spans="1:6" x14ac:dyDescent="0.25">
      <c r="A44" s="60">
        <v>6</v>
      </c>
      <c r="B44" s="60" t="s">
        <v>377</v>
      </c>
      <c r="C44" s="60" t="s">
        <v>376</v>
      </c>
      <c r="D44" s="60">
        <v>-1569462.78</v>
      </c>
      <c r="E44" s="60"/>
      <c r="F44" s="60" t="s">
        <v>331</v>
      </c>
    </row>
    <row r="46" spans="1:6" x14ac:dyDescent="0.25">
      <c r="B46" t="s">
        <v>287</v>
      </c>
      <c r="E46" t="s">
        <v>317</v>
      </c>
    </row>
    <row r="47" spans="1:6" x14ac:dyDescent="0.25">
      <c r="D47" t="s">
        <v>288</v>
      </c>
    </row>
    <row r="48" spans="1:6" x14ac:dyDescent="0.25">
      <c r="B48" t="s">
        <v>289</v>
      </c>
      <c r="E48" t="s">
        <v>303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2023-05-23T07:28:24Z</dcterms:modified>
</cp:coreProperties>
</file>