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tyles.xml" ContentType="application/vnd.openxmlformats-officedocument.spreadsheetml.styles+xml"/>
  <Override PartName="/xl/comments7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6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venituri functionare" sheetId="1" state="visible" r:id="rId2"/>
    <sheet name="cheltuieli functionare" sheetId="2" state="visible" r:id="rId3"/>
    <sheet name="venituri dezvoltare" sheetId="3" state="visible" r:id="rId4"/>
    <sheet name="cheltuieli dezvoltare" sheetId="4" state="visible" r:id="rId5"/>
    <sheet name="VENITURI TOTALE" sheetId="5" state="visible" r:id="rId6"/>
    <sheet name="CHELTUIELI TOTALE" sheetId="6" state="visible" r:id="rId7"/>
    <sheet name="indicatori" sheetId="7" state="visible" r:id="rId8"/>
  </sheets>
  <definedNames>
    <definedName function="false" hidden="false" localSheetId="3" name="_xlnm.Print_Area" vbProcedure="false">'cheltuieli dezvoltare'!$A$1:$F$44</definedName>
    <definedName function="false" hidden="false" localSheetId="5" name="_xlnm.Print_Area" vbProcedure="false">'CHELTUIELI TOTALE'!$A$1:$G$121</definedName>
    <definedName function="false" hidden="false" localSheetId="2" name="_xlnm.Print_Area" vbProcedure="false">'venituri dezvoltare'!$A$1:$F$23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2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preluate din BUGET LOCAL PEANUL 2023 SECTIUNEA DE FUNCTIONARE</t>
        </r>
      </text>
    </comment>
    <comment ref="C19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20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22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23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24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33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  <comment ref="C34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anexa 1 la buget 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5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cel mai bine le iei din prg ctb Verificare trimestrialitate plati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9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=ven totale E38 (3075355,47)-
(Venit funct) Sume defalcate din TVA E28(257000)- (Venit funct) Subventii E59(124294)=2694061,47</t>
        </r>
      </text>
    </comment>
    <comment ref="D10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  <charset val="1"/>
          </rPr>
          <t xml:space="preserve">BUGET VENITURI TOTALE D38(4018900)-buget Sume defalcate din TVA D28(931000)- buget Subventii D59(115900)=2972000</t>
        </r>
      </text>
    </comment>
    <comment ref="D13" authorId="0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0"/>
            <charset val="1"/>
          </rPr>
          <t xml:space="preserve">=ven totale E38 (3075355,47)-
(Venit funct) Sume defalcate din TVA E28(257000)- (Venit funct) Subventii E59(124294)- Cote si sume defalcate din imp pe venit E13 (1564944,72) =1129116,75</t>
        </r>
      </text>
    </comment>
  </commentList>
</comments>
</file>

<file path=xl/sharedStrings.xml><?xml version="1.0" encoding="utf-8"?>
<sst xmlns="http://schemas.openxmlformats.org/spreadsheetml/2006/main" count="690" uniqueCount="417">
  <si>
    <t xml:space="preserve">ANEXA 3</t>
  </si>
  <si>
    <t xml:space="preserve">VENITURI ALE SECTIUNII DE FUNCTIONARE</t>
  </si>
  <si>
    <t xml:space="preserve">NR. CRT.</t>
  </si>
  <si>
    <t xml:space="preserve">DENUMIRE CONT</t>
  </si>
  <si>
    <t xml:space="preserve">COD INDICATOR</t>
  </si>
  <si>
    <t xml:space="preserve">Prevazut </t>
  </si>
  <si>
    <t xml:space="preserve">Realizat </t>
  </si>
  <si>
    <t xml:space="preserve">%</t>
  </si>
  <si>
    <t xml:space="preserve">la 30.06.2023</t>
  </si>
  <si>
    <t xml:space="preserve">La 30.06.2023</t>
  </si>
  <si>
    <t xml:space="preserve">TOTAL  VENITURI SECTIUNEA DE FUNCTIONARE</t>
  </si>
  <si>
    <t xml:space="preserve">I.</t>
  </si>
  <si>
    <t xml:space="preserve">VENITURI CURENTE</t>
  </si>
  <si>
    <t xml:space="preserve">A.</t>
  </si>
  <si>
    <t xml:space="preserve">VENITURI FISCALE</t>
  </si>
  <si>
    <t xml:space="preserve">A.1.</t>
  </si>
  <si>
    <t xml:space="preserve">IMPOZIT PE VENIT, PROFIT SI CASTIGURI DIN CAPITAL</t>
  </si>
  <si>
    <t xml:space="preserve">A.1.2</t>
  </si>
  <si>
    <t xml:space="preserve">IMPOZIT PE VENIT, PROFIT SI CASTIGURI DIN CAPITAL DE LA PERSOANE FIZICE</t>
  </si>
  <si>
    <t xml:space="preserve">03.00.02</t>
  </si>
  <si>
    <t xml:space="preserve">IMPOZIT PE VENIT</t>
  </si>
  <si>
    <t xml:space="preserve">03,02</t>
  </si>
  <si>
    <t xml:space="preserve">Impozitul pe veniturile din transferul proprietatilor imobiliare din patrimoniul personal</t>
  </si>
  <si>
    <t xml:space="preserve">03.02.18</t>
  </si>
  <si>
    <t xml:space="preserve">COTE SI SUME DEFALCATE DIN IMPOZITUL PE VENIT</t>
  </si>
  <si>
    <t xml:space="preserve">04,02</t>
  </si>
  <si>
    <t xml:space="preserve">Cote si sume defalcate din impozitul pe venit</t>
  </si>
  <si>
    <t xml:space="preserve">04.02.01</t>
  </si>
  <si>
    <t xml:space="preserve">Sume alocate din cotele defalcate din impozitul pe venit pentru echilibrarea bugetelor locale</t>
  </si>
  <si>
    <t xml:space="preserve">04.02.04</t>
  </si>
  <si>
    <t xml:space="preserve">Sume repartizate din Fondul la dispozitia Consiliului Judetean</t>
  </si>
  <si>
    <t xml:space="preserve">04 02 05</t>
  </si>
  <si>
    <t xml:space="preserve">A.3.</t>
  </si>
  <si>
    <t xml:space="preserve">IMPOZITE SI TAXE PE PROPRIETATE</t>
  </si>
  <si>
    <t xml:space="preserve">Impozit si taxa pe cladiri</t>
  </si>
  <si>
    <t xml:space="preserve">07.02.01</t>
  </si>
  <si>
    <t xml:space="preserve">Impozit pe cladiri de la persoane fizice</t>
  </si>
  <si>
    <t xml:space="preserve">07.02.01.01</t>
  </si>
  <si>
    <t xml:space="preserve">Impozit si taxa pe cladiri de la persoane juridice</t>
  </si>
  <si>
    <t xml:space="preserve">07.02.01.02</t>
  </si>
  <si>
    <t xml:space="preserve">Impozit si taxa pe teren</t>
  </si>
  <si>
    <t xml:space="preserve">07.02.02</t>
  </si>
  <si>
    <t xml:space="preserve">Impozit pe terenuri de la persoane fizice</t>
  </si>
  <si>
    <t xml:space="preserve">07.02.02.01</t>
  </si>
  <si>
    <t xml:space="preserve">Impozit si taxa pe teren de la persoane juridice</t>
  </si>
  <si>
    <t xml:space="preserve">07.02.02.02</t>
  </si>
  <si>
    <t xml:space="preserve">Impozitul pe terenul extravilan</t>
  </si>
  <si>
    <t xml:space="preserve">07.02.02.03</t>
  </si>
  <si>
    <t xml:space="preserve">Taxe judiciare de timbru si alte taxe de timbru</t>
  </si>
  <si>
    <t xml:space="preserve">07.02.03</t>
  </si>
  <si>
    <t xml:space="preserve">Alte impozite si taxe pe proprietate</t>
  </si>
  <si>
    <t xml:space="preserve">07.02.50</t>
  </si>
  <si>
    <t xml:space="preserve">A.4.</t>
  </si>
  <si>
    <t xml:space="preserve">IMPOZITE SI TAXE PE BUNURI SI SERVICII</t>
  </si>
  <si>
    <t xml:space="preserve">SUME DEFALCATE DIN TVA</t>
  </si>
  <si>
    <t xml:space="preserve">Sume defalcate din TVA pt. finantarea cheltuielilor descentralizate la niveul comunelor</t>
  </si>
  <si>
    <t xml:space="preserve">11.02.02</t>
  </si>
  <si>
    <t xml:space="preserve">Sume defalcate din TVA pt. echilibrarea bugetelor locale</t>
  </si>
  <si>
    <t xml:space="preserve">11.02.06</t>
  </si>
  <si>
    <t xml:space="preserve">TAXE PE UTILIZ. BUNURILOR, AUTORIZ.UTILIZ.BUNURILOR  SAU PE DESF.DE ACTIV.</t>
  </si>
  <si>
    <t xml:space="preserve">Impozit pe mijloacele de transport</t>
  </si>
  <si>
    <t xml:space="preserve">16.02.02</t>
  </si>
  <si>
    <t xml:space="preserve">Impozit pe mijloacele de transport detinute de persoane fizice</t>
  </si>
  <si>
    <t xml:space="preserve">16.02.02.01</t>
  </si>
  <si>
    <t xml:space="preserve">Impozit pe mijloacele de transport detinute de persoane juridice</t>
  </si>
  <si>
    <t xml:space="preserve">16.02.02.02</t>
  </si>
  <si>
    <t xml:space="preserve">Taxe si tarife pentru eliberarea de licente si autorizatii de functionare</t>
  </si>
  <si>
    <t xml:space="preserve">16.02.03</t>
  </si>
  <si>
    <t xml:space="preserve">Alte taxe pe utiliz.bunurilor, autorizarea utiliz.bunurilor sau pe desfasurare de activitati</t>
  </si>
  <si>
    <t xml:space="preserve">16.02.50</t>
  </si>
  <si>
    <t xml:space="preserve">A.6.</t>
  </si>
  <si>
    <t xml:space="preserve">ALTE IMPOZITE SI TAXE FISCALE</t>
  </si>
  <si>
    <t xml:space="preserve">Alte impozite si taxe</t>
  </si>
  <si>
    <t xml:space="preserve">18.02.50</t>
  </si>
  <si>
    <t xml:space="preserve">C.</t>
  </si>
  <si>
    <t xml:space="preserve">VENITURI NEFISCALE</t>
  </si>
  <si>
    <t xml:space="preserve">29.00.02</t>
  </si>
  <si>
    <t xml:space="preserve">C.1.</t>
  </si>
  <si>
    <t xml:space="preserve">VENITURI DIN PROPRIETATE</t>
  </si>
  <si>
    <t xml:space="preserve">30.00.02</t>
  </si>
  <si>
    <t xml:space="preserve">Venituri din concesiuni si inchirieri</t>
  </si>
  <si>
    <t xml:space="preserve">30.02.05</t>
  </si>
  <si>
    <t xml:space="preserve">Alte venituri din concesiuni si inchirieri</t>
  </si>
  <si>
    <t xml:space="preserve">30.02.05.30</t>
  </si>
  <si>
    <t xml:space="preserve">C.2.</t>
  </si>
  <si>
    <t xml:space="preserve">VANZARI DE BUNURI SI SERVICII</t>
  </si>
  <si>
    <t xml:space="preserve">33.00.02</t>
  </si>
  <si>
    <t xml:space="preserve">Venituri din prestari de servicii</t>
  </si>
  <si>
    <t xml:space="preserve">33.02.08</t>
  </si>
  <si>
    <t xml:space="preserve">Venituri din recuperarea chelt.de judecata, imputatii si despagubiri</t>
  </si>
  <si>
    <t xml:space="preserve">33.02.28</t>
  </si>
  <si>
    <t xml:space="preserve">VENITURI DIN TAXE ADMINISTRATIVE, ELIBERARI PERMISE</t>
  </si>
  <si>
    <t xml:space="preserve">Taxe extrajudiciare de timbru</t>
  </si>
  <si>
    <t xml:space="preserve">34.02.02</t>
  </si>
  <si>
    <t xml:space="preserve">AMENZI, PENALITATI SI CONFISCARI</t>
  </si>
  <si>
    <t xml:space="preserve">Venituri din amenzi si alte sanctiuni</t>
  </si>
  <si>
    <t xml:space="preserve">35.02.01</t>
  </si>
  <si>
    <t xml:space="preserve">Venituri din amenzi si alte sanctiuni aplicate de catre institutii de specialitate</t>
  </si>
  <si>
    <t xml:space="preserve">35.02.01.02</t>
  </si>
  <si>
    <t xml:space="preserve">Alte amenzi, penalitati si confiscari</t>
  </si>
  <si>
    <t xml:space="preserve">35.02.50</t>
  </si>
  <si>
    <t xml:space="preserve">DIVERSE VENITURI</t>
  </si>
  <si>
    <t xml:space="preserve">Taxe speciale</t>
  </si>
  <si>
    <t xml:space="preserve">36.02.06</t>
  </si>
  <si>
    <t xml:space="preserve">Alte venituri</t>
  </si>
  <si>
    <t xml:space="preserve">36.02.50</t>
  </si>
  <si>
    <t xml:space="preserve">TRANSFERURI VOLUNTARE, ALTELE DECAT SUBVENTIILE</t>
  </si>
  <si>
    <t xml:space="preserve">37.02</t>
  </si>
  <si>
    <t xml:space="preserve">Varsaminte din sectiunea de functionare pentru finantarea sectiunii de dezvoltare a bugetului local</t>
  </si>
  <si>
    <t xml:space="preserve">37.02.03</t>
  </si>
  <si>
    <t xml:space="preserve">Sume din excedentul anilor precedenti pentru acoperirea golurilor temporare de casa</t>
  </si>
  <si>
    <t xml:space="preserve">-</t>
  </si>
  <si>
    <t xml:space="preserve">IV</t>
  </si>
  <si>
    <t xml:space="preserve">SUBVENTII</t>
  </si>
  <si>
    <t xml:space="preserve">Subventii pentru acordarea ajutorului pentru incalzirea locuintei cu lemne, carbuni, combustibili petrolieri</t>
  </si>
  <si>
    <t xml:space="preserve">42.02.34</t>
  </si>
  <si>
    <t xml:space="preserve">Subventii de la bugetul de stat pentru finantarea sanatatii</t>
  </si>
  <si>
    <t xml:space="preserve">42.02.41</t>
  </si>
  <si>
    <t xml:space="preserve">PRIMAR,</t>
  </si>
  <si>
    <t xml:space="preserve">       CONSILIER SUPERIOR</t>
  </si>
  <si>
    <t xml:space="preserve">COMP.BUGET CONTABILITATE,</t>
  </si>
  <si>
    <t xml:space="preserve"> NASTASE ADRIAN</t>
  </si>
  <si>
    <t xml:space="preserve">TITA ANNE MARIE</t>
  </si>
  <si>
    <t xml:space="preserve">ANEXA 4</t>
  </si>
  <si>
    <t xml:space="preserve">CHELTUIELI ALE SECTIUNII DE FUNCTIONARE</t>
  </si>
  <si>
    <t xml:space="preserve">PREVAZUT LA</t>
  </si>
  <si>
    <t xml:space="preserve">REALIZAT LA</t>
  </si>
  <si>
    <t xml:space="preserve">TOTAL</t>
  </si>
  <si>
    <t xml:space="preserve">AUTORITATI PUBLICE SI ACTIUNI EXTERNE</t>
  </si>
  <si>
    <t xml:space="preserve">Cheltuieli de personal</t>
  </si>
  <si>
    <t xml:space="preserve">51.02.10</t>
  </si>
  <si>
    <t xml:space="preserve">Bunuri si servicii</t>
  </si>
  <si>
    <t xml:space="preserve">51.02.20</t>
  </si>
  <si>
    <t xml:space="preserve">Plati efectuate in anii precedenti si recuperate in anul curent</t>
  </si>
  <si>
    <t xml:space="preserve">51.02.85</t>
  </si>
  <si>
    <t xml:space="preserve">ORDINE PUBLICA SI SIGURANTA NATIONALA</t>
  </si>
  <si>
    <t xml:space="preserve">61.02.20</t>
  </si>
  <si>
    <t xml:space="preserve">61.02.85</t>
  </si>
  <si>
    <t xml:space="preserve">INVATAMANT</t>
  </si>
  <si>
    <t xml:space="preserve">65.02.20</t>
  </si>
  <si>
    <t xml:space="preserve">Asistenta sociala</t>
  </si>
  <si>
    <t xml:space="preserve">65.02.57</t>
  </si>
  <si>
    <t xml:space="preserve">Burse scolare</t>
  </si>
  <si>
    <t xml:space="preserve">65.02.59</t>
  </si>
  <si>
    <t xml:space="preserve">SANATATE</t>
  </si>
  <si>
    <t xml:space="preserve">66.02.10</t>
  </si>
  <si>
    <t xml:space="preserve">CULTURA, RECREERE SI RELIGIE</t>
  </si>
  <si>
    <t xml:space="preserve">67.02.10</t>
  </si>
  <si>
    <t xml:space="preserve">67.02.20</t>
  </si>
  <si>
    <t xml:space="preserve">Alte cheltuieli</t>
  </si>
  <si>
    <t xml:space="preserve">67.02.59</t>
  </si>
  <si>
    <t xml:space="preserve">67.02.85</t>
  </si>
  <si>
    <t xml:space="preserve">ASIGURARI SI ASISTENTA SOCIALA</t>
  </si>
  <si>
    <t xml:space="preserve">68.02.10</t>
  </si>
  <si>
    <t xml:space="preserve">Ajutoare sociale in numerar</t>
  </si>
  <si>
    <t xml:space="preserve">68.02.57</t>
  </si>
  <si>
    <t xml:space="preserve">68.02.85</t>
  </si>
  <si>
    <t xml:space="preserve">LOCUINTE, SERVICII SI DEZVOLTARE PUBLICA</t>
  </si>
  <si>
    <t xml:space="preserve">70.02.20</t>
  </si>
  <si>
    <t xml:space="preserve">70.02.85</t>
  </si>
  <si>
    <t xml:space="preserve">PROTECTIA MEDIULUI</t>
  </si>
  <si>
    <t xml:space="preserve">74.02.20</t>
  </si>
  <si>
    <t xml:space="preserve">Asociatii si fundatii</t>
  </si>
  <si>
    <t xml:space="preserve">74.02.59</t>
  </si>
  <si>
    <t xml:space="preserve">TRANSPORTURI</t>
  </si>
  <si>
    <t xml:space="preserve">84.02.20</t>
  </si>
  <si>
    <t xml:space="preserve">EXCEDENT / DEFICIT</t>
  </si>
  <si>
    <t xml:space="preserve"> </t>
  </si>
  <si>
    <t xml:space="preserve">       CONSILIER  SUPERIOR</t>
  </si>
  <si>
    <t xml:space="preserve">ANEXA 5</t>
  </si>
  <si>
    <t xml:space="preserve">VENITURI ALE SECTIUNII DE DEZVOLTARE</t>
  </si>
  <si>
    <t xml:space="preserve">Prevazut la</t>
  </si>
  <si>
    <t xml:space="preserve">Realizat la 30.06.2023</t>
  </si>
  <si>
    <t xml:space="preserve">I</t>
  </si>
  <si>
    <t xml:space="preserve">TRANSFERURI VOLUNTARE ,ALTELE DECAT SUBVENTIILE</t>
  </si>
  <si>
    <t xml:space="preserve">Varsaminte din sectiunea de functionare</t>
  </si>
  <si>
    <t xml:space="preserve">37.02.04</t>
  </si>
  <si>
    <t xml:space="preserve">II</t>
  </si>
  <si>
    <t xml:space="preserve">VENITURI DIN CAPITAL</t>
  </si>
  <si>
    <t xml:space="preserve">VENITURI DIN VALORIFICAREA UNOR BUNURI</t>
  </si>
  <si>
    <t xml:space="preserve">Venituri din vanzarea locuintelor construite din fondurile statului</t>
  </si>
  <si>
    <t xml:space="preserve">39.02.03</t>
  </si>
  <si>
    <t xml:space="preserve">III</t>
  </si>
  <si>
    <t xml:space="preserve">OPERATIUNI FINANCIARE</t>
  </si>
  <si>
    <t xml:space="preserve">Sume din excedentul bugetului local utilizate pentru finantarea cheltuielilor sectiunii de dezvoltare</t>
  </si>
  <si>
    <t xml:space="preserve">ANEXA 6</t>
  </si>
  <si>
    <t xml:space="preserve">CHELTUIELI ALE SECTIUNII DE DEZVOLTARE</t>
  </si>
  <si>
    <t xml:space="preserve">Realizat la</t>
  </si>
  <si>
    <t xml:space="preserve">51.02</t>
  </si>
  <si>
    <t xml:space="preserve">ACTIVE FIXE</t>
  </si>
  <si>
    <t xml:space="preserve">51.02.71.01</t>
  </si>
  <si>
    <t xml:space="preserve">Constructii</t>
  </si>
  <si>
    <t xml:space="preserve">51.02.71.01.01</t>
  </si>
  <si>
    <t xml:space="preserve">Masini, echipamente si mijloace de transport</t>
  </si>
  <si>
    <t xml:space="preserve">51.02.71.01.02</t>
  </si>
  <si>
    <t xml:space="preserve">Mobilier, aparatura birotica si alte active corporale</t>
  </si>
  <si>
    <t xml:space="preserve">51.02.71.01.03</t>
  </si>
  <si>
    <t xml:space="preserve">Alte active fixe</t>
  </si>
  <si>
    <t xml:space="preserve">51.02.71.01.30</t>
  </si>
  <si>
    <t xml:space="preserve">65.02</t>
  </si>
  <si>
    <t xml:space="preserve">65.02.71</t>
  </si>
  <si>
    <t xml:space="preserve">65.02.71.01.01</t>
  </si>
  <si>
    <t xml:space="preserve">65.02.71.01.03</t>
  </si>
  <si>
    <t xml:space="preserve">65.02.71.01.30</t>
  </si>
  <si>
    <t xml:space="preserve">CULTURA, RECREERE, RELIGIE</t>
  </si>
  <si>
    <t xml:space="preserve">67.02</t>
  </si>
  <si>
    <t xml:space="preserve">67.02.71</t>
  </si>
  <si>
    <t xml:space="preserve">67.02.71.01.01</t>
  </si>
  <si>
    <t xml:space="preserve">67.02.71.01.30</t>
  </si>
  <si>
    <t xml:space="preserve">LOCUINTE, SERVICII SI DEZVOLTARE</t>
  </si>
  <si>
    <t xml:space="preserve">70.02</t>
  </si>
  <si>
    <t xml:space="preserve">70.02.71</t>
  </si>
  <si>
    <t xml:space="preserve">70.02  71.01.01</t>
  </si>
  <si>
    <t xml:space="preserve">70.02  71.01.02</t>
  </si>
  <si>
    <t xml:space="preserve">70.02.71.01.30</t>
  </si>
  <si>
    <t xml:space="preserve">74.02</t>
  </si>
  <si>
    <t xml:space="preserve">PROIECTE CU FINANTARE DIN FONDURI EXTERNE NERAMBURSABILE CADRULUI FINANCIAR 2014-2020</t>
  </si>
  <si>
    <t xml:space="preserve">74.02.58</t>
  </si>
  <si>
    <t xml:space="preserve">Programe din Fondul European Agricol de Dezvoltare Rurala (FEADR)</t>
  </si>
  <si>
    <t xml:space="preserve">74.02.58.04</t>
  </si>
  <si>
    <t xml:space="preserve">Finantarea externa nerambursabila</t>
  </si>
  <si>
    <t xml:space="preserve">74.05.58.04.02</t>
  </si>
  <si>
    <t xml:space="preserve">74.02.71.01</t>
  </si>
  <si>
    <t xml:space="preserve">74.02.71.01.01</t>
  </si>
  <si>
    <t xml:space="preserve">74.02.71.01.30</t>
  </si>
  <si>
    <t xml:space="preserve">Plati efectuate in anul precedent si recuperate in anul curent</t>
  </si>
  <si>
    <t xml:space="preserve">74.02.85.01.02</t>
  </si>
  <si>
    <t xml:space="preserve">84.02</t>
  </si>
  <si>
    <t xml:space="preserve">84.02.71.01</t>
  </si>
  <si>
    <t xml:space="preserve">84.02.71.01.01</t>
  </si>
  <si>
    <t xml:space="preserve">84.02.71.01.30</t>
  </si>
  <si>
    <t xml:space="preserve">ANEXA 1</t>
  </si>
  <si>
    <t xml:space="preserve">VENITURI TOTALE LA 30.06.2023</t>
  </si>
  <si>
    <t xml:space="preserve">CLASIFICATIE BUGETARA</t>
  </si>
  <si>
    <t xml:space="preserve">DENUMIRE</t>
  </si>
  <si>
    <t xml:space="preserve">PREVEDERE BUGETARA</t>
  </si>
  <si>
    <t xml:space="preserve">EXECUTIE</t>
  </si>
  <si>
    <t xml:space="preserve">031800</t>
  </si>
  <si>
    <t xml:space="preserve">040100</t>
  </si>
  <si>
    <t xml:space="preserve">Cote defalcate din impozitul pe venit(se scad)</t>
  </si>
  <si>
    <t xml:space="preserve">040400</t>
  </si>
  <si>
    <t xml:space="preserve">04 05 00</t>
  </si>
  <si>
    <t xml:space="preserve">070101</t>
  </si>
  <si>
    <t xml:space="preserve">070102</t>
  </si>
  <si>
    <t xml:space="preserve">070201</t>
  </si>
  <si>
    <t xml:space="preserve">070202</t>
  </si>
  <si>
    <t xml:space="preserve">070203</t>
  </si>
  <si>
    <t xml:space="preserve">Impozit pe terenul din extravilan</t>
  </si>
  <si>
    <t xml:space="preserve">070300</t>
  </si>
  <si>
    <t xml:space="preserve">Taxe judiciare de timbru si alte taxe de timbru  </t>
  </si>
  <si>
    <t xml:space="preserve">075000</t>
  </si>
  <si>
    <t xml:space="preserve">Alte impozite si taxe  pe proprietate </t>
  </si>
  <si>
    <t xml:space="preserve">110200</t>
  </si>
  <si>
    <t xml:space="preserve">Sume defalcate din taxa pe valoarea adaugata pentru finantarea cheltuielilor descentralizate la nivelul comunelor, oraselor, municipiilor, sectoarelor si Municipiului Bucuresti </t>
  </si>
  <si>
    <t xml:space="preserve">110600</t>
  </si>
  <si>
    <t xml:space="preserve">Sume defalcate din taxa pe valoarea adaugata  pentru  echilibrarea bugetelor locale</t>
  </si>
  <si>
    <t xml:space="preserve">160201</t>
  </si>
  <si>
    <t xml:space="preserve">160202</t>
  </si>
  <si>
    <t xml:space="preserve">160300</t>
  </si>
  <si>
    <t xml:space="preserve">165000</t>
  </si>
  <si>
    <t xml:space="preserve">Alte taxe pe utilizarea bunurilor, autorizarea utilizarii bunurilor sau pe desfasurare de activitati</t>
  </si>
  <si>
    <t xml:space="preserve">185000</t>
  </si>
  <si>
    <t xml:space="preserve">300530</t>
  </si>
  <si>
    <t xml:space="preserve">Alte venituri din concesiuni si inchirieri de catre institutiile publice</t>
  </si>
  <si>
    <t xml:space="preserve">330800</t>
  </si>
  <si>
    <t xml:space="preserve">332800</t>
  </si>
  <si>
    <t xml:space="preserve">Venituri din recuperarea cheltuielilor de judecata, imputatii si despagubiri</t>
  </si>
  <si>
    <t xml:space="preserve">340200</t>
  </si>
  <si>
    <t xml:space="preserve">350102</t>
  </si>
  <si>
    <t xml:space="preserve">Venituri din amenzi si alte sanctiuni aplicate de catre alte institutii de specialitate</t>
  </si>
  <si>
    <t xml:space="preserve">355000</t>
  </si>
  <si>
    <t xml:space="preserve">365000</t>
  </si>
  <si>
    <t xml:space="preserve">390300</t>
  </si>
  <si>
    <t xml:space="preserve">401100</t>
  </si>
  <si>
    <t xml:space="preserve">Sume din excedentul anului precedent pentru acoperirea golurilor temporare de casa ale sectiunii de functionare</t>
  </si>
  <si>
    <t xml:space="preserve">401400</t>
  </si>
  <si>
    <t xml:space="preserve">423400</t>
  </si>
  <si>
    <t xml:space="preserve">424100</t>
  </si>
  <si>
    <t xml:space="preserve">Subventii din bugetul de stat pentru finantarea sanatatii</t>
  </si>
  <si>
    <t xml:space="preserve">ANEXA 2</t>
  </si>
  <si>
    <t xml:space="preserve">CHELTUIELI TOTALE LA 30.06.2023</t>
  </si>
  <si>
    <t xml:space="preserve">510103</t>
  </si>
  <si>
    <t xml:space="preserve">100101</t>
  </si>
  <si>
    <t xml:space="preserve">Salarii de baza</t>
  </si>
  <si>
    <t xml:space="preserve">100112</t>
  </si>
  <si>
    <t xml:space="preserve">Indemnizatii platite unor persoane din afara unitatii</t>
  </si>
  <si>
    <t xml:space="preserve">100117</t>
  </si>
  <si>
    <t xml:space="preserve">Indemnizatii de hrana</t>
  </si>
  <si>
    <t xml:space="preserve">Vouchere de vacanta</t>
  </si>
  <si>
    <t xml:space="preserve">100307</t>
  </si>
  <si>
    <t xml:space="preserve">Contributia asiguratorie pentru munca</t>
  </si>
  <si>
    <t xml:space="preserve">200101</t>
  </si>
  <si>
    <t xml:space="preserve">Furnituri de birou</t>
  </si>
  <si>
    <t xml:space="preserve">200102</t>
  </si>
  <si>
    <t xml:space="preserve">Materiale pentru curatenie</t>
  </si>
  <si>
    <t xml:space="preserve">200103</t>
  </si>
  <si>
    <t xml:space="preserve">Incalzit, Iluminat si forta motrica</t>
  </si>
  <si>
    <t xml:space="preserve">Apa, canal si salubritate</t>
  </si>
  <si>
    <t xml:space="preserve">200105</t>
  </si>
  <si>
    <t xml:space="preserve">Carburanti si lubrifianti</t>
  </si>
  <si>
    <t xml:space="preserve">Piese de schimb</t>
  </si>
  <si>
    <t xml:space="preserve">Transport</t>
  </si>
  <si>
    <t xml:space="preserve">200108</t>
  </si>
  <si>
    <t xml:space="preserve">Posta, telecomunicatii, radio, tv, internet </t>
  </si>
  <si>
    <t xml:space="preserve">200109</t>
  </si>
  <si>
    <t xml:space="preserve">Materiale si prestari de servicii cu caracter functional </t>
  </si>
  <si>
    <t xml:space="preserve">200130</t>
  </si>
  <si>
    <t xml:space="preserve">Alte bunuri si servicii pentru intretinere si functionare</t>
  </si>
  <si>
    <t xml:space="preserve">Reparatii curente </t>
  </si>
  <si>
    <t xml:space="preserve">200530</t>
  </si>
  <si>
    <t xml:space="preserve">Alte obiecte de inventar</t>
  </si>
  <si>
    <t xml:space="preserve">Deplasari interne,detasari,transferari</t>
  </si>
  <si>
    <t xml:space="preserve">Prgatire profesionala</t>
  </si>
  <si>
    <t xml:space="preserve">203001</t>
  </si>
  <si>
    <t xml:space="preserve">Reclama si publicitate</t>
  </si>
  <si>
    <t xml:space="preserve">Protocol si reprezentare</t>
  </si>
  <si>
    <t xml:space="preserve">203030</t>
  </si>
  <si>
    <t xml:space="preserve">Alte cheltuieli cu bunuri si servicii</t>
  </si>
  <si>
    <t xml:space="preserve">Mobilier aparatura birotica si alte active corporale</t>
  </si>
  <si>
    <t xml:space="preserve">615000</t>
  </si>
  <si>
    <t xml:space="preserve">650401</t>
  </si>
  <si>
    <t xml:space="preserve">200200</t>
  </si>
  <si>
    <t xml:space="preserve">201300</t>
  </si>
  <si>
    <t xml:space="preserve">Pregatire profesionala</t>
  </si>
  <si>
    <t xml:space="preserve">Burse</t>
  </si>
  <si>
    <t xml:space="preserve">655000</t>
  </si>
  <si>
    <t xml:space="preserve">570203</t>
  </si>
  <si>
    <t xml:space="preserve">Tichete de cresa si tichete sociale pentru gradinita</t>
  </si>
  <si>
    <t xml:space="preserve">660800</t>
  </si>
  <si>
    <t xml:space="preserve">670302</t>
  </si>
  <si>
    <t xml:space="preserve">670303</t>
  </si>
  <si>
    <t xml:space="preserve">670307</t>
  </si>
  <si>
    <t xml:space="preserve">670501</t>
  </si>
  <si>
    <t xml:space="preserve">Sustinerea cultelor</t>
  </si>
  <si>
    <t xml:space="preserve">680502</t>
  </si>
  <si>
    <t xml:space="preserve">570201</t>
  </si>
  <si>
    <t xml:space="preserve"> Ajutoare sociale in numerar</t>
  </si>
  <si>
    <t xml:space="preserve">681501</t>
  </si>
  <si>
    <t xml:space="preserve">685050</t>
  </si>
  <si>
    <t xml:space="preserve">700600</t>
  </si>
  <si>
    <t xml:space="preserve">705000</t>
  </si>
  <si>
    <t xml:space="preserve">200106</t>
  </si>
  <si>
    <t xml:space="preserve">740501</t>
  </si>
  <si>
    <t xml:space="preserve">591100</t>
  </si>
  <si>
    <t xml:space="preserve">Finantare externa nerambursabila</t>
  </si>
  <si>
    <t xml:space="preserve">740600</t>
  </si>
  <si>
    <t xml:space="preserve">710101</t>
  </si>
  <si>
    <t xml:space="preserve">Canalizare si tratarea apelor reziduale-Plati efectuate in anii precedenti si recuperate in anul curent in SD</t>
  </si>
  <si>
    <t xml:space="preserve">840303</t>
  </si>
  <si>
    <t xml:space="preserve">EXCEDENT SF </t>
  </si>
  <si>
    <t xml:space="preserve">EX SF=Ven SF- Chelt SF</t>
  </si>
  <si>
    <t xml:space="preserve">EXCEDENT SD</t>
  </si>
  <si>
    <t xml:space="preserve">EX SD=Ven SD- Chelt SD</t>
  </si>
  <si>
    <t xml:space="preserve">EXCEDENT TOTAL(SF+SD)</t>
  </si>
  <si>
    <t xml:space="preserve">PRIMARIA COMUNEI I.L.CARAGIALE</t>
  </si>
  <si>
    <t xml:space="preserve">ANEXA 7</t>
  </si>
  <si>
    <t xml:space="preserve">                   Indicatorii executiei bugetului local pe trim.IV 2022</t>
  </si>
  <si>
    <t xml:space="preserve">VENITURI</t>
  </si>
  <si>
    <t xml:space="preserve">Nr.</t>
  </si>
  <si>
    <t xml:space="preserve">Indicatori sinteza</t>
  </si>
  <si>
    <t xml:space="preserve">Formula de calcul</t>
  </si>
  <si>
    <t xml:space="preserve">Sume </t>
  </si>
  <si>
    <t xml:space="preserve">Procent </t>
  </si>
  <si>
    <t xml:space="preserve">Perioada</t>
  </si>
  <si>
    <t xml:space="preserve">crt.</t>
  </si>
  <si>
    <t xml:space="preserve">Gradul de realizare a veniturilor</t>
  </si>
  <si>
    <t xml:space="preserve">Venituri total incasate (t21)</t>
  </si>
  <si>
    <t xml:space="preserve">Trimestrial</t>
  </si>
  <si>
    <t xml:space="preserve">Venituri totale programate</t>
  </si>
  <si>
    <t xml:space="preserve">Gradul de realizare a veniturilor proprii</t>
  </si>
  <si>
    <t xml:space="preserve">Venituri proprii incasate (Vp= t21-alte venituri (TVA, subventii)</t>
  </si>
  <si>
    <t xml:space="preserve">Venituri proprii programate</t>
  </si>
  <si>
    <t xml:space="preserve">Gradul de finantare din venituri proprii </t>
  </si>
  <si>
    <t xml:space="preserve">Gradul de autofinantare</t>
  </si>
  <si>
    <t xml:space="preserve">Venituri proprii incasate (exclusiv cote) (Vpec=Vp-cote defalcate)</t>
  </si>
  <si>
    <t xml:space="preserve">Venituri totale incasate (t21)</t>
  </si>
  <si>
    <t xml:space="preserve">Venituri proprii incasate per capita</t>
  </si>
  <si>
    <t xml:space="preserve">Venituri proprii incasate(Vp= t21-alte venituri (TVA, subventii)</t>
  </si>
  <si>
    <t xml:space="preserve">Anual</t>
  </si>
  <si>
    <t xml:space="preserve">Numar de locuitori</t>
  </si>
  <si>
    <t xml:space="preserve">Gradul de realizare a impozitelor pe proprietate</t>
  </si>
  <si>
    <t xml:space="preserve">Venituri din impozite pe proprietate incasate</t>
  </si>
  <si>
    <t xml:space="preserve"> (Vip = 070201+070202+160202)</t>
  </si>
  <si>
    <t xml:space="preserve">Venituri din impozite pe proprietate programate</t>
  </si>
  <si>
    <t xml:space="preserve">Gradul de dependenta al bugetului local fata de bugetul de stat</t>
  </si>
  <si>
    <t xml:space="preserve">Incasari din surse primite de la bugetul de stat </t>
  </si>
  <si>
    <t xml:space="preserve">(Sbs = 0402+1102+4202+4302)</t>
  </si>
  <si>
    <t xml:space="preserve">Venituri totale incasate(t21)</t>
  </si>
  <si>
    <t xml:space="preserve">Gradul de autonomie decizionala</t>
  </si>
  <si>
    <t xml:space="preserve">Venituri depersonalizate incasate (Vp+110206)</t>
  </si>
  <si>
    <t xml:space="preserve">Estimatul anual din venituri fiscale</t>
  </si>
  <si>
    <t xml:space="preserve">a)</t>
  </si>
  <si>
    <t xml:space="preserve">Coeficient de realizare a veniturilor fiscale in anul anterior (se calculeaza trimestrial)</t>
  </si>
  <si>
    <t xml:space="preserve">Venituri fiscale cumulate an anterior (trim.I,II,III)</t>
  </si>
  <si>
    <t xml:space="preserve">An anterior 2010</t>
  </si>
  <si>
    <t xml:space="preserve">Total venituri fiscale an anterior</t>
  </si>
  <si>
    <t xml:space="preserve">b)</t>
  </si>
  <si>
    <t xml:space="preserve">Venituri fiscale cumulate an de calcul (trim.I,II,III)</t>
  </si>
  <si>
    <t xml:space="preserve">An curent (2011)</t>
  </si>
  <si>
    <t xml:space="preserve">Coeficient </t>
  </si>
  <si>
    <t xml:space="preserve">CHELTUIELI</t>
  </si>
  <si>
    <t xml:space="preserve">Nr.crt.</t>
  </si>
  <si>
    <t xml:space="preserve">Rigiditatea cheltuielilor</t>
  </si>
  <si>
    <t xml:space="preserve">Plati aferente cheltuielilor de personal </t>
  </si>
  <si>
    <t xml:space="preserve">(total titlul 10)</t>
  </si>
  <si>
    <t xml:space="preserve">Total plati (t24)</t>
  </si>
  <si>
    <t xml:space="preserve">Ponderea sectiunii de functionare</t>
  </si>
  <si>
    <t xml:space="preserve">Plati aferente sectiunii de functionare (t24f)</t>
  </si>
  <si>
    <t xml:space="preserve">Trimestrial </t>
  </si>
  <si>
    <t xml:space="preserve">Ponderea sectiunii de dezvoltare</t>
  </si>
  <si>
    <t xml:space="preserve">Plati aferente sectiunii de dezvoltare (t24d)</t>
  </si>
  <si>
    <t xml:space="preserve">Ponderea serviciului datoriei publice</t>
  </si>
  <si>
    <t xml:space="preserve">Serviciul datoriei publice locale </t>
  </si>
  <si>
    <t xml:space="preserve">Excedent /Deficit –sectiune functionare</t>
  </si>
  <si>
    <t xml:space="preserve">Venituri incasate-(plati efectuate+plati restante)</t>
  </si>
  <si>
    <t xml:space="preserve">Excedent /Deficit –sectiune dezvoltare</t>
  </si>
  <si>
    <t xml:space="preserve">OLARU ELENA-CARMEN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</si>
</sst>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.00%"/>
    <numFmt numFmtId="167" formatCode="@"/>
    <numFmt numFmtId="168" formatCode="#,##0.00"/>
    <numFmt numFmtId="169" formatCode="m/d/yyyy"/>
    <numFmt numFmtId="170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sz val="9"/>
      <color rgb="FF000000"/>
      <name val="Tahoma"/>
      <family val="0"/>
      <charset val="1"/>
    </font>
    <font>
      <b val="true"/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Times New Roman"/>
      <family val="1"/>
      <charset val="238"/>
    </font>
    <font>
      <b val="true"/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CD5B5"/>
        <bgColor rgb="FFFFCCFF"/>
      </patternFill>
    </fill>
    <fill>
      <patternFill patternType="solid">
        <fgColor rgb="FFFFFFCC"/>
        <bgColor rgb="FFFFFF99"/>
      </patternFill>
    </fill>
    <fill>
      <patternFill patternType="solid">
        <fgColor rgb="FFFFC000"/>
        <bgColor rgb="FFFF9900"/>
      </patternFill>
    </fill>
  </fills>
  <borders count="5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double">
        <color rgb="FFFF0000"/>
      </left>
      <right style="thin"/>
      <top style="double">
        <color rgb="FFFF0000"/>
      </top>
      <bottom style="thin"/>
      <diagonal/>
    </border>
    <border diagonalUp="false" diagonalDown="false">
      <left style="thin"/>
      <right style="thin"/>
      <top style="double">
        <color rgb="FFFF0000"/>
      </top>
      <bottom style="thin"/>
      <diagonal/>
    </border>
    <border diagonalUp="false" diagonalDown="false">
      <left style="thin"/>
      <right style="double">
        <color rgb="FFFF0000"/>
      </right>
      <top style="double">
        <color rgb="FFFF0000"/>
      </top>
      <bottom style="thin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 style="double">
        <color rgb="FFFF0000"/>
      </left>
      <right style="thin"/>
      <top style="thin"/>
      <bottom style="thick"/>
      <diagonal/>
    </border>
    <border diagonalUp="false" diagonalDown="false">
      <left style="thin"/>
      <right style="double">
        <color rgb="FFFF0000"/>
      </right>
      <top style="thin"/>
      <bottom style="thick"/>
      <diagonal/>
    </border>
    <border diagonalUp="false" diagonalDown="false">
      <left style="double">
        <color rgb="FFFF0000"/>
      </left>
      <right style="thin"/>
      <top/>
      <bottom style="thin"/>
      <diagonal/>
    </border>
    <border diagonalUp="false" diagonalDown="false">
      <left style="thin"/>
      <right style="double">
        <color rgb="FFFF0000"/>
      </right>
      <top/>
      <bottom style="thin"/>
      <diagonal/>
    </border>
    <border diagonalUp="false" diagonalDown="false">
      <left style="double">
        <color rgb="FFFF0000"/>
      </left>
      <right style="thin"/>
      <top style="thin"/>
      <bottom style="double">
        <color rgb="FFFF0000"/>
      </bottom>
      <diagonal/>
    </border>
    <border diagonalUp="false" diagonalDown="false">
      <left style="thin"/>
      <right style="thin"/>
      <top style="thin"/>
      <bottom style="double">
        <color rgb="FFFF0000"/>
      </bottom>
      <diagonal/>
    </border>
    <border diagonalUp="false" diagonalDown="false">
      <left style="thin"/>
      <right style="double">
        <color rgb="FFFF0000"/>
      </right>
      <top style="thin"/>
      <bottom style="double">
        <color rgb="FFFF0000"/>
      </bottom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4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4" fillId="2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9" fontId="4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2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4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4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4" fillId="4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5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0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4" fillId="0" borderId="1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7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5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1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19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2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2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2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2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1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19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8" borderId="2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24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2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3" borderId="2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24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2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4" fillId="3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3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8" fillId="3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8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3" borderId="2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2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3" borderId="2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8" fillId="3" borderId="24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8" fillId="0" borderId="2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3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2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2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8" borderId="2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2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8" borderId="2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4" fillId="8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0" borderId="1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2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5" fillId="9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1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2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4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2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3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3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3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5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9" borderId="2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6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4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8"/>
  <sheetViews>
    <sheetView showFormulas="false" showGridLines="true" showRowColHeaders="true" showZeros="true" rightToLeft="false" tabSelected="false" showOutlineSymbols="true" defaultGridColor="true" view="normal" topLeftCell="A4" colorId="64" zoomScale="80" zoomScaleNormal="80" zoomScalePageLayoutView="100" workbookViewId="0">
      <selection pane="topLeft" activeCell="E62" activeCellId="0" sqref="E62"/>
    </sheetView>
  </sheetViews>
  <sheetFormatPr defaultColWidth="8.453125" defaultRowHeight="1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56.71"/>
    <col collapsed="false" customWidth="true" hidden="false" outlineLevel="0" max="3" min="3" style="1" width="15"/>
    <col collapsed="false" customWidth="true" hidden="false" outlineLevel="0" max="4" min="4" style="1" width="14"/>
    <col collapsed="false" customWidth="true" hidden="false" outlineLevel="0" max="5" min="5" style="1" width="14.14"/>
    <col collapsed="false" customWidth="true" hidden="false" outlineLevel="0" max="6" min="6" style="1" width="12.29"/>
  </cols>
  <sheetData>
    <row r="1" s="2" customFormat="true" ht="15.75" hidden="false" customHeight="false" outlineLevel="0" collapsed="false">
      <c r="F1" s="3" t="s">
        <v>0</v>
      </c>
    </row>
    <row r="2" s="2" customFormat="true" ht="15.75" hidden="false" customHeight="false" outlineLevel="0" collapsed="false">
      <c r="C2" s="4" t="s">
        <v>1</v>
      </c>
      <c r="F2" s="3"/>
    </row>
    <row r="3" s="2" customFormat="true" ht="16.5" hidden="false" customHeight="false" outlineLevel="0" collapsed="false"/>
    <row r="4" s="2" customFormat="true" ht="15.75" hidden="false" customHeight="true" outlineLevel="0" collapsed="false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</row>
    <row r="5" s="2" customFormat="true" ht="32.25" hidden="false" customHeight="false" outlineLevel="0" collapsed="false">
      <c r="A5" s="5"/>
      <c r="B5" s="5"/>
      <c r="C5" s="5"/>
      <c r="D5" s="7" t="s">
        <v>8</v>
      </c>
      <c r="E5" s="7" t="s">
        <v>9</v>
      </c>
      <c r="F5" s="5"/>
    </row>
    <row r="6" s="2" customFormat="true" ht="16.5" hidden="false" customHeight="true" outlineLevel="0" collapsed="false">
      <c r="A6" s="8" t="s">
        <v>10</v>
      </c>
      <c r="B6" s="8"/>
      <c r="C6" s="9" t="n">
        <v>0.01</v>
      </c>
      <c r="D6" s="10" t="n">
        <f aca="false">D7+D59</f>
        <v>6852700</v>
      </c>
      <c r="E6" s="10" t="n">
        <f aca="false">E7+E59+E58</f>
        <v>6007876.66</v>
      </c>
      <c r="F6" s="11" t="n">
        <f aca="false">E6/D6</f>
        <v>0.876716718957491</v>
      </c>
    </row>
    <row r="7" s="2" customFormat="true" ht="16.5" hidden="false" customHeight="false" outlineLevel="0" collapsed="false">
      <c r="A7" s="12" t="s">
        <v>11</v>
      </c>
      <c r="B7" s="13" t="s">
        <v>12</v>
      </c>
      <c r="C7" s="13" t="n">
        <v>0.02</v>
      </c>
      <c r="D7" s="14" t="n">
        <f aca="false">D8+D39</f>
        <v>6699000</v>
      </c>
      <c r="E7" s="14" t="n">
        <f aca="false">E8+E39</f>
        <v>5648327.66</v>
      </c>
      <c r="F7" s="11" t="n">
        <f aca="false">E7/D7</f>
        <v>0.843159823854307</v>
      </c>
    </row>
    <row r="8" s="2" customFormat="true" ht="16.5" hidden="false" customHeight="false" outlineLevel="0" collapsed="false">
      <c r="A8" s="12" t="s">
        <v>13</v>
      </c>
      <c r="B8" s="13" t="s">
        <v>14</v>
      </c>
      <c r="C8" s="13" t="n">
        <v>0.03</v>
      </c>
      <c r="D8" s="14" t="n">
        <f aca="false">D9+D17+D27+D37</f>
        <v>6861000</v>
      </c>
      <c r="E8" s="14" t="n">
        <f aca="false">E9+E17+E27+E37</f>
        <v>5388129.2</v>
      </c>
      <c r="F8" s="11" t="n">
        <f aca="false">E8/D8</f>
        <v>0.78532709517563</v>
      </c>
    </row>
    <row r="9" s="2" customFormat="true" ht="32.25" hidden="false" customHeight="false" outlineLevel="0" collapsed="false">
      <c r="A9" s="12" t="s">
        <v>15</v>
      </c>
      <c r="B9" s="13" t="s">
        <v>16</v>
      </c>
      <c r="C9" s="13" t="n">
        <v>0.04</v>
      </c>
      <c r="D9" s="14" t="n">
        <f aca="false">D10</f>
        <v>4116000</v>
      </c>
      <c r="E9" s="14" t="n">
        <f aca="false">E10</f>
        <v>2995523.91</v>
      </c>
      <c r="F9" s="11" t="n">
        <f aca="false">E9/D9</f>
        <v>0.727775488338193</v>
      </c>
    </row>
    <row r="10" s="2" customFormat="true" ht="32.25" hidden="false" customHeight="false" outlineLevel="0" collapsed="false">
      <c r="A10" s="12" t="s">
        <v>17</v>
      </c>
      <c r="B10" s="13" t="s">
        <v>18</v>
      </c>
      <c r="C10" s="13" t="s">
        <v>19</v>
      </c>
      <c r="D10" s="14" t="n">
        <f aca="false">D11+D13</f>
        <v>4116000</v>
      </c>
      <c r="E10" s="14" t="n">
        <f aca="false">E11+E13</f>
        <v>2995523.91</v>
      </c>
      <c r="F10" s="11" t="n">
        <f aca="false">E10/D10</f>
        <v>0.727775488338193</v>
      </c>
    </row>
    <row r="11" s="2" customFormat="true" ht="16.5" hidden="false" customHeight="false" outlineLevel="0" collapsed="false">
      <c r="A11" s="12"/>
      <c r="B11" s="13" t="s">
        <v>20</v>
      </c>
      <c r="C11" s="15" t="s">
        <v>21</v>
      </c>
      <c r="D11" s="14" t="n">
        <f aca="false">D12</f>
        <v>1000</v>
      </c>
      <c r="E11" s="16" t="n">
        <f aca="false">E12</f>
        <v>5563.5</v>
      </c>
      <c r="F11" s="11" t="n">
        <f aca="false">E11/D11</f>
        <v>5.5635</v>
      </c>
    </row>
    <row r="12" s="2" customFormat="true" ht="32.25" hidden="false" customHeight="false" outlineLevel="0" collapsed="false">
      <c r="A12" s="17"/>
      <c r="B12" s="18" t="s">
        <v>22</v>
      </c>
      <c r="C12" s="18" t="s">
        <v>23</v>
      </c>
      <c r="D12" s="19" t="n">
        <v>1000</v>
      </c>
      <c r="E12" s="20" t="n">
        <v>5563.5</v>
      </c>
      <c r="F12" s="21" t="n">
        <f aca="false">E12/D12</f>
        <v>5.5635</v>
      </c>
    </row>
    <row r="13" s="2" customFormat="true" ht="32.25" hidden="false" customHeight="false" outlineLevel="0" collapsed="false">
      <c r="A13" s="12"/>
      <c r="B13" s="13" t="s">
        <v>24</v>
      </c>
      <c r="C13" s="15" t="s">
        <v>25</v>
      </c>
      <c r="D13" s="14" t="n">
        <f aca="false">D14+D15+D16</f>
        <v>4115000</v>
      </c>
      <c r="E13" s="14" t="n">
        <f aca="false">E14+E15+E16</f>
        <v>2989960.41</v>
      </c>
      <c r="F13" s="11" t="n">
        <f aca="false">E13/D13</f>
        <v>0.726600342648846</v>
      </c>
    </row>
    <row r="14" s="2" customFormat="true" ht="16.5" hidden="false" customHeight="false" outlineLevel="0" collapsed="false">
      <c r="A14" s="17"/>
      <c r="B14" s="18" t="s">
        <v>26</v>
      </c>
      <c r="C14" s="18" t="s">
        <v>27</v>
      </c>
      <c r="D14" s="22" t="n">
        <v>3645000</v>
      </c>
      <c r="E14" s="23" t="n">
        <v>2729668.41</v>
      </c>
      <c r="F14" s="21" t="n">
        <f aca="false">E14/D14</f>
        <v>0.748880222222222</v>
      </c>
    </row>
    <row r="15" s="2" customFormat="true" ht="32.25" hidden="false" customHeight="false" outlineLevel="0" collapsed="false">
      <c r="A15" s="17"/>
      <c r="B15" s="18" t="s">
        <v>28</v>
      </c>
      <c r="C15" s="18" t="s">
        <v>29</v>
      </c>
      <c r="D15" s="22" t="n">
        <v>0</v>
      </c>
      <c r="E15" s="23" t="n">
        <v>0</v>
      </c>
      <c r="F15" s="21" t="e">
        <f aca="false">E15/D15</f>
        <v>#DIV/0!</v>
      </c>
    </row>
    <row r="16" s="2" customFormat="true" ht="30.75" hidden="false" customHeight="true" outlineLevel="0" collapsed="false">
      <c r="A16" s="17"/>
      <c r="B16" s="18" t="s">
        <v>30</v>
      </c>
      <c r="C16" s="24" t="s">
        <v>31</v>
      </c>
      <c r="D16" s="22" t="n">
        <v>470000</v>
      </c>
      <c r="E16" s="23" t="n">
        <v>260292</v>
      </c>
      <c r="F16" s="21" t="n">
        <f aca="false">E16/D16</f>
        <v>0.553812765957447</v>
      </c>
    </row>
    <row r="17" s="2" customFormat="true" ht="16.5" hidden="false" customHeight="false" outlineLevel="0" collapsed="false">
      <c r="A17" s="12" t="s">
        <v>32</v>
      </c>
      <c r="B17" s="13" t="s">
        <v>33</v>
      </c>
      <c r="C17" s="13" t="n">
        <v>7.02</v>
      </c>
      <c r="D17" s="14" t="n">
        <f aca="false">D18+D21+D25+D26</f>
        <v>451000</v>
      </c>
      <c r="E17" s="14" t="n">
        <f aca="false">E18+E21+E25+E26</f>
        <v>545317.71</v>
      </c>
      <c r="F17" s="11" t="n">
        <f aca="false">E17/D17</f>
        <v>1.20913017738359</v>
      </c>
    </row>
    <row r="18" s="2" customFormat="true" ht="16.5" hidden="false" customHeight="false" outlineLevel="0" collapsed="false">
      <c r="A18" s="12"/>
      <c r="B18" s="13" t="s">
        <v>34</v>
      </c>
      <c r="C18" s="13" t="s">
        <v>35</v>
      </c>
      <c r="D18" s="14" t="n">
        <f aca="false">D19+D20</f>
        <v>242000</v>
      </c>
      <c r="E18" s="16" t="n">
        <f aca="false">E19+E20</f>
        <v>273377.26</v>
      </c>
      <c r="F18" s="11" t="n">
        <f aca="false">E18/D18</f>
        <v>1.12965809917355</v>
      </c>
    </row>
    <row r="19" s="2" customFormat="true" ht="16.5" hidden="false" customHeight="false" outlineLevel="0" collapsed="false">
      <c r="A19" s="17"/>
      <c r="B19" s="18" t="s">
        <v>36</v>
      </c>
      <c r="C19" s="18" t="s">
        <v>37</v>
      </c>
      <c r="D19" s="25" t="n">
        <v>121000</v>
      </c>
      <c r="E19" s="20" t="n">
        <v>123725.68</v>
      </c>
      <c r="F19" s="21" t="n">
        <f aca="false">E19/D19</f>
        <v>1.02252628099174</v>
      </c>
    </row>
    <row r="20" s="2" customFormat="true" ht="16.5" hidden="false" customHeight="false" outlineLevel="0" collapsed="false">
      <c r="A20" s="17"/>
      <c r="B20" s="18" t="s">
        <v>38</v>
      </c>
      <c r="C20" s="18" t="s">
        <v>39</v>
      </c>
      <c r="D20" s="25" t="n">
        <v>121000</v>
      </c>
      <c r="E20" s="20" t="n">
        <v>149651.58</v>
      </c>
      <c r="F20" s="21" t="n">
        <f aca="false">E20/D20</f>
        <v>1.23678991735537</v>
      </c>
    </row>
    <row r="21" s="2" customFormat="true" ht="16.5" hidden="false" customHeight="false" outlineLevel="0" collapsed="false">
      <c r="A21" s="12"/>
      <c r="B21" s="13" t="s">
        <v>40</v>
      </c>
      <c r="C21" s="13" t="s">
        <v>41</v>
      </c>
      <c r="D21" s="26" t="n">
        <f aca="false">D22+D23+D24</f>
        <v>188000</v>
      </c>
      <c r="E21" s="27" t="n">
        <f aca="false">E22+E23+E24</f>
        <v>235738.16</v>
      </c>
      <c r="F21" s="11" t="n">
        <f aca="false">E21/D21</f>
        <v>1.25392638297872</v>
      </c>
    </row>
    <row r="22" s="2" customFormat="true" ht="16.5" hidden="false" customHeight="false" outlineLevel="0" collapsed="false">
      <c r="A22" s="17"/>
      <c r="B22" s="18" t="s">
        <v>42</v>
      </c>
      <c r="C22" s="18" t="s">
        <v>43</v>
      </c>
      <c r="D22" s="25" t="n">
        <v>93000</v>
      </c>
      <c r="E22" s="20" t="n">
        <v>95874.16</v>
      </c>
      <c r="F22" s="21" t="n">
        <f aca="false">E22/D22</f>
        <v>1.03090494623656</v>
      </c>
    </row>
    <row r="23" s="2" customFormat="true" ht="16.5" hidden="false" customHeight="false" outlineLevel="0" collapsed="false">
      <c r="A23" s="17"/>
      <c r="B23" s="18" t="s">
        <v>44</v>
      </c>
      <c r="C23" s="18" t="s">
        <v>45</v>
      </c>
      <c r="D23" s="25" t="n">
        <v>28000</v>
      </c>
      <c r="E23" s="20" t="n">
        <v>63911</v>
      </c>
      <c r="F23" s="21" t="n">
        <f aca="false">E23/D23</f>
        <v>2.28253571428571</v>
      </c>
    </row>
    <row r="24" s="2" customFormat="true" ht="16.5" hidden="false" customHeight="false" outlineLevel="0" collapsed="false">
      <c r="A24" s="17"/>
      <c r="B24" s="18" t="s">
        <v>46</v>
      </c>
      <c r="C24" s="18" t="s">
        <v>47</v>
      </c>
      <c r="D24" s="25" t="n">
        <v>67000</v>
      </c>
      <c r="E24" s="20" t="n">
        <v>75953</v>
      </c>
      <c r="F24" s="21" t="n">
        <f aca="false">E24/D24</f>
        <v>1.13362686567164</v>
      </c>
    </row>
    <row r="25" s="2" customFormat="true" ht="16.5" hidden="false" customHeight="false" outlineLevel="0" collapsed="false">
      <c r="A25" s="17"/>
      <c r="B25" s="18" t="s">
        <v>48</v>
      </c>
      <c r="C25" s="18" t="s">
        <v>49</v>
      </c>
      <c r="D25" s="25" t="n">
        <v>9000</v>
      </c>
      <c r="E25" s="20" t="n">
        <v>23830</v>
      </c>
      <c r="F25" s="21" t="n">
        <f aca="false">E25/D25</f>
        <v>2.64777777777778</v>
      </c>
    </row>
    <row r="26" s="2" customFormat="true" ht="16.5" hidden="false" customHeight="false" outlineLevel="0" collapsed="false">
      <c r="A26" s="17"/>
      <c r="B26" s="18" t="s">
        <v>50</v>
      </c>
      <c r="C26" s="18" t="s">
        <v>51</v>
      </c>
      <c r="D26" s="25" t="n">
        <v>12000</v>
      </c>
      <c r="E26" s="20" t="n">
        <v>12372.29</v>
      </c>
      <c r="F26" s="21" t="n">
        <f aca="false">E26/D26</f>
        <v>1.03102416666667</v>
      </c>
    </row>
    <row r="27" s="2" customFormat="true" ht="16.5" hidden="false" customHeight="false" outlineLevel="0" collapsed="false">
      <c r="A27" s="12" t="s">
        <v>52</v>
      </c>
      <c r="B27" s="13" t="s">
        <v>53</v>
      </c>
      <c r="C27" s="13" t="n">
        <v>10.02</v>
      </c>
      <c r="D27" s="26" t="n">
        <f aca="false">D28+D31</f>
        <v>2292000</v>
      </c>
      <c r="E27" s="27" t="n">
        <f aca="false">E28+E31</f>
        <v>1846225.58</v>
      </c>
      <c r="F27" s="11" t="n">
        <f aca="false">E27/D27</f>
        <v>0.805508542757417</v>
      </c>
    </row>
    <row r="28" s="2" customFormat="true" ht="16.5" hidden="false" customHeight="false" outlineLevel="0" collapsed="false">
      <c r="A28" s="12"/>
      <c r="B28" s="13" t="s">
        <v>54</v>
      </c>
      <c r="C28" s="13" t="n">
        <v>11.02</v>
      </c>
      <c r="D28" s="28" t="n">
        <f aca="false">D29+D30</f>
        <v>2012000</v>
      </c>
      <c r="E28" s="29" t="n">
        <f aca="false">E29+E30</f>
        <v>1572772.71</v>
      </c>
      <c r="F28" s="11" t="n">
        <f aca="false">E28/D28</f>
        <v>0.781696177932406</v>
      </c>
    </row>
    <row r="29" s="2" customFormat="true" ht="32.25" hidden="false" customHeight="false" outlineLevel="0" collapsed="false">
      <c r="A29" s="17"/>
      <c r="B29" s="18" t="s">
        <v>55</v>
      </c>
      <c r="C29" s="18" t="s">
        <v>56</v>
      </c>
      <c r="D29" s="25" t="n">
        <v>2012000</v>
      </c>
      <c r="E29" s="20" t="n">
        <v>1572772.71</v>
      </c>
      <c r="F29" s="21" t="n">
        <f aca="false">E29/D29</f>
        <v>0.781696177932406</v>
      </c>
    </row>
    <row r="30" s="2" customFormat="true" ht="16.5" hidden="false" customHeight="false" outlineLevel="0" collapsed="false">
      <c r="A30" s="17"/>
      <c r="B30" s="18" t="s">
        <v>57</v>
      </c>
      <c r="C30" s="18" t="s">
        <v>58</v>
      </c>
      <c r="D30" s="25" t="n">
        <v>0</v>
      </c>
      <c r="E30" s="20" t="n">
        <v>0</v>
      </c>
      <c r="F30" s="21" t="e">
        <f aca="false">E30/D30</f>
        <v>#DIV/0!</v>
      </c>
    </row>
    <row r="31" s="2" customFormat="true" ht="48" hidden="false" customHeight="false" outlineLevel="0" collapsed="false">
      <c r="A31" s="12"/>
      <c r="B31" s="13" t="s">
        <v>59</v>
      </c>
      <c r="C31" s="13" t="n">
        <v>16.02</v>
      </c>
      <c r="D31" s="26" t="n">
        <f aca="false">D32+D35+D36</f>
        <v>280000</v>
      </c>
      <c r="E31" s="27" t="n">
        <f aca="false">E32+E35+E36</f>
        <v>273452.87</v>
      </c>
      <c r="F31" s="11" t="n">
        <f aca="false">E31/D31</f>
        <v>0.976617392857143</v>
      </c>
    </row>
    <row r="32" s="2" customFormat="true" ht="16.5" hidden="false" customHeight="false" outlineLevel="0" collapsed="false">
      <c r="A32" s="12"/>
      <c r="B32" s="13" t="s">
        <v>60</v>
      </c>
      <c r="C32" s="13" t="s">
        <v>61</v>
      </c>
      <c r="D32" s="14" t="n">
        <f aca="false">D33+D34</f>
        <v>276000</v>
      </c>
      <c r="E32" s="14" t="n">
        <f aca="false">E33+E34</f>
        <v>270583.37</v>
      </c>
      <c r="F32" s="11" t="n">
        <f aca="false">E32/D32</f>
        <v>0.980374528985507</v>
      </c>
    </row>
    <row r="33" s="2" customFormat="true" ht="24.75" hidden="false" customHeight="true" outlineLevel="0" collapsed="false">
      <c r="A33" s="17"/>
      <c r="B33" s="18" t="s">
        <v>62</v>
      </c>
      <c r="C33" s="18" t="s">
        <v>63</v>
      </c>
      <c r="D33" s="22" t="n">
        <v>231000</v>
      </c>
      <c r="E33" s="30" t="n">
        <v>234255.37</v>
      </c>
      <c r="F33" s="21" t="n">
        <f aca="false">E33/D33</f>
        <v>1.01409251082251</v>
      </c>
    </row>
    <row r="34" s="2" customFormat="true" ht="32.25" hidden="false" customHeight="false" outlineLevel="0" collapsed="false">
      <c r="A34" s="17"/>
      <c r="B34" s="18" t="s">
        <v>64</v>
      </c>
      <c r="C34" s="18" t="s">
        <v>65</v>
      </c>
      <c r="D34" s="25" t="n">
        <v>45000</v>
      </c>
      <c r="E34" s="20" t="n">
        <v>36328</v>
      </c>
      <c r="F34" s="21" t="n">
        <f aca="false">E34/D34</f>
        <v>0.807288888888889</v>
      </c>
    </row>
    <row r="35" s="2" customFormat="true" ht="32.25" hidden="false" customHeight="false" outlineLevel="0" collapsed="false">
      <c r="A35" s="17"/>
      <c r="B35" s="18" t="s">
        <v>66</v>
      </c>
      <c r="C35" s="18" t="s">
        <v>67</v>
      </c>
      <c r="D35" s="25" t="n">
        <v>1000</v>
      </c>
      <c r="E35" s="20" t="n">
        <v>192.5</v>
      </c>
      <c r="F35" s="21" t="n">
        <f aca="false">E35/D35</f>
        <v>0.1925</v>
      </c>
    </row>
    <row r="36" s="2" customFormat="true" ht="32.25" hidden="false" customHeight="false" outlineLevel="0" collapsed="false">
      <c r="A36" s="17"/>
      <c r="B36" s="18" t="s">
        <v>68</v>
      </c>
      <c r="C36" s="18" t="s">
        <v>69</v>
      </c>
      <c r="D36" s="25" t="n">
        <v>3000</v>
      </c>
      <c r="E36" s="20" t="n">
        <v>2677</v>
      </c>
      <c r="F36" s="21" t="n">
        <f aca="false">E36/D36</f>
        <v>0.892333333333333</v>
      </c>
    </row>
    <row r="37" s="2" customFormat="true" ht="16.5" hidden="false" customHeight="false" outlineLevel="0" collapsed="false">
      <c r="A37" s="12" t="s">
        <v>70</v>
      </c>
      <c r="B37" s="13" t="s">
        <v>71</v>
      </c>
      <c r="C37" s="13" t="n">
        <v>18.02</v>
      </c>
      <c r="D37" s="14" t="n">
        <f aca="false">D38</f>
        <v>2000</v>
      </c>
      <c r="E37" s="14" t="n">
        <f aca="false">E38</f>
        <v>1062</v>
      </c>
      <c r="F37" s="11" t="n">
        <f aca="false">E37/D37</f>
        <v>0.531</v>
      </c>
    </row>
    <row r="38" s="2" customFormat="true" ht="16.5" hidden="false" customHeight="false" outlineLevel="0" collapsed="false">
      <c r="A38" s="17"/>
      <c r="B38" s="18" t="s">
        <v>72</v>
      </c>
      <c r="C38" s="18" t="s">
        <v>73</v>
      </c>
      <c r="D38" s="22" t="n">
        <v>2000</v>
      </c>
      <c r="E38" s="23" t="n">
        <v>1062</v>
      </c>
      <c r="F38" s="21" t="n">
        <f aca="false">E38/D38</f>
        <v>0.531</v>
      </c>
    </row>
    <row r="39" s="2" customFormat="true" ht="16.5" hidden="false" customHeight="false" outlineLevel="0" collapsed="false">
      <c r="A39" s="12" t="s">
        <v>74</v>
      </c>
      <c r="B39" s="13" t="s">
        <v>75</v>
      </c>
      <c r="C39" s="13" t="s">
        <v>76</v>
      </c>
      <c r="D39" s="14" t="n">
        <f aca="false">D40+D43</f>
        <v>-162000</v>
      </c>
      <c r="E39" s="14" t="n">
        <f aca="false">E40+E43</f>
        <v>260198.46</v>
      </c>
      <c r="F39" s="11" t="n">
        <f aca="false">E39/D39</f>
        <v>-1.60616333333333</v>
      </c>
    </row>
    <row r="40" s="2" customFormat="true" ht="16.5" hidden="false" customHeight="false" outlineLevel="0" collapsed="false">
      <c r="A40" s="12" t="s">
        <v>77</v>
      </c>
      <c r="B40" s="13" t="s">
        <v>78</v>
      </c>
      <c r="C40" s="13" t="s">
        <v>79</v>
      </c>
      <c r="D40" s="14" t="n">
        <f aca="false">D41</f>
        <v>114000</v>
      </c>
      <c r="E40" s="14" t="n">
        <f aca="false">E41</f>
        <v>40103.58</v>
      </c>
      <c r="F40" s="11" t="n">
        <f aca="false">E40/D40</f>
        <v>0.351785789473684</v>
      </c>
    </row>
    <row r="41" s="2" customFormat="true" ht="16.5" hidden="false" customHeight="false" outlineLevel="0" collapsed="false">
      <c r="A41" s="12"/>
      <c r="B41" s="13" t="s">
        <v>80</v>
      </c>
      <c r="C41" s="13" t="s">
        <v>81</v>
      </c>
      <c r="D41" s="14" t="n">
        <f aca="false">D42</f>
        <v>114000</v>
      </c>
      <c r="E41" s="16" t="n">
        <f aca="false">E42</f>
        <v>40103.58</v>
      </c>
      <c r="F41" s="11" t="n">
        <f aca="false">E41/D41</f>
        <v>0.351785789473684</v>
      </c>
    </row>
    <row r="42" s="2" customFormat="true" ht="16.5" hidden="false" customHeight="false" outlineLevel="0" collapsed="false">
      <c r="A42" s="17"/>
      <c r="B42" s="18" t="s">
        <v>82</v>
      </c>
      <c r="C42" s="18" t="s">
        <v>83</v>
      </c>
      <c r="D42" s="25" t="n">
        <v>114000</v>
      </c>
      <c r="E42" s="20" t="n">
        <v>40103.58</v>
      </c>
      <c r="F42" s="21" t="n">
        <f aca="false">E42/D42</f>
        <v>0.351785789473684</v>
      </c>
    </row>
    <row r="43" s="2" customFormat="true" ht="16.5" hidden="false" customHeight="false" outlineLevel="0" collapsed="false">
      <c r="A43" s="12" t="s">
        <v>84</v>
      </c>
      <c r="B43" s="13" t="s">
        <v>85</v>
      </c>
      <c r="C43" s="13" t="s">
        <v>86</v>
      </c>
      <c r="D43" s="14" t="n">
        <f aca="false">D44+D47+D49+D53+D56</f>
        <v>-276000</v>
      </c>
      <c r="E43" s="14" t="n">
        <f aca="false">E44+E47+E49+E53+E56</f>
        <v>220094.88</v>
      </c>
      <c r="F43" s="11" t="n">
        <f aca="false">E43/D43</f>
        <v>-0.797445217391304</v>
      </c>
    </row>
    <row r="44" s="2" customFormat="true" ht="16.5" hidden="false" customHeight="false" outlineLevel="0" collapsed="false">
      <c r="A44" s="12"/>
      <c r="B44" s="13" t="s">
        <v>87</v>
      </c>
      <c r="C44" s="13" t="n">
        <v>33.02</v>
      </c>
      <c r="D44" s="14" t="n">
        <f aca="false">D45+D46</f>
        <v>3000</v>
      </c>
      <c r="E44" s="14" t="n">
        <f aca="false">E45+E46</f>
        <v>44388.07</v>
      </c>
      <c r="F44" s="11" t="n">
        <f aca="false">E44/D44</f>
        <v>14.7960233333333</v>
      </c>
    </row>
    <row r="45" s="2" customFormat="true" ht="16.5" hidden="false" customHeight="false" outlineLevel="0" collapsed="false">
      <c r="A45" s="17"/>
      <c r="B45" s="18" t="s">
        <v>87</v>
      </c>
      <c r="C45" s="18" t="s">
        <v>88</v>
      </c>
      <c r="D45" s="22" t="n">
        <v>2000</v>
      </c>
      <c r="E45" s="30" t="n">
        <v>42777</v>
      </c>
      <c r="F45" s="21" t="n">
        <f aca="false">E45/D45</f>
        <v>21.3885</v>
      </c>
    </row>
    <row r="46" s="2" customFormat="true" ht="32.25" hidden="false" customHeight="false" outlineLevel="0" collapsed="false">
      <c r="A46" s="17"/>
      <c r="B46" s="18" t="s">
        <v>89</v>
      </c>
      <c r="C46" s="18" t="s">
        <v>90</v>
      </c>
      <c r="D46" s="25" t="n">
        <v>1000</v>
      </c>
      <c r="E46" s="20" t="n">
        <v>1611.07</v>
      </c>
      <c r="F46" s="21" t="n">
        <f aca="false">E46/D46</f>
        <v>1.61107</v>
      </c>
    </row>
    <row r="47" s="2" customFormat="true" ht="32.25" hidden="false" customHeight="false" outlineLevel="0" collapsed="false">
      <c r="A47" s="12"/>
      <c r="B47" s="13" t="s">
        <v>91</v>
      </c>
      <c r="C47" s="13" t="n">
        <v>34.02</v>
      </c>
      <c r="D47" s="14" t="n">
        <f aca="false">D48</f>
        <v>5000</v>
      </c>
      <c r="E47" s="14" t="n">
        <f aca="false">E48</f>
        <v>6255.14</v>
      </c>
      <c r="F47" s="11" t="n">
        <f aca="false">E47/D47</f>
        <v>1.251028</v>
      </c>
    </row>
    <row r="48" s="2" customFormat="true" ht="16.5" hidden="false" customHeight="false" outlineLevel="0" collapsed="false">
      <c r="A48" s="17"/>
      <c r="B48" s="18" t="s">
        <v>92</v>
      </c>
      <c r="C48" s="18" t="s">
        <v>93</v>
      </c>
      <c r="D48" s="22" t="n">
        <v>5000</v>
      </c>
      <c r="E48" s="23" t="n">
        <v>6255.14</v>
      </c>
      <c r="F48" s="21" t="n">
        <f aca="false">E48/D48</f>
        <v>1.251028</v>
      </c>
    </row>
    <row r="49" s="2" customFormat="true" ht="16.5" hidden="false" customHeight="false" outlineLevel="0" collapsed="false">
      <c r="A49" s="12"/>
      <c r="B49" s="13" t="s">
        <v>94</v>
      </c>
      <c r="C49" s="13" t="n">
        <v>35.02</v>
      </c>
      <c r="D49" s="14" t="n">
        <f aca="false">D50+D52</f>
        <v>128000</v>
      </c>
      <c r="E49" s="14" t="n">
        <f aca="false">E50+E52</f>
        <v>112088.23</v>
      </c>
      <c r="F49" s="11" t="n">
        <f aca="false">E49/D49</f>
        <v>0.875689296875</v>
      </c>
    </row>
    <row r="50" s="2" customFormat="true" ht="16.5" hidden="false" customHeight="false" outlineLevel="0" collapsed="false">
      <c r="A50" s="12"/>
      <c r="B50" s="13" t="s">
        <v>95</v>
      </c>
      <c r="C50" s="13" t="s">
        <v>96</v>
      </c>
      <c r="D50" s="14" t="n">
        <f aca="false">D51</f>
        <v>91000</v>
      </c>
      <c r="E50" s="16" t="n">
        <f aca="false">E51</f>
        <v>92211.13</v>
      </c>
      <c r="F50" s="11" t="n">
        <f aca="false">E50/D50</f>
        <v>1.01330912087912</v>
      </c>
    </row>
    <row r="51" s="2" customFormat="true" ht="32.25" hidden="false" customHeight="false" outlineLevel="0" collapsed="false">
      <c r="A51" s="17"/>
      <c r="B51" s="18" t="s">
        <v>97</v>
      </c>
      <c r="C51" s="18" t="s">
        <v>98</v>
      </c>
      <c r="D51" s="25" t="n">
        <v>91000</v>
      </c>
      <c r="E51" s="20" t="n">
        <v>92211.13</v>
      </c>
      <c r="F51" s="21" t="n">
        <f aca="false">E51/D51</f>
        <v>1.01330912087912</v>
      </c>
    </row>
    <row r="52" s="2" customFormat="true" ht="16.5" hidden="false" customHeight="false" outlineLevel="0" collapsed="false">
      <c r="A52" s="17"/>
      <c r="B52" s="18" t="s">
        <v>99</v>
      </c>
      <c r="C52" s="18" t="s">
        <v>100</v>
      </c>
      <c r="D52" s="25" t="n">
        <v>37000</v>
      </c>
      <c r="E52" s="20" t="n">
        <v>19877.1</v>
      </c>
      <c r="F52" s="21" t="n">
        <f aca="false">E52/D52</f>
        <v>0.537218918918919</v>
      </c>
    </row>
    <row r="53" s="2" customFormat="true" ht="16.5" hidden="false" customHeight="false" outlineLevel="0" collapsed="false">
      <c r="A53" s="12"/>
      <c r="B53" s="13" t="s">
        <v>101</v>
      </c>
      <c r="C53" s="13" t="n">
        <v>36.02</v>
      </c>
      <c r="D53" s="26" t="n">
        <f aca="false">D54+D55</f>
        <v>58000</v>
      </c>
      <c r="E53" s="27" t="n">
        <f aca="false">E54+E55</f>
        <v>57363.44</v>
      </c>
      <c r="F53" s="11" t="n">
        <f aca="false">E53/D53</f>
        <v>0.989024827586207</v>
      </c>
    </row>
    <row r="54" s="2" customFormat="true" ht="16.5" hidden="false" customHeight="false" outlineLevel="0" collapsed="false">
      <c r="A54" s="17"/>
      <c r="B54" s="18" t="s">
        <v>102</v>
      </c>
      <c r="C54" s="18" t="s">
        <v>103</v>
      </c>
      <c r="D54" s="25" t="n">
        <v>25000</v>
      </c>
      <c r="E54" s="20" t="n">
        <v>36134.44</v>
      </c>
      <c r="F54" s="11" t="n">
        <f aca="false">E54/D54</f>
        <v>1.4453776</v>
      </c>
    </row>
    <row r="55" s="2" customFormat="true" ht="16.5" hidden="false" customHeight="false" outlineLevel="0" collapsed="false">
      <c r="A55" s="17"/>
      <c r="B55" s="18" t="s">
        <v>104</v>
      </c>
      <c r="C55" s="18" t="s">
        <v>105</v>
      </c>
      <c r="D55" s="25" t="n">
        <v>33000</v>
      </c>
      <c r="E55" s="20" t="n">
        <v>21229</v>
      </c>
      <c r="F55" s="21" t="n">
        <f aca="false">E55/D55</f>
        <v>0.64330303030303</v>
      </c>
    </row>
    <row r="56" s="2" customFormat="true" ht="32.25" hidden="false" customHeight="false" outlineLevel="0" collapsed="false">
      <c r="A56" s="12"/>
      <c r="B56" s="13" t="s">
        <v>106</v>
      </c>
      <c r="C56" s="13" t="s">
        <v>107</v>
      </c>
      <c r="D56" s="14" t="n">
        <f aca="false">D57</f>
        <v>-470000</v>
      </c>
      <c r="E56" s="14" t="n">
        <f aca="false">E57</f>
        <v>0</v>
      </c>
      <c r="F56" s="11" t="n">
        <f aca="false">E56/D56</f>
        <v>-0</v>
      </c>
    </row>
    <row r="57" s="2" customFormat="true" ht="32.25" hidden="false" customHeight="false" outlineLevel="0" collapsed="false">
      <c r="A57" s="17"/>
      <c r="B57" s="18" t="s">
        <v>108</v>
      </c>
      <c r="C57" s="18" t="s">
        <v>109</v>
      </c>
      <c r="D57" s="31" t="n">
        <v>-470000</v>
      </c>
      <c r="E57" s="31" t="n">
        <v>0</v>
      </c>
      <c r="F57" s="21" t="n">
        <f aca="false">E57/D57</f>
        <v>-0</v>
      </c>
    </row>
    <row r="58" s="2" customFormat="true" ht="32.25" hidden="false" customHeight="false" outlineLevel="0" collapsed="false">
      <c r="A58" s="17"/>
      <c r="B58" s="18" t="s">
        <v>110</v>
      </c>
      <c r="C58" s="18" t="n">
        <v>40.11</v>
      </c>
      <c r="D58" s="31" t="n">
        <v>0</v>
      </c>
      <c r="E58" s="31" t="n">
        <v>200000</v>
      </c>
      <c r="F58" s="21" t="s">
        <v>111</v>
      </c>
    </row>
    <row r="59" s="2" customFormat="true" ht="16.5" hidden="false" customHeight="false" outlineLevel="0" collapsed="false">
      <c r="A59" s="12" t="s">
        <v>112</v>
      </c>
      <c r="B59" s="13" t="s">
        <v>113</v>
      </c>
      <c r="C59" s="13" t="n">
        <v>42</v>
      </c>
      <c r="D59" s="32" t="n">
        <f aca="false">D60+D61</f>
        <v>153700</v>
      </c>
      <c r="E59" s="33" t="n">
        <f aca="false">E60+E61</f>
        <v>159549</v>
      </c>
      <c r="F59" s="11" t="n">
        <f aca="false">E59/D59</f>
        <v>1.03805465191932</v>
      </c>
    </row>
    <row r="60" s="2" customFormat="true" ht="32.25" hidden="false" customHeight="false" outlineLevel="0" collapsed="false">
      <c r="A60" s="17"/>
      <c r="B60" s="18" t="s">
        <v>114</v>
      </c>
      <c r="C60" s="34" t="s">
        <v>115</v>
      </c>
      <c r="D60" s="22" t="n">
        <v>120700</v>
      </c>
      <c r="E60" s="23" t="n">
        <v>126492</v>
      </c>
      <c r="F60" s="21" t="n">
        <f aca="false">E60/D60</f>
        <v>1.04798674399337</v>
      </c>
    </row>
    <row r="61" s="2" customFormat="true" ht="16.5" hidden="false" customHeight="false" outlineLevel="0" collapsed="false">
      <c r="A61" s="17"/>
      <c r="B61" s="18" t="s">
        <v>116</v>
      </c>
      <c r="C61" s="18" t="s">
        <v>117</v>
      </c>
      <c r="D61" s="22" t="n">
        <v>33000</v>
      </c>
      <c r="E61" s="23" t="n">
        <v>33057</v>
      </c>
      <c r="F61" s="21" t="n">
        <f aca="false">E61/D61</f>
        <v>1.00172727272727</v>
      </c>
    </row>
    <row r="62" s="2" customFormat="true" ht="15.75" hidden="false" customHeight="false" outlineLevel="0" collapsed="false">
      <c r="A62" s="35"/>
    </row>
    <row r="63" s="2" customFormat="true" ht="15.75" hidden="false" customHeight="false" outlineLevel="0" collapsed="false"/>
    <row r="64" s="2" customFormat="true" ht="15.75" hidden="false" customHeight="false" outlineLevel="0" collapsed="false">
      <c r="B64" s="36"/>
    </row>
    <row r="65" s="2" customFormat="true" ht="15.75" hidden="false" customHeight="false" outlineLevel="0" collapsed="false">
      <c r="B65" s="3" t="s">
        <v>118</v>
      </c>
      <c r="E65" s="37" t="s">
        <v>119</v>
      </c>
    </row>
    <row r="66" s="2" customFormat="true" ht="15.75" hidden="false" customHeight="false" outlineLevel="0" collapsed="false">
      <c r="E66" s="3" t="s">
        <v>120</v>
      </c>
    </row>
    <row r="67" s="2" customFormat="true" ht="15.75" hidden="false" customHeight="false" outlineLevel="0" collapsed="false">
      <c r="B67" s="38" t="s">
        <v>121</v>
      </c>
      <c r="E67" s="2" t="s">
        <v>122</v>
      </c>
    </row>
    <row r="68" s="2" customFormat="true" ht="15.75" hidden="false" customHeight="false" outlineLevel="0" collapsed="false"/>
  </sheetData>
  <mergeCells count="5">
    <mergeCell ref="A4:A5"/>
    <mergeCell ref="B4:B5"/>
    <mergeCell ref="C4:C5"/>
    <mergeCell ref="F4:F5"/>
    <mergeCell ref="A6:B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7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6" man="true" max="16383" min="0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E30" activeCellId="0" sqref="E30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32.86"/>
    <col collapsed="false" customWidth="true" hidden="false" outlineLevel="0" max="3" min="3" style="1" width="17"/>
    <col collapsed="false" customWidth="true" hidden="false" outlineLevel="0" max="4" min="4" style="1" width="15.57"/>
    <col collapsed="false" customWidth="true" hidden="false" outlineLevel="0" max="5" min="5" style="1" width="13.15"/>
    <col collapsed="false" customWidth="true" hidden="false" outlineLevel="0" max="6" min="6" style="1" width="10.29"/>
  </cols>
  <sheetData>
    <row r="1" s="2" customFormat="true" ht="15.75" hidden="false" customHeight="false" outlineLevel="0" collapsed="false">
      <c r="F1" s="3" t="s">
        <v>123</v>
      </c>
    </row>
    <row r="2" s="2" customFormat="true" ht="15.75" hidden="false" customHeight="false" outlineLevel="0" collapsed="false">
      <c r="C2" s="3" t="s">
        <v>124</v>
      </c>
      <c r="F2" s="3"/>
    </row>
    <row r="3" s="2" customFormat="true" ht="16.5" hidden="false" customHeight="false" outlineLevel="0" collapsed="false"/>
    <row r="4" s="2" customFormat="true" ht="31.5" hidden="false" customHeight="true" outlineLevel="0" collapsed="false">
      <c r="A4" s="5" t="s">
        <v>2</v>
      </c>
      <c r="B4" s="5" t="s">
        <v>3</v>
      </c>
      <c r="C4" s="5" t="s">
        <v>4</v>
      </c>
      <c r="D4" s="6" t="s">
        <v>125</v>
      </c>
      <c r="E4" s="6" t="s">
        <v>126</v>
      </c>
      <c r="F4" s="5" t="s">
        <v>7</v>
      </c>
    </row>
    <row r="5" s="2" customFormat="true" ht="16.5" hidden="false" customHeight="false" outlineLevel="0" collapsed="false">
      <c r="A5" s="5"/>
      <c r="B5" s="5"/>
      <c r="C5" s="5"/>
      <c r="D5" s="39" t="n">
        <v>45107</v>
      </c>
      <c r="E5" s="39" t="n">
        <v>45107</v>
      </c>
      <c r="F5" s="5"/>
    </row>
    <row r="6" s="2" customFormat="true" ht="16.5" hidden="false" customHeight="true" outlineLevel="0" collapsed="false">
      <c r="A6" s="8" t="s">
        <v>127</v>
      </c>
      <c r="B6" s="8"/>
      <c r="C6" s="9" t="n">
        <v>50.02</v>
      </c>
      <c r="D6" s="10" t="n">
        <f aca="false">D7+D11+D14+D18+D20+D25+D29+D32+D35</f>
        <v>6075700</v>
      </c>
      <c r="E6" s="40" t="n">
        <f aca="false">E7+E11+E14+E18+E20+E25+E29+E32+E35</f>
        <v>4754942.05</v>
      </c>
      <c r="F6" s="11" t="n">
        <f aca="false">E6/D6</f>
        <v>0.78261633227447</v>
      </c>
    </row>
    <row r="7" s="2" customFormat="true" ht="32.25" hidden="false" customHeight="false" outlineLevel="0" collapsed="false">
      <c r="A7" s="12" t="n">
        <v>1</v>
      </c>
      <c r="B7" s="13" t="s">
        <v>128</v>
      </c>
      <c r="C7" s="13" t="n">
        <v>51.02</v>
      </c>
      <c r="D7" s="14" t="n">
        <f aca="false">D8+D9+D10</f>
        <v>2289000</v>
      </c>
      <c r="E7" s="14" t="n">
        <f aca="false">E8+E9+E10</f>
        <v>1877328.81</v>
      </c>
      <c r="F7" s="11" t="n">
        <f aca="false">E7/D7</f>
        <v>0.820152385321101</v>
      </c>
    </row>
    <row r="8" s="2" customFormat="true" ht="16.5" hidden="false" customHeight="false" outlineLevel="0" collapsed="false">
      <c r="A8" s="17"/>
      <c r="B8" s="18" t="s">
        <v>129</v>
      </c>
      <c r="C8" s="18" t="s">
        <v>130</v>
      </c>
      <c r="D8" s="31" t="n">
        <v>1453000</v>
      </c>
      <c r="E8" s="31" t="n">
        <v>1339092</v>
      </c>
      <c r="F8" s="21" t="n">
        <f aca="false">E8/D8</f>
        <v>0.921604955264969</v>
      </c>
    </row>
    <row r="9" s="2" customFormat="true" ht="16.5" hidden="false" customHeight="false" outlineLevel="0" collapsed="false">
      <c r="A9" s="17"/>
      <c r="B9" s="18" t="s">
        <v>131</v>
      </c>
      <c r="C9" s="18" t="s">
        <v>132</v>
      </c>
      <c r="D9" s="31" t="n">
        <v>836000</v>
      </c>
      <c r="E9" s="31" t="n">
        <v>543043.36</v>
      </c>
      <c r="F9" s="21" t="n">
        <f aca="false">E9/D9</f>
        <v>0.649573397129187</v>
      </c>
    </row>
    <row r="10" s="2" customFormat="true" ht="32.25" hidden="false" customHeight="false" outlineLevel="0" collapsed="false">
      <c r="A10" s="17"/>
      <c r="B10" s="18" t="s">
        <v>133</v>
      </c>
      <c r="C10" s="18" t="s">
        <v>134</v>
      </c>
      <c r="D10" s="31" t="n">
        <v>0</v>
      </c>
      <c r="E10" s="31" t="n">
        <v>-4806.55</v>
      </c>
      <c r="F10" s="21" t="s">
        <v>111</v>
      </c>
    </row>
    <row r="11" s="2" customFormat="true" ht="32.25" hidden="false" customHeight="false" outlineLevel="0" collapsed="false">
      <c r="A11" s="12" t="n">
        <v>2</v>
      </c>
      <c r="B11" s="13" t="s">
        <v>135</v>
      </c>
      <c r="C11" s="13" t="n">
        <v>61.02</v>
      </c>
      <c r="D11" s="14" t="n">
        <f aca="false">D13</f>
        <v>0</v>
      </c>
      <c r="E11" s="14" t="n">
        <f aca="false">E12+E13</f>
        <v>3070</v>
      </c>
      <c r="F11" s="11" t="e">
        <f aca="false">E11/D11</f>
        <v>#DIV/0!</v>
      </c>
    </row>
    <row r="12" s="2" customFormat="true" ht="15" hidden="false" customHeight="false" outlineLevel="0" collapsed="false">
      <c r="A12" s="41"/>
      <c r="B12" s="18" t="s">
        <v>131</v>
      </c>
      <c r="C12" s="18" t="s">
        <v>136</v>
      </c>
      <c r="D12" s="42" t="n">
        <v>20000</v>
      </c>
      <c r="E12" s="42" t="n">
        <v>3797.6</v>
      </c>
      <c r="F12" s="43" t="n">
        <f aca="false">E12/D12</f>
        <v>0.18988</v>
      </c>
    </row>
    <row r="13" s="2" customFormat="true" ht="28" hidden="false" customHeight="false" outlineLevel="0" collapsed="false">
      <c r="A13" s="17"/>
      <c r="B13" s="18" t="s">
        <v>133</v>
      </c>
      <c r="C13" s="18" t="s">
        <v>137</v>
      </c>
      <c r="D13" s="31"/>
      <c r="E13" s="31" t="n">
        <v>-727.6</v>
      </c>
      <c r="F13" s="21" t="e">
        <f aca="false">E13/D13</f>
        <v>#DIV/0!</v>
      </c>
    </row>
    <row r="14" s="2" customFormat="true" ht="16.5" hidden="false" customHeight="false" outlineLevel="0" collapsed="false">
      <c r="A14" s="12" t="n">
        <v>3</v>
      </c>
      <c r="B14" s="13" t="s">
        <v>138</v>
      </c>
      <c r="C14" s="13" t="n">
        <v>65.02</v>
      </c>
      <c r="D14" s="14" t="n">
        <f aca="false">D15+D16+D17</f>
        <v>1076000</v>
      </c>
      <c r="E14" s="14" t="n">
        <f aca="false">E15+E16+E17</f>
        <v>1012691.25</v>
      </c>
      <c r="F14" s="11" t="n">
        <f aca="false">E14/D14</f>
        <v>0.941162871747212</v>
      </c>
    </row>
    <row r="15" s="2" customFormat="true" ht="16.5" hidden="false" customHeight="false" outlineLevel="0" collapsed="false">
      <c r="A15" s="17"/>
      <c r="B15" s="18" t="s">
        <v>131</v>
      </c>
      <c r="C15" s="18" t="s">
        <v>139</v>
      </c>
      <c r="D15" s="31" t="n">
        <v>474000</v>
      </c>
      <c r="E15" s="31" t="n">
        <v>416988.25</v>
      </c>
      <c r="F15" s="21" t="n">
        <f aca="false">E15/D15</f>
        <v>0.879722046413502</v>
      </c>
    </row>
    <row r="16" s="2" customFormat="true" ht="16.5" hidden="false" customHeight="false" outlineLevel="0" collapsed="false">
      <c r="A16" s="17"/>
      <c r="B16" s="18" t="s">
        <v>140</v>
      </c>
      <c r="C16" s="18" t="s">
        <v>141</v>
      </c>
      <c r="D16" s="31" t="n">
        <v>102000</v>
      </c>
      <c r="E16" s="31" t="n">
        <v>95703</v>
      </c>
      <c r="F16" s="21" t="n">
        <f aca="false">E16/D16</f>
        <v>0.938264705882353</v>
      </c>
    </row>
    <row r="17" s="2" customFormat="true" ht="16.5" hidden="false" customHeight="false" outlineLevel="0" collapsed="false">
      <c r="A17" s="17"/>
      <c r="B17" s="18" t="s">
        <v>142</v>
      </c>
      <c r="C17" s="18" t="s">
        <v>143</v>
      </c>
      <c r="D17" s="31" t="n">
        <v>500000</v>
      </c>
      <c r="E17" s="31" t="n">
        <v>500000</v>
      </c>
      <c r="F17" s="21" t="n">
        <f aca="false">E17/D17</f>
        <v>1</v>
      </c>
    </row>
    <row r="18" s="2" customFormat="true" ht="16.5" hidden="false" customHeight="false" outlineLevel="0" collapsed="false">
      <c r="A18" s="12" t="n">
        <v>4</v>
      </c>
      <c r="B18" s="13" t="s">
        <v>144</v>
      </c>
      <c r="C18" s="13" t="n">
        <v>66.02</v>
      </c>
      <c r="D18" s="14" t="n">
        <f aca="false">D19</f>
        <v>66000</v>
      </c>
      <c r="E18" s="14" t="n">
        <f aca="false">E19</f>
        <v>33057</v>
      </c>
      <c r="F18" s="11" t="n">
        <f aca="false">E18/D18</f>
        <v>0.500863636363636</v>
      </c>
    </row>
    <row r="19" s="2" customFormat="true" ht="16.5" hidden="false" customHeight="false" outlineLevel="0" collapsed="false">
      <c r="A19" s="17"/>
      <c r="B19" s="18" t="s">
        <v>129</v>
      </c>
      <c r="C19" s="18" t="s">
        <v>145</v>
      </c>
      <c r="D19" s="31" t="n">
        <v>66000</v>
      </c>
      <c r="E19" s="31" t="n">
        <v>33057</v>
      </c>
      <c r="F19" s="21" t="n">
        <f aca="false">E19/D19</f>
        <v>0.500863636363636</v>
      </c>
    </row>
    <row r="20" s="2" customFormat="true" ht="32.25" hidden="false" customHeight="false" outlineLevel="0" collapsed="false">
      <c r="A20" s="12" t="n">
        <v>5</v>
      </c>
      <c r="B20" s="13" t="s">
        <v>146</v>
      </c>
      <c r="C20" s="13" t="n">
        <v>67.02</v>
      </c>
      <c r="D20" s="14" t="n">
        <f aca="false">D21+D22+D24</f>
        <v>235000</v>
      </c>
      <c r="E20" s="14" t="n">
        <f aca="false">E21+E22+E23+E24</f>
        <v>36434.62</v>
      </c>
      <c r="F20" s="11" t="n">
        <f aca="false">E20/D20</f>
        <v>0.155040936170213</v>
      </c>
    </row>
    <row r="21" s="2" customFormat="true" ht="16.5" hidden="false" customHeight="false" outlineLevel="0" collapsed="false">
      <c r="A21" s="17"/>
      <c r="B21" s="18" t="s">
        <v>129</v>
      </c>
      <c r="C21" s="18" t="s">
        <v>147</v>
      </c>
      <c r="D21" s="31" t="n">
        <v>28000</v>
      </c>
      <c r="E21" s="31" t="n">
        <v>0</v>
      </c>
      <c r="F21" s="21" t="n">
        <f aca="false">E21/D21</f>
        <v>0</v>
      </c>
    </row>
    <row r="22" s="2" customFormat="true" ht="16.5" hidden="false" customHeight="false" outlineLevel="0" collapsed="false">
      <c r="A22" s="17"/>
      <c r="B22" s="18" t="s">
        <v>131</v>
      </c>
      <c r="C22" s="18" t="s">
        <v>148</v>
      </c>
      <c r="D22" s="31" t="n">
        <v>207000</v>
      </c>
      <c r="E22" s="31" t="n">
        <v>36474.62</v>
      </c>
      <c r="F22" s="21" t="n">
        <f aca="false">E22/D22</f>
        <v>0.176205893719807</v>
      </c>
    </row>
    <row r="23" s="2" customFormat="true" ht="15" hidden="false" customHeight="false" outlineLevel="0" collapsed="false">
      <c r="A23" s="17"/>
      <c r="B23" s="18" t="s">
        <v>149</v>
      </c>
      <c r="C23" s="18" t="s">
        <v>150</v>
      </c>
      <c r="D23" s="31" t="n">
        <v>200000</v>
      </c>
      <c r="E23" s="31" t="n">
        <v>0</v>
      </c>
      <c r="F23" s="21" t="n">
        <f aca="false">E23/D23</f>
        <v>0</v>
      </c>
    </row>
    <row r="24" s="2" customFormat="true" ht="28" hidden="false" customHeight="false" outlineLevel="0" collapsed="false">
      <c r="A24" s="17"/>
      <c r="B24" s="18" t="s">
        <v>133</v>
      </c>
      <c r="C24" s="18" t="s">
        <v>151</v>
      </c>
      <c r="D24" s="31"/>
      <c r="E24" s="31" t="n">
        <v>-40</v>
      </c>
      <c r="F24" s="21" t="e">
        <f aca="false">E24/D24</f>
        <v>#DIV/0!</v>
      </c>
    </row>
    <row r="25" s="2" customFormat="true" ht="32.25" hidden="false" customHeight="false" outlineLevel="0" collapsed="false">
      <c r="A25" s="12" t="n">
        <v>6</v>
      </c>
      <c r="B25" s="13" t="s">
        <v>152</v>
      </c>
      <c r="C25" s="13" t="n">
        <v>68.02</v>
      </c>
      <c r="D25" s="14" t="n">
        <f aca="false">D26+D27</f>
        <v>1869700</v>
      </c>
      <c r="E25" s="14" t="n">
        <f aca="false">E26+E27+E28</f>
        <v>1595965</v>
      </c>
      <c r="F25" s="11" t="n">
        <f aca="false">E25/D25</f>
        <v>0.853594159490827</v>
      </c>
    </row>
    <row r="26" s="2" customFormat="true" ht="16.5" hidden="false" customHeight="false" outlineLevel="0" collapsed="false">
      <c r="A26" s="17"/>
      <c r="B26" s="18" t="s">
        <v>129</v>
      </c>
      <c r="C26" s="18" t="s">
        <v>153</v>
      </c>
      <c r="D26" s="31" t="n">
        <v>774000</v>
      </c>
      <c r="E26" s="31" t="n">
        <v>606853</v>
      </c>
      <c r="F26" s="21" t="n">
        <f aca="false">E26/D26</f>
        <v>0.784047803617571</v>
      </c>
    </row>
    <row r="27" s="2" customFormat="true" ht="16.5" hidden="false" customHeight="false" outlineLevel="0" collapsed="false">
      <c r="A27" s="17"/>
      <c r="B27" s="18" t="s">
        <v>154</v>
      </c>
      <c r="C27" s="18" t="s">
        <v>155</v>
      </c>
      <c r="D27" s="31" t="n">
        <v>1095700</v>
      </c>
      <c r="E27" s="31" t="n">
        <v>989912</v>
      </c>
      <c r="F27" s="21" t="n">
        <f aca="false">E27/D27</f>
        <v>0.903451674728484</v>
      </c>
    </row>
    <row r="28" s="2" customFormat="true" ht="32.25" hidden="false" customHeight="false" outlineLevel="0" collapsed="false">
      <c r="A28" s="17"/>
      <c r="B28" s="18" t="s">
        <v>133</v>
      </c>
      <c r="C28" s="18" t="s">
        <v>156</v>
      </c>
      <c r="D28" s="31" t="n">
        <v>0</v>
      </c>
      <c r="E28" s="31" t="n">
        <v>-800</v>
      </c>
      <c r="F28" s="21" t="e">
        <f aca="false">E28/D28</f>
        <v>#DIV/0!</v>
      </c>
    </row>
    <row r="29" s="2" customFormat="true" ht="32.25" hidden="false" customHeight="false" outlineLevel="0" collapsed="false">
      <c r="A29" s="12" t="n">
        <v>7</v>
      </c>
      <c r="B29" s="13" t="s">
        <v>157</v>
      </c>
      <c r="C29" s="13" t="n">
        <v>70.02</v>
      </c>
      <c r="D29" s="14" t="n">
        <f aca="false">D31</f>
        <v>0</v>
      </c>
      <c r="E29" s="14" t="n">
        <f aca="false">E30+E31</f>
        <v>126819.37</v>
      </c>
      <c r="F29" s="11" t="e">
        <f aca="false">E29/D29</f>
        <v>#DIV/0!</v>
      </c>
    </row>
    <row r="30" s="2" customFormat="true" ht="15" hidden="false" customHeight="false" outlineLevel="0" collapsed="false">
      <c r="A30" s="17"/>
      <c r="B30" s="18" t="s">
        <v>131</v>
      </c>
      <c r="C30" s="18" t="s">
        <v>158</v>
      </c>
      <c r="D30" s="31" t="n">
        <v>557000</v>
      </c>
      <c r="E30" s="31" t="n">
        <v>130851.92</v>
      </c>
      <c r="F30" s="21" t="n">
        <f aca="false">E30/D30</f>
        <v>0.234922657091562</v>
      </c>
    </row>
    <row r="31" s="2" customFormat="true" ht="28" hidden="false" customHeight="false" outlineLevel="0" collapsed="false">
      <c r="A31" s="17"/>
      <c r="B31" s="18" t="s">
        <v>133</v>
      </c>
      <c r="C31" s="18" t="s">
        <v>159</v>
      </c>
      <c r="D31" s="31"/>
      <c r="E31" s="31" t="n">
        <v>-4032.55</v>
      </c>
      <c r="F31" s="21" t="e">
        <f aca="false">E31/D31</f>
        <v>#DIV/0!</v>
      </c>
    </row>
    <row r="32" s="2" customFormat="true" ht="16.5" hidden="false" customHeight="false" outlineLevel="0" collapsed="false">
      <c r="A32" s="12" t="n">
        <v>8</v>
      </c>
      <c r="B32" s="13" t="s">
        <v>160</v>
      </c>
      <c r="C32" s="13" t="n">
        <v>74.02</v>
      </c>
      <c r="D32" s="14" t="n">
        <f aca="false">D33+D34</f>
        <v>240000</v>
      </c>
      <c r="E32" s="14" t="n">
        <f aca="false">E33+E34</f>
        <v>69576</v>
      </c>
      <c r="F32" s="11" t="n">
        <f aca="false">E32/D32</f>
        <v>0.2899</v>
      </c>
    </row>
    <row r="33" s="2" customFormat="true" ht="16.5" hidden="false" customHeight="false" outlineLevel="0" collapsed="false">
      <c r="A33" s="17"/>
      <c r="B33" s="18" t="s">
        <v>131</v>
      </c>
      <c r="C33" s="18" t="s">
        <v>161</v>
      </c>
      <c r="D33" s="31" t="n">
        <v>210000</v>
      </c>
      <c r="E33" s="31" t="n">
        <v>41916</v>
      </c>
      <c r="F33" s="21" t="n">
        <f aca="false">E33/D33</f>
        <v>0.1996</v>
      </c>
    </row>
    <row r="34" s="2" customFormat="true" ht="16.5" hidden="false" customHeight="false" outlineLevel="0" collapsed="false">
      <c r="A34" s="17"/>
      <c r="B34" s="18" t="s">
        <v>162</v>
      </c>
      <c r="C34" s="18" t="s">
        <v>163</v>
      </c>
      <c r="D34" s="31" t="n">
        <v>30000</v>
      </c>
      <c r="E34" s="31" t="n">
        <v>27660</v>
      </c>
      <c r="F34" s="21" t="n">
        <f aca="false">E34/D34</f>
        <v>0.922</v>
      </c>
    </row>
    <row r="35" s="2" customFormat="true" ht="16.5" hidden="false" customHeight="false" outlineLevel="0" collapsed="false">
      <c r="A35" s="12" t="n">
        <v>9</v>
      </c>
      <c r="B35" s="13" t="s">
        <v>164</v>
      </c>
      <c r="C35" s="13" t="n">
        <v>84.02</v>
      </c>
      <c r="D35" s="14" t="n">
        <v>300000</v>
      </c>
      <c r="E35" s="14" t="n">
        <f aca="false">E36</f>
        <v>0</v>
      </c>
      <c r="F35" s="11" t="n">
        <f aca="false">E35/D35</f>
        <v>0</v>
      </c>
    </row>
    <row r="36" s="2" customFormat="true" ht="16.5" hidden="false" customHeight="false" outlineLevel="0" collapsed="false">
      <c r="A36" s="17"/>
      <c r="B36" s="18" t="s">
        <v>131</v>
      </c>
      <c r="C36" s="18" t="s">
        <v>165</v>
      </c>
      <c r="D36" s="31" t="n">
        <v>200000</v>
      </c>
      <c r="E36" s="31" t="n">
        <v>0</v>
      </c>
      <c r="F36" s="21" t="n">
        <f aca="false">E36/D36</f>
        <v>0</v>
      </c>
    </row>
    <row r="37" s="2" customFormat="true" ht="16.5" hidden="false" customHeight="false" outlineLevel="0" collapsed="false">
      <c r="A37" s="17"/>
      <c r="B37" s="44" t="s">
        <v>166</v>
      </c>
      <c r="C37" s="45" t="s">
        <v>111</v>
      </c>
      <c r="D37" s="45" t="s">
        <v>167</v>
      </c>
      <c r="E37" s="7" t="n">
        <f aca="false">'venituri functionare'!E6-'cheltuieli functionare'!E6</f>
        <v>1252934.61</v>
      </c>
      <c r="F37" s="45"/>
    </row>
    <row r="38" s="2" customFormat="true" ht="15.75" hidden="false" customHeight="false" outlineLevel="0" collapsed="false"/>
    <row r="39" s="2" customFormat="true" ht="15.75" hidden="false" customHeight="false" outlineLevel="0" collapsed="false"/>
    <row r="40" s="2" customFormat="true" ht="15.75" hidden="false" customHeight="false" outlineLevel="0" collapsed="false">
      <c r="B40" s="3" t="s">
        <v>118</v>
      </c>
      <c r="E40" s="37" t="s">
        <v>168</v>
      </c>
    </row>
    <row r="41" s="2" customFormat="true" ht="15.75" hidden="false" customHeight="false" outlineLevel="0" collapsed="false">
      <c r="E41" s="3" t="s">
        <v>120</v>
      </c>
    </row>
    <row r="42" s="2" customFormat="true" ht="15.75" hidden="false" customHeight="false" outlineLevel="0" collapsed="false">
      <c r="B42" s="38" t="s">
        <v>121</v>
      </c>
      <c r="D42" s="2" t="s">
        <v>122</v>
      </c>
      <c r="E42" s="38"/>
    </row>
    <row r="43" s="2" customFormat="true" ht="15.75" hidden="false" customHeight="false" outlineLevel="0" collapsed="false"/>
  </sheetData>
  <mergeCells count="5">
    <mergeCell ref="A4:A5"/>
    <mergeCell ref="B4:B5"/>
    <mergeCell ref="C4:C5"/>
    <mergeCell ref="F4:F5"/>
    <mergeCell ref="A6:B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8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8.453125" defaultRowHeight="15" zeroHeight="false" outlineLevelRow="0" outlineLevelCol="0"/>
  <cols>
    <col collapsed="false" customWidth="true" hidden="false" outlineLevel="0" max="1" min="1" style="1" width="12.71"/>
    <col collapsed="false" customWidth="true" hidden="false" outlineLevel="0" max="2" min="2" style="1" width="35.85"/>
    <col collapsed="false" customWidth="true" hidden="false" outlineLevel="0" max="3" min="3" style="1" width="23.86"/>
    <col collapsed="false" customWidth="true" hidden="false" outlineLevel="0" max="4" min="4" style="1" width="12.86"/>
    <col collapsed="false" customWidth="true" hidden="false" outlineLevel="0" max="5" min="5" style="1" width="14.42"/>
    <col collapsed="false" customWidth="true" hidden="false" outlineLevel="0" max="6" min="6" style="1" width="13.15"/>
  </cols>
  <sheetData>
    <row r="1" s="2" customFormat="true" ht="15.75" hidden="false" customHeight="false" outlineLevel="0" collapsed="false">
      <c r="F1" s="3" t="s">
        <v>169</v>
      </c>
    </row>
    <row r="2" s="2" customFormat="true" ht="15.75" hidden="false" customHeight="false" outlineLevel="0" collapsed="false">
      <c r="C2" s="3" t="s">
        <v>170</v>
      </c>
      <c r="F2" s="3"/>
    </row>
    <row r="3" s="2" customFormat="true" ht="16.5" hidden="false" customHeight="false" outlineLevel="0" collapsed="false"/>
    <row r="4" s="2" customFormat="true" ht="15.75" hidden="false" customHeight="true" outlineLevel="0" collapsed="false">
      <c r="A4" s="5" t="s">
        <v>2</v>
      </c>
      <c r="B4" s="5" t="s">
        <v>3</v>
      </c>
      <c r="C4" s="5" t="s">
        <v>4</v>
      </c>
      <c r="D4" s="6" t="s">
        <v>171</v>
      </c>
      <c r="E4" s="5" t="s">
        <v>172</v>
      </c>
      <c r="F4" s="5" t="s">
        <v>7</v>
      </c>
    </row>
    <row r="5" s="2" customFormat="true" ht="16.5" hidden="false" customHeight="false" outlineLevel="0" collapsed="false">
      <c r="A5" s="5"/>
      <c r="B5" s="5"/>
      <c r="C5" s="5"/>
      <c r="D5" s="39" t="n">
        <v>45107</v>
      </c>
      <c r="E5" s="5"/>
      <c r="F5" s="5"/>
    </row>
    <row r="6" s="2" customFormat="true" ht="16.5" hidden="false" customHeight="true" outlineLevel="0" collapsed="false">
      <c r="A6" s="46" t="s">
        <v>127</v>
      </c>
      <c r="B6" s="46"/>
      <c r="C6" s="44"/>
      <c r="D6" s="7" t="n">
        <f aca="false">D7+D10+D12</f>
        <v>470000</v>
      </c>
      <c r="E6" s="7" t="n">
        <f aca="false">E9+E12</f>
        <v>3143555.18</v>
      </c>
      <c r="F6" s="21" t="n">
        <f aca="false">E6/D6</f>
        <v>6.68841527659575</v>
      </c>
    </row>
    <row r="7" s="2" customFormat="true" ht="32.25" hidden="false" customHeight="false" outlineLevel="0" collapsed="false">
      <c r="A7" s="47" t="s">
        <v>173</v>
      </c>
      <c r="B7" s="13" t="s">
        <v>174</v>
      </c>
      <c r="C7" s="9"/>
      <c r="D7" s="48" t="n">
        <f aca="false">D8</f>
        <v>470000</v>
      </c>
      <c r="E7" s="48" t="n">
        <f aca="false">E8</f>
        <v>0</v>
      </c>
      <c r="F7" s="11" t="n">
        <f aca="false">E7/D7</f>
        <v>0</v>
      </c>
    </row>
    <row r="8" s="2" customFormat="true" ht="30.75" hidden="false" customHeight="true" outlineLevel="0" collapsed="false">
      <c r="A8" s="49"/>
      <c r="B8" s="50" t="s">
        <v>175</v>
      </c>
      <c r="C8" s="18" t="s">
        <v>176</v>
      </c>
      <c r="D8" s="45" t="n">
        <v>470000</v>
      </c>
      <c r="E8" s="45" t="n">
        <v>0</v>
      </c>
      <c r="F8" s="21" t="n">
        <f aca="false">E8/D8</f>
        <v>0</v>
      </c>
    </row>
    <row r="9" s="2" customFormat="true" ht="16.5" hidden="false" customHeight="false" outlineLevel="0" collapsed="false">
      <c r="A9" s="47" t="s">
        <v>177</v>
      </c>
      <c r="B9" s="13" t="s">
        <v>178</v>
      </c>
      <c r="C9" s="9"/>
      <c r="D9" s="51" t="n">
        <f aca="false">D10</f>
        <v>0</v>
      </c>
      <c r="E9" s="51" t="n">
        <f aca="false">E10</f>
        <v>14607</v>
      </c>
      <c r="F9" s="11" t="n">
        <v>0</v>
      </c>
    </row>
    <row r="10" s="2" customFormat="true" ht="31.5" hidden="false" customHeight="true" outlineLevel="0" collapsed="false">
      <c r="A10" s="12"/>
      <c r="B10" s="13" t="s">
        <v>179</v>
      </c>
      <c r="C10" s="13" t="n">
        <v>39.02</v>
      </c>
      <c r="D10" s="48" t="n">
        <f aca="false">D11</f>
        <v>0</v>
      </c>
      <c r="E10" s="48" t="n">
        <f aca="false">E11</f>
        <v>14607</v>
      </c>
      <c r="F10" s="11" t="n">
        <v>0</v>
      </c>
    </row>
    <row r="11" s="2" customFormat="true" ht="32.25" hidden="false" customHeight="false" outlineLevel="0" collapsed="false">
      <c r="A11" s="17"/>
      <c r="B11" s="18" t="s">
        <v>180</v>
      </c>
      <c r="C11" s="18" t="s">
        <v>181</v>
      </c>
      <c r="D11" s="45" t="n">
        <v>0</v>
      </c>
      <c r="E11" s="45" t="n">
        <v>14607</v>
      </c>
      <c r="F11" s="21" t="n">
        <v>0</v>
      </c>
    </row>
    <row r="12" s="2" customFormat="true" ht="16.5" hidden="false" customHeight="false" outlineLevel="0" collapsed="false">
      <c r="A12" s="52" t="s">
        <v>182</v>
      </c>
      <c r="B12" s="53" t="s">
        <v>183</v>
      </c>
      <c r="C12" s="53" t="n">
        <v>40.02</v>
      </c>
      <c r="D12" s="54" t="n">
        <f aca="false">D13</f>
        <v>0</v>
      </c>
      <c r="E12" s="54" t="n">
        <f aca="false">E13</f>
        <v>3128948.18</v>
      </c>
      <c r="F12" s="11" t="n">
        <v>0</v>
      </c>
    </row>
    <row r="13" s="2" customFormat="true" ht="48" hidden="false" customHeight="false" outlineLevel="0" collapsed="false">
      <c r="A13" s="55"/>
      <c r="B13" s="56" t="s">
        <v>184</v>
      </c>
      <c r="C13" s="56" t="n">
        <v>40.14</v>
      </c>
      <c r="D13" s="57" t="n">
        <v>0</v>
      </c>
      <c r="E13" s="58" t="n">
        <v>3128948.18</v>
      </c>
      <c r="F13" s="21" t="n">
        <v>0</v>
      </c>
    </row>
    <row r="14" s="2" customFormat="true" ht="15.75" hidden="false" customHeight="false" outlineLevel="0" collapsed="false">
      <c r="A14" s="59"/>
      <c r="B14" s="60"/>
      <c r="C14" s="61"/>
    </row>
    <row r="15" s="2" customFormat="true" ht="15.75" hidden="false" customHeight="false" outlineLevel="0" collapsed="false"/>
    <row r="16" s="2" customFormat="true" ht="15.75" hidden="false" customHeight="false" outlineLevel="0" collapsed="false">
      <c r="B16" s="3" t="s">
        <v>118</v>
      </c>
      <c r="E16" s="37" t="s">
        <v>168</v>
      </c>
    </row>
    <row r="17" s="2" customFormat="true" ht="15.75" hidden="false" customHeight="false" outlineLevel="0" collapsed="false">
      <c r="E17" s="3" t="s">
        <v>120</v>
      </c>
    </row>
    <row r="18" s="2" customFormat="true" ht="15.75" hidden="false" customHeight="false" outlineLevel="0" collapsed="false">
      <c r="B18" s="38" t="s">
        <v>121</v>
      </c>
      <c r="D18" s="2" t="s">
        <v>122</v>
      </c>
      <c r="E18" s="38"/>
    </row>
    <row r="24" customFormat="false" ht="15" hidden="false" customHeight="false" outlineLevel="0" collapsed="false">
      <c r="A24" s="62" t="n">
        <f aca="false">'venituri functionare'!E6+'venituri dezvoltare'!E6</f>
        <v>9151431.84</v>
      </c>
    </row>
  </sheetData>
  <mergeCells count="6">
    <mergeCell ref="A4:A5"/>
    <mergeCell ref="B4:B5"/>
    <mergeCell ref="C4:C5"/>
    <mergeCell ref="E4:E5"/>
    <mergeCell ref="F4:F5"/>
    <mergeCell ref="A6:B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0" activeCellId="0" sqref="E20"/>
    </sheetView>
  </sheetViews>
  <sheetFormatPr defaultColWidth="8.453125" defaultRowHeight="15" zeroHeight="false" outlineLevelRow="0" outlineLevelCol="0"/>
  <cols>
    <col collapsed="false" customWidth="true" hidden="false" outlineLevel="0" max="1" min="1" style="1" width="12.86"/>
    <col collapsed="false" customWidth="true" hidden="false" outlineLevel="0" max="2" min="2" style="1" width="35.85"/>
    <col collapsed="false" customWidth="true" hidden="false" outlineLevel="0" max="3" min="3" style="1" width="16.29"/>
    <col collapsed="false" customWidth="true" hidden="false" outlineLevel="0" max="4" min="4" style="1" width="13"/>
    <col collapsed="false" customWidth="true" hidden="false" outlineLevel="0" max="5" min="5" style="1" width="12.71"/>
    <col collapsed="false" customWidth="true" hidden="false" outlineLevel="0" max="6" min="6" style="1" width="12"/>
  </cols>
  <sheetData>
    <row r="1" s="2" customFormat="true" ht="15.75" hidden="false" customHeight="false" outlineLevel="0" collapsed="false">
      <c r="F1" s="3" t="s">
        <v>185</v>
      </c>
    </row>
    <row r="2" s="2" customFormat="true" ht="15.75" hidden="false" customHeight="false" outlineLevel="0" collapsed="false">
      <c r="C2" s="3" t="s">
        <v>186</v>
      </c>
      <c r="F2" s="3"/>
    </row>
    <row r="3" s="2" customFormat="true" ht="16.5" hidden="false" customHeight="false" outlineLevel="0" collapsed="false"/>
    <row r="4" s="2" customFormat="true" ht="15.75" hidden="false" customHeight="true" outlineLevel="0" collapsed="false">
      <c r="A4" s="5" t="s">
        <v>2</v>
      </c>
      <c r="B4" s="5" t="s">
        <v>3</v>
      </c>
      <c r="C4" s="5" t="s">
        <v>4</v>
      </c>
      <c r="D4" s="6" t="s">
        <v>171</v>
      </c>
      <c r="E4" s="6" t="s">
        <v>187</v>
      </c>
      <c r="F4" s="5" t="s">
        <v>7</v>
      </c>
    </row>
    <row r="5" s="2" customFormat="true" ht="16.5" hidden="false" customHeight="false" outlineLevel="0" collapsed="false">
      <c r="A5" s="5"/>
      <c r="B5" s="5"/>
      <c r="C5" s="5"/>
      <c r="D5" s="39" t="n">
        <v>45107</v>
      </c>
      <c r="E5" s="39" t="n">
        <v>45107</v>
      </c>
      <c r="F5" s="5"/>
    </row>
    <row r="6" s="2" customFormat="true" ht="16.5" hidden="false" customHeight="true" outlineLevel="0" collapsed="false">
      <c r="A6" s="8" t="s">
        <v>127</v>
      </c>
      <c r="B6" s="8"/>
      <c r="C6" s="9"/>
      <c r="D6" s="51" t="n">
        <f aca="false">D7+D13+D18+D22+D27+D35</f>
        <v>8708000</v>
      </c>
      <c r="E6" s="63" t="n">
        <f aca="false">E7+E13+E18+E22+E27+E35</f>
        <v>3124096.37</v>
      </c>
      <c r="F6" s="11" t="n">
        <f aca="false">E6/D6</f>
        <v>0.358761641019752</v>
      </c>
    </row>
    <row r="7" s="2" customFormat="true" ht="32.25" hidden="false" customHeight="false" outlineLevel="0" collapsed="false">
      <c r="A7" s="12" t="n">
        <v>1</v>
      </c>
      <c r="B7" s="13" t="s">
        <v>128</v>
      </c>
      <c r="C7" s="13" t="s">
        <v>188</v>
      </c>
      <c r="D7" s="48" t="n">
        <f aca="false">D8</f>
        <v>370000</v>
      </c>
      <c r="E7" s="48" t="n">
        <f aca="false">E8</f>
        <v>2031.03</v>
      </c>
      <c r="F7" s="11" t="n">
        <f aca="false">E7/D7</f>
        <v>0.00548927027027027</v>
      </c>
    </row>
    <row r="8" s="2" customFormat="true" ht="16.5" hidden="false" customHeight="false" outlineLevel="0" collapsed="false">
      <c r="A8" s="12"/>
      <c r="B8" s="13" t="s">
        <v>189</v>
      </c>
      <c r="C8" s="13" t="s">
        <v>190</v>
      </c>
      <c r="D8" s="48" t="n">
        <f aca="false">D9+D12+D10+D11</f>
        <v>370000</v>
      </c>
      <c r="E8" s="48" t="n">
        <f aca="false">E9+E12</f>
        <v>2031.03</v>
      </c>
      <c r="F8" s="11" t="n">
        <f aca="false">E8/D8</f>
        <v>0.00548927027027027</v>
      </c>
    </row>
    <row r="9" s="2" customFormat="true" ht="16.5" hidden="false" customHeight="false" outlineLevel="0" collapsed="false">
      <c r="A9" s="17"/>
      <c r="B9" s="18" t="s">
        <v>191</v>
      </c>
      <c r="C9" s="18" t="s">
        <v>192</v>
      </c>
      <c r="D9" s="45" t="n">
        <v>215000</v>
      </c>
      <c r="E9" s="45" t="n">
        <v>0</v>
      </c>
      <c r="F9" s="21" t="n">
        <f aca="false">E9/D9</f>
        <v>0</v>
      </c>
    </row>
    <row r="10" s="2" customFormat="true" ht="32.25" hidden="false" customHeight="false" outlineLevel="0" collapsed="false">
      <c r="A10" s="17"/>
      <c r="B10" s="18" t="s">
        <v>193</v>
      </c>
      <c r="C10" s="18" t="s">
        <v>194</v>
      </c>
      <c r="D10" s="45" t="n">
        <v>90000</v>
      </c>
      <c r="E10" s="45" t="n">
        <v>0</v>
      </c>
      <c r="F10" s="21"/>
    </row>
    <row r="11" s="2" customFormat="true" ht="32.25" hidden="false" customHeight="false" outlineLevel="0" collapsed="false">
      <c r="A11" s="17"/>
      <c r="B11" s="18" t="s">
        <v>195</v>
      </c>
      <c r="C11" s="18" t="s">
        <v>196</v>
      </c>
      <c r="D11" s="45" t="n">
        <v>15000</v>
      </c>
      <c r="E11" s="45" t="n">
        <v>0</v>
      </c>
      <c r="F11" s="21"/>
    </row>
    <row r="12" s="2" customFormat="true" ht="16.5" hidden="false" customHeight="false" outlineLevel="0" collapsed="false">
      <c r="A12" s="17"/>
      <c r="B12" s="18" t="s">
        <v>197</v>
      </c>
      <c r="C12" s="18" t="s">
        <v>198</v>
      </c>
      <c r="D12" s="45" t="n">
        <v>50000</v>
      </c>
      <c r="E12" s="45" t="n">
        <v>2031.03</v>
      </c>
      <c r="F12" s="21" t="n">
        <f aca="false">E12/D12</f>
        <v>0.0406206</v>
      </c>
    </row>
    <row r="13" s="2" customFormat="true" ht="16.5" hidden="false" customHeight="false" outlineLevel="0" collapsed="false">
      <c r="A13" s="12" t="n">
        <v>2</v>
      </c>
      <c r="B13" s="13" t="s">
        <v>138</v>
      </c>
      <c r="C13" s="13" t="s">
        <v>199</v>
      </c>
      <c r="D13" s="48" t="n">
        <f aca="false">D14</f>
        <v>185000</v>
      </c>
      <c r="E13" s="48" t="n">
        <f aca="false">E14</f>
        <v>0</v>
      </c>
      <c r="F13" s="11" t="n">
        <f aca="false">E13/D13</f>
        <v>0</v>
      </c>
    </row>
    <row r="14" s="2" customFormat="true" ht="16.5" hidden="false" customHeight="false" outlineLevel="0" collapsed="false">
      <c r="A14" s="12"/>
      <c r="B14" s="13" t="s">
        <v>189</v>
      </c>
      <c r="C14" s="13" t="s">
        <v>200</v>
      </c>
      <c r="D14" s="48" t="n">
        <f aca="false">D15+D17+D16</f>
        <v>185000</v>
      </c>
      <c r="E14" s="48" t="n">
        <f aca="false">E15+E17</f>
        <v>0</v>
      </c>
      <c r="F14" s="11" t="n">
        <f aca="false">E14/D14</f>
        <v>0</v>
      </c>
    </row>
    <row r="15" s="2" customFormat="true" ht="16.5" hidden="false" customHeight="false" outlineLevel="0" collapsed="false">
      <c r="A15" s="17"/>
      <c r="B15" s="18" t="s">
        <v>191</v>
      </c>
      <c r="C15" s="18" t="s">
        <v>201</v>
      </c>
      <c r="D15" s="45" t="n">
        <v>100000</v>
      </c>
      <c r="E15" s="45" t="n">
        <v>0</v>
      </c>
      <c r="F15" s="21" t="n">
        <f aca="false">E15/D15</f>
        <v>0</v>
      </c>
    </row>
    <row r="16" s="2" customFormat="true" ht="32.25" hidden="false" customHeight="false" outlineLevel="0" collapsed="false">
      <c r="A16" s="17"/>
      <c r="B16" s="18" t="s">
        <v>195</v>
      </c>
      <c r="C16" s="18" t="s">
        <v>202</v>
      </c>
      <c r="D16" s="45" t="n">
        <v>15000</v>
      </c>
      <c r="E16" s="45" t="n">
        <v>0</v>
      </c>
      <c r="F16" s="21" t="n">
        <f aca="false">E16/D16</f>
        <v>0</v>
      </c>
    </row>
    <row r="17" s="2" customFormat="true" ht="16.5" hidden="false" customHeight="false" outlineLevel="0" collapsed="false">
      <c r="A17" s="17"/>
      <c r="B17" s="18" t="s">
        <v>197</v>
      </c>
      <c r="C17" s="18" t="s">
        <v>203</v>
      </c>
      <c r="D17" s="45" t="n">
        <v>70000</v>
      </c>
      <c r="E17" s="45" t="n">
        <v>0</v>
      </c>
      <c r="F17" s="21" t="n">
        <f aca="false">E17/D17</f>
        <v>0</v>
      </c>
    </row>
    <row r="18" s="2" customFormat="true" ht="16.5" hidden="false" customHeight="false" outlineLevel="0" collapsed="false">
      <c r="A18" s="12" t="n">
        <v>3</v>
      </c>
      <c r="B18" s="13" t="s">
        <v>204</v>
      </c>
      <c r="C18" s="13" t="s">
        <v>205</v>
      </c>
      <c r="D18" s="48" t="n">
        <f aca="false">D19</f>
        <v>630000</v>
      </c>
      <c r="E18" s="48" t="n">
        <f aca="false">E19</f>
        <v>392511.53</v>
      </c>
      <c r="F18" s="11" t="n">
        <f aca="false">E18/D18</f>
        <v>0.623034174603175</v>
      </c>
    </row>
    <row r="19" s="2" customFormat="true" ht="16.5" hidden="false" customHeight="false" outlineLevel="0" collapsed="false">
      <c r="A19" s="12"/>
      <c r="B19" s="13" t="s">
        <v>189</v>
      </c>
      <c r="C19" s="13" t="s">
        <v>206</v>
      </c>
      <c r="D19" s="48" t="n">
        <f aca="false">D21+D20</f>
        <v>630000</v>
      </c>
      <c r="E19" s="48" t="n">
        <f aca="false">E20+E21</f>
        <v>392511.53</v>
      </c>
      <c r="F19" s="11" t="n">
        <f aca="false">E19/D19</f>
        <v>0.623034174603175</v>
      </c>
    </row>
    <row r="20" s="2" customFormat="true" ht="16.5" hidden="false" customHeight="false" outlineLevel="0" collapsed="false">
      <c r="A20" s="17"/>
      <c r="B20" s="18" t="s">
        <v>191</v>
      </c>
      <c r="C20" s="18" t="s">
        <v>207</v>
      </c>
      <c r="D20" s="45" t="n">
        <v>580000</v>
      </c>
      <c r="E20" s="45" t="n">
        <v>379991.53</v>
      </c>
      <c r="F20" s="21"/>
    </row>
    <row r="21" s="2" customFormat="true" ht="16.5" hidden="false" customHeight="false" outlineLevel="0" collapsed="false">
      <c r="A21" s="17"/>
      <c r="B21" s="18" t="s">
        <v>197</v>
      </c>
      <c r="C21" s="18" t="s">
        <v>208</v>
      </c>
      <c r="D21" s="45" t="n">
        <v>50000</v>
      </c>
      <c r="E21" s="45" t="n">
        <v>12520</v>
      </c>
      <c r="F21" s="21" t="n">
        <f aca="false">E21/D21</f>
        <v>0.2504</v>
      </c>
    </row>
    <row r="22" s="2" customFormat="true" ht="32.25" hidden="false" customHeight="false" outlineLevel="0" collapsed="false">
      <c r="A22" s="12" t="n">
        <v>4</v>
      </c>
      <c r="B22" s="13" t="s">
        <v>209</v>
      </c>
      <c r="C22" s="13" t="s">
        <v>210</v>
      </c>
      <c r="D22" s="48" t="n">
        <f aca="false">D23</f>
        <v>1836000</v>
      </c>
      <c r="E22" s="48" t="n">
        <f aca="false">E23</f>
        <v>1170853.93</v>
      </c>
      <c r="F22" s="11" t="n">
        <f aca="false">E22/D22</f>
        <v>0.637720005446623</v>
      </c>
    </row>
    <row r="23" s="2" customFormat="true" ht="16.5" hidden="false" customHeight="false" outlineLevel="0" collapsed="false">
      <c r="A23" s="12"/>
      <c r="B23" s="13" t="s">
        <v>189</v>
      </c>
      <c r="C23" s="13" t="s">
        <v>211</v>
      </c>
      <c r="D23" s="48" t="n">
        <f aca="false">D26+D24+D25</f>
        <v>1836000</v>
      </c>
      <c r="E23" s="48" t="n">
        <f aca="false">E26+E24</f>
        <v>1170853.93</v>
      </c>
      <c r="F23" s="11" t="n">
        <f aca="false">E23/D23</f>
        <v>0.637720005446623</v>
      </c>
    </row>
    <row r="24" s="2" customFormat="true" ht="16.5" hidden="false" customHeight="false" outlineLevel="0" collapsed="false">
      <c r="A24" s="17"/>
      <c r="B24" s="18" t="s">
        <v>191</v>
      </c>
      <c r="C24" s="18" t="s">
        <v>212</v>
      </c>
      <c r="D24" s="45" t="n">
        <v>1575000</v>
      </c>
      <c r="E24" s="45" t="n">
        <v>1106473.93</v>
      </c>
      <c r="F24" s="21" t="n">
        <f aca="false">E24/D24</f>
        <v>0.70252313015873</v>
      </c>
    </row>
    <row r="25" s="2" customFormat="true" ht="32.25" hidden="false" customHeight="false" outlineLevel="0" collapsed="false">
      <c r="A25" s="17"/>
      <c r="B25" s="18" t="s">
        <v>193</v>
      </c>
      <c r="C25" s="18" t="s">
        <v>213</v>
      </c>
      <c r="D25" s="45" t="n">
        <v>106000</v>
      </c>
      <c r="E25" s="45" t="n">
        <v>0</v>
      </c>
      <c r="F25" s="21" t="n">
        <f aca="false">E25/D25</f>
        <v>0</v>
      </c>
    </row>
    <row r="26" s="2" customFormat="true" ht="16.5" hidden="false" customHeight="false" outlineLevel="0" collapsed="false">
      <c r="A26" s="17"/>
      <c r="B26" s="18" t="s">
        <v>197</v>
      </c>
      <c r="C26" s="18" t="s">
        <v>214</v>
      </c>
      <c r="D26" s="45" t="n">
        <v>155000</v>
      </c>
      <c r="E26" s="45" t="n">
        <v>64380</v>
      </c>
      <c r="F26" s="21" t="n">
        <f aca="false">E26/D26</f>
        <v>0.415354838709677</v>
      </c>
    </row>
    <row r="27" s="2" customFormat="true" ht="16.5" hidden="false" customHeight="false" outlineLevel="0" collapsed="false">
      <c r="A27" s="12" t="n">
        <v>5</v>
      </c>
      <c r="B27" s="13" t="s">
        <v>160</v>
      </c>
      <c r="C27" s="13" t="s">
        <v>215</v>
      </c>
      <c r="D27" s="48" t="n">
        <f aca="false">D28+D31</f>
        <v>4246000</v>
      </c>
      <c r="E27" s="48" t="n">
        <f aca="false">E28+E31</f>
        <v>1523902.22</v>
      </c>
      <c r="F27" s="11" t="n">
        <f aca="false">E27/D27</f>
        <v>0.358903019312294</v>
      </c>
    </row>
    <row r="28" s="2" customFormat="true" ht="63.75" hidden="false" customHeight="false" outlineLevel="0" collapsed="false">
      <c r="A28" s="12"/>
      <c r="B28" s="13" t="s">
        <v>216</v>
      </c>
      <c r="C28" s="13" t="s">
        <v>217</v>
      </c>
      <c r="D28" s="48" t="n">
        <f aca="false">D29</f>
        <v>2280500</v>
      </c>
      <c r="E28" s="48" t="n">
        <f aca="false">E29</f>
        <v>1142184.54</v>
      </c>
      <c r="F28" s="11" t="n">
        <f aca="false">E28/D28</f>
        <v>0.500848296426222</v>
      </c>
    </row>
    <row r="29" s="2" customFormat="true" ht="32.25" hidden="false" customHeight="false" outlineLevel="0" collapsed="false">
      <c r="A29" s="12"/>
      <c r="B29" s="13" t="s">
        <v>218</v>
      </c>
      <c r="C29" s="13" t="s">
        <v>219</v>
      </c>
      <c r="D29" s="48" t="n">
        <f aca="false">D30</f>
        <v>2280500</v>
      </c>
      <c r="E29" s="48" t="n">
        <f aca="false">E30</f>
        <v>1142184.54</v>
      </c>
      <c r="F29" s="11" t="n">
        <f aca="false">E29/D29</f>
        <v>0.500848296426222</v>
      </c>
    </row>
    <row r="30" s="2" customFormat="true" ht="16.5" hidden="false" customHeight="false" outlineLevel="0" collapsed="false">
      <c r="A30" s="17"/>
      <c r="B30" s="18" t="s">
        <v>220</v>
      </c>
      <c r="C30" s="18" t="s">
        <v>221</v>
      </c>
      <c r="D30" s="45" t="n">
        <v>2280500</v>
      </c>
      <c r="E30" s="45" t="n">
        <v>1142184.54</v>
      </c>
      <c r="F30" s="21" t="n">
        <f aca="false">E30/D30</f>
        <v>0.500848296426222</v>
      </c>
    </row>
    <row r="31" s="2" customFormat="true" ht="16.5" hidden="false" customHeight="false" outlineLevel="0" collapsed="false">
      <c r="A31" s="12"/>
      <c r="B31" s="13" t="s">
        <v>189</v>
      </c>
      <c r="C31" s="13" t="s">
        <v>222</v>
      </c>
      <c r="D31" s="48" t="n">
        <f aca="false">D32+D33</f>
        <v>1965500</v>
      </c>
      <c r="E31" s="48" t="n">
        <f aca="false">E32+E33+E34</f>
        <v>381717.68</v>
      </c>
      <c r="F31" s="11" t="n">
        <f aca="false">E31/D31</f>
        <v>0.194208944288985</v>
      </c>
    </row>
    <row r="32" s="2" customFormat="true" ht="15" hidden="false" customHeight="false" outlineLevel="0" collapsed="false">
      <c r="A32" s="17"/>
      <c r="B32" s="18" t="s">
        <v>191</v>
      </c>
      <c r="C32" s="18" t="s">
        <v>223</v>
      </c>
      <c r="D32" s="45" t="n">
        <v>1755500</v>
      </c>
      <c r="E32" s="45" t="n">
        <v>371736.85</v>
      </c>
      <c r="F32" s="21" t="n">
        <f aca="false">E32/D32</f>
        <v>0.21175553973227</v>
      </c>
    </row>
    <row r="33" s="2" customFormat="true" ht="15" hidden="false" customHeight="false" outlineLevel="0" collapsed="false">
      <c r="A33" s="17"/>
      <c r="B33" s="18" t="s">
        <v>197</v>
      </c>
      <c r="C33" s="18" t="s">
        <v>224</v>
      </c>
      <c r="D33" s="45" t="n">
        <v>210000</v>
      </c>
      <c r="E33" s="45" t="n">
        <v>14832.64</v>
      </c>
      <c r="F33" s="21" t="n">
        <f aca="false">E33/D33</f>
        <v>0.070631619047619</v>
      </c>
    </row>
    <row r="34" s="2" customFormat="true" ht="28" hidden="false" customHeight="false" outlineLevel="0" collapsed="false">
      <c r="A34" s="17"/>
      <c r="B34" s="18" t="s">
        <v>225</v>
      </c>
      <c r="C34" s="18" t="s">
        <v>226</v>
      </c>
      <c r="D34" s="45" t="n">
        <v>0</v>
      </c>
      <c r="E34" s="45" t="n">
        <v>-4851.81</v>
      </c>
      <c r="F34" s="21" t="e">
        <f aca="false">E34/D34</f>
        <v>#DIV/0!</v>
      </c>
    </row>
    <row r="35" s="2" customFormat="true" ht="16.5" hidden="false" customHeight="false" outlineLevel="0" collapsed="false">
      <c r="A35" s="12" t="n">
        <v>6</v>
      </c>
      <c r="B35" s="13" t="s">
        <v>164</v>
      </c>
      <c r="C35" s="13" t="s">
        <v>227</v>
      </c>
      <c r="D35" s="48" t="n">
        <f aca="false">D36</f>
        <v>1441000</v>
      </c>
      <c r="E35" s="48" t="n">
        <f aca="false">E36</f>
        <v>34797.66</v>
      </c>
      <c r="F35" s="11" t="n">
        <f aca="false">E35/D35</f>
        <v>0.0241482720333102</v>
      </c>
    </row>
    <row r="36" s="2" customFormat="true" ht="16.5" hidden="false" customHeight="false" outlineLevel="0" collapsed="false">
      <c r="A36" s="12"/>
      <c r="B36" s="13" t="s">
        <v>189</v>
      </c>
      <c r="C36" s="13" t="s">
        <v>228</v>
      </c>
      <c r="D36" s="48" t="n">
        <f aca="false">D37+D38</f>
        <v>1441000</v>
      </c>
      <c r="E36" s="48" t="n">
        <f aca="false">E37+E38</f>
        <v>34797.66</v>
      </c>
      <c r="F36" s="11" t="n">
        <f aca="false">E36/D36</f>
        <v>0.0241482720333102</v>
      </c>
    </row>
    <row r="37" s="2" customFormat="true" ht="16.5" hidden="false" customHeight="false" outlineLevel="0" collapsed="false">
      <c r="A37" s="17"/>
      <c r="B37" s="18" t="s">
        <v>191</v>
      </c>
      <c r="C37" s="18" t="s">
        <v>229</v>
      </c>
      <c r="D37" s="45" t="n">
        <v>1140000</v>
      </c>
      <c r="E37" s="45" t="n">
        <v>2997.55</v>
      </c>
      <c r="F37" s="21" t="n">
        <f aca="false">E37/D37</f>
        <v>0.0026294298245614</v>
      </c>
    </row>
    <row r="38" s="2" customFormat="true" ht="16.5" hidden="false" customHeight="false" outlineLevel="0" collapsed="false">
      <c r="A38" s="17"/>
      <c r="B38" s="18" t="s">
        <v>197</v>
      </c>
      <c r="C38" s="18" t="s">
        <v>230</v>
      </c>
      <c r="D38" s="45" t="n">
        <v>301000</v>
      </c>
      <c r="E38" s="45" t="n">
        <v>31800.11</v>
      </c>
      <c r="F38" s="21" t="n">
        <f aca="false">E38/D38</f>
        <v>0.105648205980066</v>
      </c>
    </row>
    <row r="39" s="2" customFormat="true" ht="16.5" hidden="false" customHeight="false" outlineLevel="0" collapsed="false">
      <c r="A39" s="17"/>
      <c r="B39" s="44" t="s">
        <v>166</v>
      </c>
      <c r="C39" s="18"/>
      <c r="D39" s="45"/>
      <c r="E39" s="64" t="n">
        <f aca="false">'venituri dezvoltare'!E6-'cheltuieli dezvoltare'!E6</f>
        <v>19458.8100000001</v>
      </c>
      <c r="F39" s="45"/>
    </row>
    <row r="40" s="2" customFormat="true" ht="15.75" hidden="false" customHeight="false" outlineLevel="0" collapsed="false">
      <c r="A40" s="65"/>
    </row>
    <row r="41" s="2" customFormat="true" ht="15.75" hidden="false" customHeight="false" outlineLevel="0" collapsed="false"/>
    <row r="42" s="2" customFormat="true" ht="15.75" hidden="false" customHeight="false" outlineLevel="0" collapsed="false">
      <c r="B42" s="3" t="s">
        <v>118</v>
      </c>
      <c r="D42" s="37" t="s">
        <v>168</v>
      </c>
    </row>
    <row r="43" s="2" customFormat="true" ht="15.75" hidden="false" customHeight="false" outlineLevel="0" collapsed="false">
      <c r="D43" s="3" t="s">
        <v>120</v>
      </c>
    </row>
    <row r="44" s="2" customFormat="true" ht="15.75" hidden="false" customHeight="false" outlineLevel="0" collapsed="false">
      <c r="B44" s="38" t="s">
        <v>121</v>
      </c>
      <c r="E44" s="2" t="s">
        <v>122</v>
      </c>
    </row>
    <row r="45" customFormat="false" ht="15" hidden="false" customHeight="false" outlineLevel="0" collapsed="false">
      <c r="A45" s="62" t="n">
        <f aca="false">E6+'cheltuieli functionare'!E6</f>
        <v>7879038.42</v>
      </c>
    </row>
    <row r="46" customFormat="false" ht="15" hidden="false" customHeight="false" outlineLevel="0" collapsed="false">
      <c r="A46" s="62" t="n">
        <f aca="false">E39+'cheltuieli functionare'!E37</f>
        <v>1272393.42</v>
      </c>
    </row>
  </sheetData>
  <mergeCells count="5">
    <mergeCell ref="A4:A5"/>
    <mergeCell ref="B4:B5"/>
    <mergeCell ref="C4:C5"/>
    <mergeCell ref="F4:F5"/>
    <mergeCell ref="A6:B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7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E5" activeCellId="0" sqref="E5"/>
    </sheetView>
  </sheetViews>
  <sheetFormatPr defaultColWidth="8.453125" defaultRowHeight="15" zeroHeight="false" outlineLevelRow="0" outlineLevelCol="0"/>
  <cols>
    <col collapsed="false" customWidth="true" hidden="false" outlineLevel="0" max="1" min="1" style="66" width="7.57"/>
    <col collapsed="false" customWidth="true" hidden="false" outlineLevel="0" max="2" min="2" style="1" width="16.57"/>
    <col collapsed="false" customWidth="true" hidden="false" outlineLevel="0" max="3" min="3" style="1" width="35.57"/>
    <col collapsed="false" customWidth="true" hidden="false" outlineLevel="0" max="4" min="4" style="1" width="14.42"/>
    <col collapsed="false" customWidth="true" hidden="false" outlineLevel="0" max="5" min="5" style="1" width="15.14"/>
    <col collapsed="false" customWidth="true" hidden="false" outlineLevel="0" max="6" min="6" style="1" width="11.85"/>
  </cols>
  <sheetData>
    <row r="1" customFormat="false" ht="15.75" hidden="false" customHeight="false" outlineLevel="0" collapsed="false">
      <c r="A1" s="38"/>
      <c r="B1" s="2"/>
      <c r="C1" s="2"/>
      <c r="D1" s="2"/>
      <c r="E1" s="2"/>
      <c r="F1" s="67" t="s">
        <v>231</v>
      </c>
    </row>
    <row r="2" customFormat="false" ht="15.75" hidden="false" customHeight="false" outlineLevel="0" collapsed="false">
      <c r="A2" s="38"/>
      <c r="B2" s="2"/>
      <c r="C2" s="67" t="s">
        <v>232</v>
      </c>
      <c r="D2" s="2"/>
      <c r="E2" s="2"/>
      <c r="F2" s="67"/>
    </row>
    <row r="3" customFormat="false" ht="15.75" hidden="false" customHeight="false" outlineLevel="0" collapsed="false">
      <c r="A3" s="38"/>
      <c r="B3" s="2"/>
      <c r="C3" s="2"/>
      <c r="D3" s="2"/>
      <c r="E3" s="2"/>
      <c r="F3" s="2"/>
    </row>
    <row r="4" customFormat="false" ht="47.25" hidden="false" customHeight="false" outlineLevel="0" collapsed="false">
      <c r="A4" s="68" t="s">
        <v>2</v>
      </c>
      <c r="B4" s="68" t="s">
        <v>233</v>
      </c>
      <c r="C4" s="69" t="s">
        <v>234</v>
      </c>
      <c r="D4" s="68" t="s">
        <v>235</v>
      </c>
      <c r="E4" s="69" t="s">
        <v>236</v>
      </c>
      <c r="F4" s="69" t="s">
        <v>7</v>
      </c>
    </row>
    <row r="5" customFormat="false" ht="47.25" hidden="false" customHeight="false" outlineLevel="0" collapsed="false">
      <c r="A5" s="70" t="n">
        <v>1</v>
      </c>
      <c r="B5" s="71" t="s">
        <v>237</v>
      </c>
      <c r="C5" s="71" t="s">
        <v>22</v>
      </c>
      <c r="D5" s="72" t="n">
        <f aca="false">'venituri functionare'!D12</f>
        <v>1000</v>
      </c>
      <c r="E5" s="73" t="n">
        <f aca="false">'venituri functionare'!E12</f>
        <v>5563.5</v>
      </c>
      <c r="F5" s="74" t="n">
        <f aca="false">E5/D5</f>
        <v>5.5635</v>
      </c>
    </row>
    <row r="6" customFormat="false" ht="31.5" hidden="false" customHeight="false" outlineLevel="0" collapsed="false">
      <c r="A6" s="75" t="n">
        <v>2</v>
      </c>
      <c r="B6" s="76" t="s">
        <v>238</v>
      </c>
      <c r="C6" s="76" t="s">
        <v>239</v>
      </c>
      <c r="D6" s="22" t="n">
        <f aca="false">'venituri functionare'!D14</f>
        <v>3645000</v>
      </c>
      <c r="E6" s="22" t="n">
        <f aca="false">'venituri functionare'!E14</f>
        <v>2729668.41</v>
      </c>
      <c r="F6" s="74" t="n">
        <f aca="false">E6/D6</f>
        <v>0.748880222222222</v>
      </c>
    </row>
    <row r="7" customFormat="false" ht="47.25" hidden="false" customHeight="false" outlineLevel="0" collapsed="false">
      <c r="A7" s="75" t="n">
        <v>3</v>
      </c>
      <c r="B7" s="76" t="s">
        <v>240</v>
      </c>
      <c r="C7" s="76" t="s">
        <v>28</v>
      </c>
      <c r="D7" s="22" t="n">
        <f aca="false">'venituri functionare'!D15</f>
        <v>0</v>
      </c>
      <c r="E7" s="22" t="n">
        <f aca="false">'venituri functionare'!E15</f>
        <v>0</v>
      </c>
      <c r="F7" s="74" t="e">
        <f aca="false">E7/D7</f>
        <v>#DIV/0!</v>
      </c>
    </row>
    <row r="8" customFormat="false" ht="31.5" hidden="false" customHeight="false" outlineLevel="0" collapsed="false">
      <c r="A8" s="75" t="n">
        <v>4</v>
      </c>
      <c r="B8" s="76" t="s">
        <v>241</v>
      </c>
      <c r="C8" s="76" t="s">
        <v>30</v>
      </c>
      <c r="D8" s="22" t="n">
        <f aca="false">'venituri functionare'!D16</f>
        <v>470000</v>
      </c>
      <c r="E8" s="22" t="n">
        <f aca="false">'venituri functionare'!E16</f>
        <v>260292</v>
      </c>
      <c r="F8" s="74" t="n">
        <f aca="false">E8/D8</f>
        <v>0.553812765957447</v>
      </c>
    </row>
    <row r="9" customFormat="false" ht="15.75" hidden="false" customHeight="false" outlineLevel="0" collapsed="false">
      <c r="A9" s="75" t="n">
        <v>5</v>
      </c>
      <c r="B9" s="76" t="s">
        <v>242</v>
      </c>
      <c r="C9" s="76" t="s">
        <v>36</v>
      </c>
      <c r="D9" s="22" t="n">
        <f aca="false">'venituri functionare'!D19</f>
        <v>121000</v>
      </c>
      <c r="E9" s="22" t="n">
        <f aca="false">'venituri functionare'!E19</f>
        <v>123725.68</v>
      </c>
      <c r="F9" s="74" t="n">
        <f aca="false">E9/D9</f>
        <v>1.02252628099174</v>
      </c>
    </row>
    <row r="10" customFormat="false" ht="31.5" hidden="false" customHeight="false" outlineLevel="0" collapsed="false">
      <c r="A10" s="75" t="n">
        <v>6</v>
      </c>
      <c r="B10" s="76" t="s">
        <v>243</v>
      </c>
      <c r="C10" s="76" t="s">
        <v>38</v>
      </c>
      <c r="D10" s="22" t="n">
        <f aca="false">'venituri functionare'!D20</f>
        <v>121000</v>
      </c>
      <c r="E10" s="22" t="n">
        <f aca="false">'venituri functionare'!E20</f>
        <v>149651.58</v>
      </c>
      <c r="F10" s="74" t="n">
        <f aca="false">E10/D10</f>
        <v>1.23678991735537</v>
      </c>
    </row>
    <row r="11" customFormat="false" ht="31.5" hidden="false" customHeight="false" outlineLevel="0" collapsed="false">
      <c r="A11" s="75" t="n">
        <v>7</v>
      </c>
      <c r="B11" s="76" t="s">
        <v>244</v>
      </c>
      <c r="C11" s="76" t="s">
        <v>42</v>
      </c>
      <c r="D11" s="22" t="n">
        <f aca="false">'venituri functionare'!D22</f>
        <v>93000</v>
      </c>
      <c r="E11" s="22" t="n">
        <f aca="false">'venituri functionare'!E22</f>
        <v>95874.16</v>
      </c>
      <c r="F11" s="74" t="n">
        <f aca="false">E11/D11</f>
        <v>1.03090494623656</v>
      </c>
    </row>
    <row r="12" customFormat="false" ht="31.5" hidden="false" customHeight="false" outlineLevel="0" collapsed="false">
      <c r="A12" s="75" t="n">
        <v>8</v>
      </c>
      <c r="B12" s="76" t="s">
        <v>245</v>
      </c>
      <c r="C12" s="76" t="s">
        <v>44</v>
      </c>
      <c r="D12" s="22" t="n">
        <f aca="false">'venituri functionare'!D23</f>
        <v>28000</v>
      </c>
      <c r="E12" s="22" t="n">
        <f aca="false">'venituri functionare'!E23</f>
        <v>63911</v>
      </c>
      <c r="F12" s="74" t="n">
        <f aca="false">E12/D12</f>
        <v>2.28253571428571</v>
      </c>
    </row>
    <row r="13" customFormat="false" ht="15.75" hidden="false" customHeight="false" outlineLevel="0" collapsed="false">
      <c r="A13" s="75" t="n">
        <v>9</v>
      </c>
      <c r="B13" s="76" t="s">
        <v>246</v>
      </c>
      <c r="C13" s="76" t="s">
        <v>247</v>
      </c>
      <c r="D13" s="22" t="n">
        <f aca="false">'venituri functionare'!D24</f>
        <v>67000</v>
      </c>
      <c r="E13" s="22" t="n">
        <f aca="false">'venituri functionare'!E24</f>
        <v>75953</v>
      </c>
      <c r="F13" s="74" t="n">
        <f aca="false">E13/D13</f>
        <v>1.13362686567164</v>
      </c>
    </row>
    <row r="14" customFormat="false" ht="31.5" hidden="false" customHeight="false" outlineLevel="0" collapsed="false">
      <c r="A14" s="75" t="n">
        <v>10</v>
      </c>
      <c r="B14" s="76" t="s">
        <v>248</v>
      </c>
      <c r="C14" s="76" t="s">
        <v>249</v>
      </c>
      <c r="D14" s="22" t="n">
        <f aca="false">'venituri functionare'!D25</f>
        <v>9000</v>
      </c>
      <c r="E14" s="22" t="n">
        <f aca="false">'venituri functionare'!E25</f>
        <v>23830</v>
      </c>
      <c r="F14" s="74" t="n">
        <f aca="false">E14/D14</f>
        <v>2.64777777777778</v>
      </c>
    </row>
    <row r="15" customFormat="false" ht="15.75" hidden="false" customHeight="false" outlineLevel="0" collapsed="false">
      <c r="A15" s="75" t="n">
        <v>11</v>
      </c>
      <c r="B15" s="76" t="s">
        <v>250</v>
      </c>
      <c r="C15" s="76" t="s">
        <v>251</v>
      </c>
      <c r="D15" s="22" t="n">
        <f aca="false">'venituri functionare'!D26</f>
        <v>12000</v>
      </c>
      <c r="E15" s="22" t="n">
        <f aca="false">'venituri functionare'!E26</f>
        <v>12372.29</v>
      </c>
      <c r="F15" s="74" t="n">
        <f aca="false">E15/D15</f>
        <v>1.03102416666667</v>
      </c>
    </row>
    <row r="16" customFormat="false" ht="77.25" hidden="false" customHeight="true" outlineLevel="0" collapsed="false">
      <c r="A16" s="75" t="n">
        <v>12</v>
      </c>
      <c r="B16" s="76" t="s">
        <v>252</v>
      </c>
      <c r="C16" s="76" t="s">
        <v>253</v>
      </c>
      <c r="D16" s="22" t="n">
        <f aca="false">'venituri functionare'!D29</f>
        <v>2012000</v>
      </c>
      <c r="E16" s="22" t="n">
        <f aca="false">'venituri functionare'!E29</f>
        <v>1572772.71</v>
      </c>
      <c r="F16" s="74" t="n">
        <f aca="false">E16/D16</f>
        <v>0.781696177932406</v>
      </c>
    </row>
    <row r="17" customFormat="false" ht="47.25" hidden="false" customHeight="false" outlineLevel="0" collapsed="false">
      <c r="A17" s="75" t="n">
        <v>13</v>
      </c>
      <c r="B17" s="76" t="s">
        <v>254</v>
      </c>
      <c r="C17" s="76" t="s">
        <v>255</v>
      </c>
      <c r="D17" s="22" t="n">
        <f aca="false">'venituri functionare'!D30</f>
        <v>0</v>
      </c>
      <c r="E17" s="22" t="n">
        <f aca="false">'venituri functionare'!E30</f>
        <v>0</v>
      </c>
      <c r="F17" s="74" t="e">
        <f aca="false">E17/D17</f>
        <v>#DIV/0!</v>
      </c>
    </row>
    <row r="18" customFormat="false" ht="31.5" hidden="false" customHeight="false" outlineLevel="0" collapsed="false">
      <c r="A18" s="75" t="n">
        <v>14</v>
      </c>
      <c r="B18" s="76" t="s">
        <v>256</v>
      </c>
      <c r="C18" s="76" t="s">
        <v>62</v>
      </c>
      <c r="D18" s="22" t="n">
        <f aca="false">'venituri functionare'!D33</f>
        <v>231000</v>
      </c>
      <c r="E18" s="22" t="n">
        <f aca="false">'venituri functionare'!E33</f>
        <v>234255.37</v>
      </c>
      <c r="F18" s="74" t="n">
        <f aca="false">E18/D18</f>
        <v>1.01409251082251</v>
      </c>
    </row>
    <row r="19" customFormat="false" ht="31.5" hidden="false" customHeight="false" outlineLevel="0" collapsed="false">
      <c r="A19" s="75" t="n">
        <v>15</v>
      </c>
      <c r="B19" s="76" t="s">
        <v>257</v>
      </c>
      <c r="C19" s="76" t="s">
        <v>64</v>
      </c>
      <c r="D19" s="22" t="n">
        <f aca="false">'venituri functionare'!D34</f>
        <v>45000</v>
      </c>
      <c r="E19" s="22" t="n">
        <f aca="false">'venituri functionare'!E34</f>
        <v>36328</v>
      </c>
      <c r="F19" s="74" t="n">
        <f aca="false">E19/D19</f>
        <v>0.807288888888889</v>
      </c>
    </row>
    <row r="20" customFormat="false" ht="31.5" hidden="false" customHeight="false" outlineLevel="0" collapsed="false">
      <c r="A20" s="75" t="n">
        <v>16</v>
      </c>
      <c r="B20" s="76" t="s">
        <v>258</v>
      </c>
      <c r="C20" s="76" t="s">
        <v>66</v>
      </c>
      <c r="D20" s="22" t="n">
        <f aca="false">'venituri functionare'!D35</f>
        <v>1000</v>
      </c>
      <c r="E20" s="22" t="n">
        <f aca="false">'venituri functionare'!E35</f>
        <v>192.5</v>
      </c>
      <c r="F20" s="74" t="n">
        <f aca="false">E20/D20</f>
        <v>0.1925</v>
      </c>
    </row>
    <row r="21" customFormat="false" ht="47.25" hidden="false" customHeight="false" outlineLevel="0" collapsed="false">
      <c r="A21" s="75" t="n">
        <v>17</v>
      </c>
      <c r="B21" s="76" t="s">
        <v>259</v>
      </c>
      <c r="C21" s="76" t="s">
        <v>260</v>
      </c>
      <c r="D21" s="22" t="n">
        <f aca="false">'venituri functionare'!D36</f>
        <v>3000</v>
      </c>
      <c r="E21" s="22" t="n">
        <f aca="false">'venituri functionare'!E36</f>
        <v>2677</v>
      </c>
      <c r="F21" s="74" t="n">
        <f aca="false">E21/D21</f>
        <v>0.892333333333333</v>
      </c>
    </row>
    <row r="22" customFormat="false" ht="15.75" hidden="false" customHeight="false" outlineLevel="0" collapsed="false">
      <c r="A22" s="75" t="n">
        <v>18</v>
      </c>
      <c r="B22" s="76" t="s">
        <v>261</v>
      </c>
      <c r="C22" s="76" t="s">
        <v>72</v>
      </c>
      <c r="D22" s="22" t="n">
        <f aca="false">'venituri functionare'!D38</f>
        <v>2000</v>
      </c>
      <c r="E22" s="22" t="n">
        <f aca="false">'venituri functionare'!E38</f>
        <v>1062</v>
      </c>
      <c r="F22" s="74" t="n">
        <f aca="false">E22/D22</f>
        <v>0.531</v>
      </c>
    </row>
    <row r="23" customFormat="false" ht="31.5" hidden="false" customHeight="false" outlineLevel="0" collapsed="false">
      <c r="A23" s="75" t="n">
        <v>19</v>
      </c>
      <c r="B23" s="76" t="s">
        <v>262</v>
      </c>
      <c r="C23" s="76" t="s">
        <v>263</v>
      </c>
      <c r="D23" s="22" t="n">
        <f aca="false">'venituri functionare'!D42</f>
        <v>114000</v>
      </c>
      <c r="E23" s="22" t="n">
        <f aca="false">'venituri functionare'!E42</f>
        <v>40103.58</v>
      </c>
      <c r="F23" s="74" t="n">
        <f aca="false">E23/D23</f>
        <v>0.351785789473684</v>
      </c>
    </row>
    <row r="24" customFormat="false" ht="15.75" hidden="false" customHeight="false" outlineLevel="0" collapsed="false">
      <c r="A24" s="75" t="n">
        <v>20</v>
      </c>
      <c r="B24" s="76" t="s">
        <v>264</v>
      </c>
      <c r="C24" s="76" t="s">
        <v>87</v>
      </c>
      <c r="D24" s="22" t="n">
        <f aca="false">'venituri functionare'!D45</f>
        <v>2000</v>
      </c>
      <c r="E24" s="22" t="n">
        <f aca="false">'venituri functionare'!E45</f>
        <v>42777</v>
      </c>
      <c r="F24" s="74" t="n">
        <f aca="false">E24/D24</f>
        <v>21.3885</v>
      </c>
    </row>
    <row r="25" customFormat="false" ht="31.5" hidden="false" customHeight="false" outlineLevel="0" collapsed="false">
      <c r="A25" s="75" t="n">
        <v>21</v>
      </c>
      <c r="B25" s="76" t="s">
        <v>265</v>
      </c>
      <c r="C25" s="76" t="s">
        <v>266</v>
      </c>
      <c r="D25" s="22" t="n">
        <f aca="false">'venituri functionare'!D46</f>
        <v>1000</v>
      </c>
      <c r="E25" s="22" t="n">
        <f aca="false">'venituri functionare'!E46</f>
        <v>1611.07</v>
      </c>
      <c r="F25" s="74" t="n">
        <f aca="false">E25/D25</f>
        <v>1.61107</v>
      </c>
    </row>
    <row r="26" customFormat="false" ht="15.75" hidden="false" customHeight="false" outlineLevel="0" collapsed="false">
      <c r="A26" s="75" t="n">
        <v>22</v>
      </c>
      <c r="B26" s="76" t="s">
        <v>267</v>
      </c>
      <c r="C26" s="76" t="s">
        <v>92</v>
      </c>
      <c r="D26" s="22" t="n">
        <f aca="false">'venituri functionare'!D48</f>
        <v>5000</v>
      </c>
      <c r="E26" s="22" t="n">
        <f aca="false">'venituri functionare'!E48</f>
        <v>6255.14</v>
      </c>
      <c r="F26" s="74" t="n">
        <f aca="false">E26/D26</f>
        <v>1.251028</v>
      </c>
    </row>
    <row r="27" customFormat="false" ht="47.25" hidden="false" customHeight="false" outlineLevel="0" collapsed="false">
      <c r="A27" s="75" t="n">
        <v>23</v>
      </c>
      <c r="B27" s="76" t="s">
        <v>268</v>
      </c>
      <c r="C27" s="76" t="s">
        <v>269</v>
      </c>
      <c r="D27" s="22" t="n">
        <f aca="false">'venituri functionare'!D51</f>
        <v>91000</v>
      </c>
      <c r="E27" s="22" t="n">
        <f aca="false">'venituri functionare'!E51</f>
        <v>92211.13</v>
      </c>
      <c r="F27" s="74" t="n">
        <f aca="false">E27/D27</f>
        <v>1.01330912087912</v>
      </c>
    </row>
    <row r="28" customFormat="false" ht="15.75" hidden="false" customHeight="false" outlineLevel="0" collapsed="false">
      <c r="A28" s="75" t="n">
        <v>24</v>
      </c>
      <c r="B28" s="76" t="s">
        <v>270</v>
      </c>
      <c r="C28" s="76" t="s">
        <v>99</v>
      </c>
      <c r="D28" s="22" t="n">
        <f aca="false">'venituri functionare'!D52</f>
        <v>37000</v>
      </c>
      <c r="E28" s="22" t="n">
        <f aca="false">'venituri functionare'!E52</f>
        <v>19877.1</v>
      </c>
      <c r="F28" s="74" t="n">
        <f aca="false">E28/D28</f>
        <v>0.537218918918919</v>
      </c>
    </row>
    <row r="29" customFormat="false" ht="15.75" hidden="false" customHeight="false" outlineLevel="0" collapsed="false">
      <c r="A29" s="75" t="n">
        <v>25</v>
      </c>
      <c r="B29" s="76" t="n">
        <v>360600</v>
      </c>
      <c r="C29" s="76" t="s">
        <v>102</v>
      </c>
      <c r="D29" s="22" t="n">
        <f aca="false">'venituri functionare'!D54</f>
        <v>25000</v>
      </c>
      <c r="E29" s="22" t="n">
        <f aca="false">'venituri functionare'!E54</f>
        <v>36134.44</v>
      </c>
      <c r="F29" s="74" t="n">
        <f aca="false">E29/D29</f>
        <v>1.4453776</v>
      </c>
    </row>
    <row r="30" customFormat="false" ht="15.75" hidden="false" customHeight="false" outlineLevel="0" collapsed="false">
      <c r="A30" s="75" t="n">
        <v>26</v>
      </c>
      <c r="B30" s="76" t="s">
        <v>271</v>
      </c>
      <c r="C30" s="76" t="s">
        <v>104</v>
      </c>
      <c r="D30" s="22" t="n">
        <f aca="false">'venituri functionare'!D55</f>
        <v>33000</v>
      </c>
      <c r="E30" s="22" t="n">
        <f aca="false">'venituri functionare'!E55</f>
        <v>21229</v>
      </c>
      <c r="F30" s="74" t="n">
        <f aca="false">E30/D30</f>
        <v>0.64330303030303</v>
      </c>
    </row>
    <row r="31" customFormat="false" ht="47.25" hidden="false" customHeight="false" outlineLevel="0" collapsed="false">
      <c r="A31" s="75" t="n">
        <v>27</v>
      </c>
      <c r="B31" s="77" t="n">
        <v>370203</v>
      </c>
      <c r="C31" s="78" t="s">
        <v>108</v>
      </c>
      <c r="D31" s="79" t="n">
        <f aca="false">'venituri functionare'!D57</f>
        <v>-470000</v>
      </c>
      <c r="E31" s="79" t="n">
        <f aca="false">'venituri functionare'!E57</f>
        <v>0</v>
      </c>
      <c r="F31" s="74" t="n">
        <f aca="false">E31/D31</f>
        <v>-0</v>
      </c>
    </row>
    <row r="32" customFormat="false" ht="17.25" hidden="false" customHeight="true" outlineLevel="0" collapsed="false">
      <c r="A32" s="75" t="n">
        <v>28</v>
      </c>
      <c r="B32" s="77" t="n">
        <v>370204</v>
      </c>
      <c r="C32" s="78" t="s">
        <v>175</v>
      </c>
      <c r="D32" s="79" t="n">
        <f aca="false">'venituri dezvoltare'!D8</f>
        <v>470000</v>
      </c>
      <c r="E32" s="23" t="n">
        <v>0</v>
      </c>
      <c r="F32" s="74" t="n">
        <f aca="false">E32/D32</f>
        <v>0</v>
      </c>
    </row>
    <row r="33" customFormat="false" ht="31.5" hidden="false" customHeight="false" outlineLevel="0" collapsed="false">
      <c r="A33" s="75" t="n">
        <v>29</v>
      </c>
      <c r="B33" s="76" t="s">
        <v>272</v>
      </c>
      <c r="C33" s="71" t="s">
        <v>180</v>
      </c>
      <c r="D33" s="22" t="n">
        <v>0</v>
      </c>
      <c r="E33" s="80" t="n">
        <f aca="false">'venituri dezvoltare'!E11</f>
        <v>14607</v>
      </c>
      <c r="F33" s="74" t="e">
        <f aca="false">E33/D33</f>
        <v>#DIV/0!</v>
      </c>
    </row>
    <row r="34" customFormat="false" ht="47.25" hidden="false" customHeight="false" outlineLevel="0" collapsed="false">
      <c r="A34" s="75" t="n">
        <v>30</v>
      </c>
      <c r="B34" s="76" t="s">
        <v>273</v>
      </c>
      <c r="C34" s="76" t="s">
        <v>274</v>
      </c>
      <c r="D34" s="22" t="n">
        <v>0</v>
      </c>
      <c r="E34" s="23" t="n">
        <f aca="false">'venituri functionare'!E58</f>
        <v>200000</v>
      </c>
      <c r="F34" s="74" t="e">
        <f aca="false">E34/D34</f>
        <v>#DIV/0!</v>
      </c>
    </row>
    <row r="35" customFormat="false" ht="47.25" hidden="false" customHeight="false" outlineLevel="0" collapsed="false">
      <c r="A35" s="75" t="n">
        <v>31</v>
      </c>
      <c r="B35" s="76" t="s">
        <v>275</v>
      </c>
      <c r="C35" s="76" t="s">
        <v>184</v>
      </c>
      <c r="D35" s="22" t="n">
        <v>0</v>
      </c>
      <c r="E35" s="80" t="n">
        <f aca="false">'venituri dezvoltare'!E13</f>
        <v>3128948.18</v>
      </c>
      <c r="F35" s="74" t="e">
        <f aca="false">E35/D35</f>
        <v>#DIV/0!</v>
      </c>
    </row>
    <row r="36" customFormat="false" ht="47.25" hidden="false" customHeight="false" outlineLevel="0" collapsed="false">
      <c r="A36" s="75" t="n">
        <v>32</v>
      </c>
      <c r="B36" s="76" t="s">
        <v>276</v>
      </c>
      <c r="C36" s="76" t="s">
        <v>114</v>
      </c>
      <c r="D36" s="22" t="n">
        <f aca="false">'venituri functionare'!D60</f>
        <v>120700</v>
      </c>
      <c r="E36" s="20" t="n">
        <f aca="false">'venituri functionare'!E60</f>
        <v>126492</v>
      </c>
      <c r="F36" s="74" t="n">
        <f aca="false">E36/D36</f>
        <v>1.04798674399337</v>
      </c>
    </row>
    <row r="37" customFormat="false" ht="31.5" hidden="false" customHeight="false" outlineLevel="0" collapsed="false">
      <c r="A37" s="75" t="n">
        <v>33</v>
      </c>
      <c r="B37" s="76" t="s">
        <v>277</v>
      </c>
      <c r="C37" s="76" t="s">
        <v>278</v>
      </c>
      <c r="D37" s="22" t="n">
        <f aca="false">'venituri functionare'!D61</f>
        <v>33000</v>
      </c>
      <c r="E37" s="22" t="n">
        <f aca="false">'venituri functionare'!E61</f>
        <v>33057</v>
      </c>
      <c r="F37" s="74" t="n">
        <f aca="false">E37/D37</f>
        <v>1.00172727272727</v>
      </c>
    </row>
    <row r="38" customFormat="false" ht="15.75" hidden="false" customHeight="false" outlineLevel="0" collapsed="false">
      <c r="A38" s="75"/>
      <c r="B38" s="81" t="s">
        <v>127</v>
      </c>
      <c r="C38" s="76"/>
      <c r="D38" s="82" t="n">
        <f aca="false">SUM(D5:D37)</f>
        <v>7322700</v>
      </c>
      <c r="E38" s="83" t="n">
        <f aca="false">SUM(E5:E37)</f>
        <v>9151431.84</v>
      </c>
      <c r="F38" s="84" t="n">
        <f aca="false">E38/D38</f>
        <v>1.24973463886271</v>
      </c>
    </row>
    <row r="41" s="2" customFormat="true" ht="15.75" hidden="false" customHeight="false" outlineLevel="0" collapsed="false">
      <c r="B41" s="3" t="s">
        <v>118</v>
      </c>
      <c r="E41" s="37" t="s">
        <v>119</v>
      </c>
    </row>
    <row r="42" s="2" customFormat="true" ht="15.75" hidden="false" customHeight="false" outlineLevel="0" collapsed="false">
      <c r="E42" s="3" t="s">
        <v>120</v>
      </c>
    </row>
    <row r="43" s="2" customFormat="true" ht="15.75" hidden="false" customHeight="false" outlineLevel="0" collapsed="false">
      <c r="B43" s="38" t="s">
        <v>121</v>
      </c>
      <c r="E43" s="2" t="s">
        <v>122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6"/>
  <sheetViews>
    <sheetView showFormulas="false" showGridLines="true" showRowColHeaders="true" showZeros="true" rightToLeft="false" tabSelected="false" showOutlineSymbols="true" defaultGridColor="true" view="normal" topLeftCell="A106" colorId="64" zoomScale="90" zoomScaleNormal="90" zoomScalePageLayoutView="100" workbookViewId="0">
      <selection pane="topLeft" activeCell="F116" activeCellId="0" sqref="F116"/>
    </sheetView>
  </sheetViews>
  <sheetFormatPr defaultColWidth="8.453125" defaultRowHeight="15" zeroHeight="false" outlineLevelRow="0" outlineLevelCol="0"/>
  <cols>
    <col collapsed="false" customWidth="true" hidden="false" outlineLevel="0" max="1" min="1" style="1" width="6.14"/>
    <col collapsed="false" customWidth="true" hidden="false" outlineLevel="0" max="2" min="2" style="1" width="11"/>
    <col collapsed="false" customWidth="true" hidden="false" outlineLevel="0" max="3" min="3" style="1" width="20.42"/>
    <col collapsed="false" customWidth="true" hidden="false" outlineLevel="0" max="4" min="4" style="1" width="32.57"/>
    <col collapsed="false" customWidth="true" hidden="false" outlineLevel="0" max="5" min="5" style="1" width="20"/>
    <col collapsed="false" customWidth="true" hidden="false" outlineLevel="0" max="6" min="6" style="1" width="16.43"/>
    <col collapsed="false" customWidth="true" hidden="false" outlineLevel="0" max="7" min="7" style="1" width="11.14"/>
  </cols>
  <sheetData>
    <row r="1" customFormat="false" ht="15.75" hidden="false" customHeight="false" outlineLevel="0" collapsed="false">
      <c r="A1" s="2"/>
      <c r="B1" s="2"/>
      <c r="C1" s="2"/>
      <c r="D1" s="2"/>
      <c r="E1" s="2"/>
      <c r="F1" s="2"/>
      <c r="G1" s="3" t="s">
        <v>279</v>
      </c>
    </row>
    <row r="2" customFormat="false" ht="15.75" hidden="false" customHeight="false" outlineLevel="0" collapsed="false">
      <c r="A2" s="2"/>
      <c r="B2" s="2"/>
      <c r="C2" s="2"/>
      <c r="D2" s="67" t="s">
        <v>280</v>
      </c>
      <c r="E2" s="2"/>
      <c r="F2" s="2"/>
      <c r="G2" s="3"/>
    </row>
    <row r="3" customFormat="false" ht="15.75" hidden="false" customHeight="false" outlineLevel="0" collapsed="false">
      <c r="A3" s="2"/>
      <c r="B3" s="2"/>
      <c r="C3" s="2"/>
      <c r="D3" s="2"/>
      <c r="E3" s="2"/>
      <c r="F3" s="2"/>
      <c r="G3" s="2"/>
    </row>
    <row r="4" s="86" customFormat="true" ht="47.25" hidden="false" customHeight="false" outlineLevel="0" collapsed="false">
      <c r="A4" s="68" t="s">
        <v>2</v>
      </c>
      <c r="B4" s="85" t="s">
        <v>233</v>
      </c>
      <c r="C4" s="85"/>
      <c r="D4" s="69" t="s">
        <v>234</v>
      </c>
      <c r="E4" s="68" t="s">
        <v>235</v>
      </c>
      <c r="F4" s="69" t="s">
        <v>236</v>
      </c>
      <c r="G4" s="69" t="s">
        <v>7</v>
      </c>
    </row>
    <row r="5" customFormat="false" ht="15.75" hidden="false" customHeight="false" outlineLevel="0" collapsed="false">
      <c r="A5" s="87" t="n">
        <v>1</v>
      </c>
      <c r="B5" s="71" t="s">
        <v>281</v>
      </c>
      <c r="C5" s="71" t="s">
        <v>282</v>
      </c>
      <c r="D5" s="71" t="s">
        <v>283</v>
      </c>
      <c r="E5" s="88" t="n">
        <v>1210000</v>
      </c>
      <c r="F5" s="89" t="n">
        <v>1167279</v>
      </c>
      <c r="G5" s="90" t="n">
        <f aca="false">F5/E5</f>
        <v>0.964693388429752</v>
      </c>
    </row>
    <row r="6" customFormat="false" ht="31.5" hidden="false" customHeight="false" outlineLevel="0" collapsed="false">
      <c r="A6" s="77" t="n">
        <v>2</v>
      </c>
      <c r="B6" s="76" t="s">
        <v>281</v>
      </c>
      <c r="C6" s="76" t="s">
        <v>284</v>
      </c>
      <c r="D6" s="76" t="s">
        <v>285</v>
      </c>
      <c r="E6" s="91" t="n">
        <v>102000</v>
      </c>
      <c r="F6" s="92" t="n">
        <v>98140</v>
      </c>
      <c r="G6" s="90" t="n">
        <f aca="false">F6/E6</f>
        <v>0.962156862745098</v>
      </c>
    </row>
    <row r="7" customFormat="false" ht="15.75" hidden="false" customHeight="false" outlineLevel="0" collapsed="false">
      <c r="A7" s="87" t="n">
        <v>3</v>
      </c>
      <c r="B7" s="76" t="s">
        <v>281</v>
      </c>
      <c r="C7" s="76" t="s">
        <v>286</v>
      </c>
      <c r="D7" s="76" t="s">
        <v>287</v>
      </c>
      <c r="E7" s="91" t="n">
        <v>59000</v>
      </c>
      <c r="F7" s="92" t="n">
        <v>44316</v>
      </c>
      <c r="G7" s="90" t="n">
        <f aca="false">F7/E7</f>
        <v>0.751118644067797</v>
      </c>
    </row>
    <row r="8" customFormat="false" ht="15.75" hidden="false" customHeight="false" outlineLevel="0" collapsed="false">
      <c r="A8" s="77" t="n">
        <v>4</v>
      </c>
      <c r="B8" s="76" t="n">
        <v>510103</v>
      </c>
      <c r="C8" s="76" t="n">
        <v>100206</v>
      </c>
      <c r="D8" s="76" t="s">
        <v>288</v>
      </c>
      <c r="E8" s="91" t="n">
        <v>50000</v>
      </c>
      <c r="F8" s="92" t="n">
        <v>0</v>
      </c>
      <c r="G8" s="90" t="n">
        <f aca="false">F8/E8</f>
        <v>0</v>
      </c>
    </row>
    <row r="9" customFormat="false" ht="31.5" hidden="false" customHeight="false" outlineLevel="0" collapsed="false">
      <c r="A9" s="87" t="n">
        <v>5</v>
      </c>
      <c r="B9" s="76" t="s">
        <v>281</v>
      </c>
      <c r="C9" s="76" t="s">
        <v>289</v>
      </c>
      <c r="D9" s="76" t="s">
        <v>290</v>
      </c>
      <c r="E9" s="91" t="n">
        <v>32000</v>
      </c>
      <c r="F9" s="92" t="n">
        <v>29357</v>
      </c>
      <c r="G9" s="90" t="n">
        <f aca="false">F9/E9</f>
        <v>0.91740625</v>
      </c>
    </row>
    <row r="10" customFormat="false" ht="15.75" hidden="false" customHeight="false" outlineLevel="0" collapsed="false">
      <c r="A10" s="77" t="n">
        <v>6</v>
      </c>
      <c r="B10" s="76" t="s">
        <v>281</v>
      </c>
      <c r="C10" s="76" t="s">
        <v>291</v>
      </c>
      <c r="D10" s="76" t="s">
        <v>292</v>
      </c>
      <c r="E10" s="91" t="n">
        <v>20000</v>
      </c>
      <c r="F10" s="92" t="n">
        <v>14889.83</v>
      </c>
      <c r="G10" s="90" t="n">
        <f aca="false">F10/E10</f>
        <v>0.7444915</v>
      </c>
    </row>
    <row r="11" customFormat="false" ht="15.75" hidden="false" customHeight="false" outlineLevel="0" collapsed="false">
      <c r="A11" s="87" t="n">
        <v>7</v>
      </c>
      <c r="B11" s="76" t="s">
        <v>281</v>
      </c>
      <c r="C11" s="76" t="s">
        <v>293</v>
      </c>
      <c r="D11" s="76" t="s">
        <v>294</v>
      </c>
      <c r="E11" s="91" t="n">
        <v>9000</v>
      </c>
      <c r="F11" s="92" t="n">
        <v>3526.3</v>
      </c>
      <c r="G11" s="90" t="n">
        <f aca="false">F11/E11</f>
        <v>0.391811111111111</v>
      </c>
    </row>
    <row r="12" customFormat="false" ht="15.75" hidden="false" customHeight="false" outlineLevel="0" collapsed="false">
      <c r="A12" s="77" t="n">
        <v>8</v>
      </c>
      <c r="B12" s="76" t="s">
        <v>281</v>
      </c>
      <c r="C12" s="76" t="s">
        <v>295</v>
      </c>
      <c r="D12" s="76" t="s">
        <v>296</v>
      </c>
      <c r="E12" s="91" t="n">
        <v>70000</v>
      </c>
      <c r="F12" s="92" t="n">
        <v>41499.63</v>
      </c>
      <c r="G12" s="90" t="n">
        <f aca="false">F12/E12</f>
        <v>0.592851857142857</v>
      </c>
    </row>
    <row r="13" customFormat="false" ht="15.75" hidden="false" customHeight="false" outlineLevel="0" collapsed="false">
      <c r="A13" s="87" t="n">
        <v>9</v>
      </c>
      <c r="B13" s="76" t="s">
        <v>281</v>
      </c>
      <c r="C13" s="76" t="n">
        <v>200104</v>
      </c>
      <c r="D13" s="76" t="s">
        <v>297</v>
      </c>
      <c r="E13" s="91" t="n">
        <v>2000</v>
      </c>
      <c r="F13" s="92" t="n">
        <v>862.78</v>
      </c>
      <c r="G13" s="90" t="n">
        <f aca="false">F13/E13</f>
        <v>0.43139</v>
      </c>
    </row>
    <row r="14" customFormat="false" ht="15.75" hidden="false" customHeight="false" outlineLevel="0" collapsed="false">
      <c r="A14" s="77" t="n">
        <v>10</v>
      </c>
      <c r="B14" s="76" t="s">
        <v>281</v>
      </c>
      <c r="C14" s="76" t="s">
        <v>298</v>
      </c>
      <c r="D14" s="76" t="s">
        <v>299</v>
      </c>
      <c r="E14" s="91" t="n">
        <v>40000</v>
      </c>
      <c r="F14" s="92" t="n">
        <v>17470.75</v>
      </c>
      <c r="G14" s="90" t="n">
        <f aca="false">F14/E14</f>
        <v>0.43676875</v>
      </c>
    </row>
    <row r="15" customFormat="false" ht="15.75" hidden="false" customHeight="false" outlineLevel="0" collapsed="false">
      <c r="A15" s="87" t="n">
        <v>11</v>
      </c>
      <c r="B15" s="76" t="s">
        <v>281</v>
      </c>
      <c r="C15" s="76" t="n">
        <v>200106</v>
      </c>
      <c r="D15" s="76" t="s">
        <v>300</v>
      </c>
      <c r="E15" s="91" t="n">
        <v>5000</v>
      </c>
      <c r="F15" s="92" t="n">
        <v>1683.78</v>
      </c>
      <c r="G15" s="90" t="n">
        <f aca="false">F15/E15</f>
        <v>0.336756</v>
      </c>
    </row>
    <row r="16" customFormat="false" ht="15.75" hidden="false" customHeight="false" outlineLevel="0" collapsed="false">
      <c r="A16" s="77" t="n">
        <v>12</v>
      </c>
      <c r="B16" s="76" t="n">
        <v>510103</v>
      </c>
      <c r="C16" s="76" t="n">
        <v>200107</v>
      </c>
      <c r="D16" s="76" t="s">
        <v>301</v>
      </c>
      <c r="E16" s="91" t="n">
        <v>16000</v>
      </c>
      <c r="F16" s="92" t="n">
        <v>0</v>
      </c>
      <c r="G16" s="90" t="n">
        <f aca="false">F16/E16</f>
        <v>0</v>
      </c>
    </row>
    <row r="17" customFormat="false" ht="31.5" hidden="false" customHeight="false" outlineLevel="0" collapsed="false">
      <c r="A17" s="87" t="n">
        <v>13</v>
      </c>
      <c r="B17" s="76" t="s">
        <v>281</v>
      </c>
      <c r="C17" s="76" t="s">
        <v>302</v>
      </c>
      <c r="D17" s="76" t="s">
        <v>303</v>
      </c>
      <c r="E17" s="91" t="n">
        <v>35000</v>
      </c>
      <c r="F17" s="92" t="n">
        <v>24872.1</v>
      </c>
      <c r="G17" s="90" t="n">
        <f aca="false">F17/E17</f>
        <v>0.710631428571429</v>
      </c>
    </row>
    <row r="18" customFormat="false" ht="31.5" hidden="false" customHeight="false" outlineLevel="0" collapsed="false">
      <c r="A18" s="77" t="n">
        <v>14</v>
      </c>
      <c r="B18" s="76" t="s">
        <v>281</v>
      </c>
      <c r="C18" s="76" t="s">
        <v>304</v>
      </c>
      <c r="D18" s="76" t="s">
        <v>305</v>
      </c>
      <c r="E18" s="91" t="n">
        <v>150000</v>
      </c>
      <c r="F18" s="92" t="n">
        <v>114798.75</v>
      </c>
      <c r="G18" s="90" t="n">
        <f aca="false">F18/E18</f>
        <v>0.765325</v>
      </c>
    </row>
    <row r="19" customFormat="false" ht="31.5" hidden="false" customHeight="false" outlineLevel="0" collapsed="false">
      <c r="A19" s="87" t="n">
        <v>15</v>
      </c>
      <c r="B19" s="76" t="s">
        <v>281</v>
      </c>
      <c r="C19" s="76" t="s">
        <v>306</v>
      </c>
      <c r="D19" s="76" t="s">
        <v>307</v>
      </c>
      <c r="E19" s="91" t="n">
        <v>100000</v>
      </c>
      <c r="F19" s="92" t="n">
        <v>99921.15</v>
      </c>
      <c r="G19" s="90" t="n">
        <f aca="false">F19/E19</f>
        <v>0.9992115</v>
      </c>
    </row>
    <row r="20" customFormat="false" ht="15.75" hidden="false" customHeight="false" outlineLevel="0" collapsed="false">
      <c r="A20" s="77" t="n">
        <v>16</v>
      </c>
      <c r="B20" s="76" t="n">
        <v>510103</v>
      </c>
      <c r="C20" s="76" t="n">
        <v>200200</v>
      </c>
      <c r="D20" s="76" t="s">
        <v>308</v>
      </c>
      <c r="E20" s="91" t="n">
        <v>60000</v>
      </c>
      <c r="F20" s="92" t="n">
        <v>4889.32</v>
      </c>
      <c r="G20" s="90" t="n">
        <f aca="false">F20/E20</f>
        <v>0.0814886666666667</v>
      </c>
    </row>
    <row r="21" customFormat="false" ht="15.75" hidden="false" customHeight="false" outlineLevel="0" collapsed="false">
      <c r="A21" s="87" t="n">
        <v>17</v>
      </c>
      <c r="B21" s="76" t="s">
        <v>281</v>
      </c>
      <c r="C21" s="76" t="s">
        <v>309</v>
      </c>
      <c r="D21" s="76" t="s">
        <v>310</v>
      </c>
      <c r="E21" s="91" t="n">
        <v>50000</v>
      </c>
      <c r="F21" s="92" t="n">
        <v>10993</v>
      </c>
      <c r="G21" s="90" t="n">
        <f aca="false">F21/E21</f>
        <v>0.21986</v>
      </c>
    </row>
    <row r="22" customFormat="false" ht="15.75" hidden="false" customHeight="false" outlineLevel="0" collapsed="false">
      <c r="A22" s="77" t="n">
        <v>18</v>
      </c>
      <c r="B22" s="76" t="n">
        <v>510103</v>
      </c>
      <c r="C22" s="76" t="n">
        <v>200601</v>
      </c>
      <c r="D22" s="76" t="s">
        <v>311</v>
      </c>
      <c r="E22" s="91" t="n">
        <v>4000</v>
      </c>
      <c r="F22" s="92" t="n">
        <v>0</v>
      </c>
      <c r="G22" s="90" t="n">
        <f aca="false">F22/E22</f>
        <v>0</v>
      </c>
    </row>
    <row r="23" customFormat="false" ht="15.75" hidden="false" customHeight="false" outlineLevel="0" collapsed="false">
      <c r="A23" s="87" t="n">
        <v>19</v>
      </c>
      <c r="B23" s="76" t="n">
        <v>510103</v>
      </c>
      <c r="C23" s="76" t="n">
        <v>2013</v>
      </c>
      <c r="D23" s="76" t="s">
        <v>312</v>
      </c>
      <c r="E23" s="91" t="n">
        <v>25000</v>
      </c>
      <c r="F23" s="92" t="n">
        <v>650</v>
      </c>
      <c r="G23" s="90" t="n">
        <f aca="false">F23/E23</f>
        <v>0.026</v>
      </c>
    </row>
    <row r="24" customFormat="false" ht="15.75" hidden="false" customHeight="false" outlineLevel="0" collapsed="false">
      <c r="A24" s="77" t="n">
        <v>20</v>
      </c>
      <c r="B24" s="76" t="s">
        <v>281</v>
      </c>
      <c r="C24" s="76" t="s">
        <v>313</v>
      </c>
      <c r="D24" s="76" t="s">
        <v>314</v>
      </c>
      <c r="E24" s="91" t="n">
        <v>30000</v>
      </c>
      <c r="F24" s="92" t="n">
        <v>15062.2</v>
      </c>
      <c r="G24" s="90" t="n">
        <f aca="false">F24/E24</f>
        <v>0.502073333333333</v>
      </c>
    </row>
    <row r="25" customFormat="false" ht="15.75" hidden="false" customHeight="false" outlineLevel="0" collapsed="false">
      <c r="A25" s="87" t="n">
        <v>21</v>
      </c>
      <c r="B25" s="76" t="n">
        <v>510103</v>
      </c>
      <c r="C25" s="76" t="n">
        <v>203002</v>
      </c>
      <c r="D25" s="76" t="s">
        <v>315</v>
      </c>
      <c r="E25" s="91" t="n">
        <v>20000</v>
      </c>
      <c r="F25" s="92" t="n">
        <v>5994</v>
      </c>
      <c r="G25" s="90" t="n">
        <f aca="false">F25/E25</f>
        <v>0.2997</v>
      </c>
    </row>
    <row r="26" customFormat="false" ht="15.75" hidden="false" customHeight="false" outlineLevel="0" collapsed="false">
      <c r="A26" s="77" t="n">
        <v>22</v>
      </c>
      <c r="B26" s="76" t="s">
        <v>281</v>
      </c>
      <c r="C26" s="76" t="s">
        <v>316</v>
      </c>
      <c r="D26" s="76" t="s">
        <v>317</v>
      </c>
      <c r="E26" s="91" t="n">
        <v>200000</v>
      </c>
      <c r="F26" s="92" t="n">
        <v>185929.77</v>
      </c>
      <c r="G26" s="90" t="n">
        <f aca="false">F26/E26</f>
        <v>0.92964885</v>
      </c>
    </row>
    <row r="27" customFormat="false" ht="15.75" hidden="false" customHeight="false" outlineLevel="0" collapsed="false">
      <c r="A27" s="87" t="n">
        <v>23</v>
      </c>
      <c r="B27" s="76" t="n">
        <v>510103</v>
      </c>
      <c r="C27" s="76" t="n">
        <v>710101</v>
      </c>
      <c r="D27" s="76" t="s">
        <v>191</v>
      </c>
      <c r="E27" s="93" t="n">
        <v>215000</v>
      </c>
      <c r="F27" s="94" t="n">
        <v>0</v>
      </c>
      <c r="G27" s="90" t="n">
        <f aca="false">F27/E27</f>
        <v>0</v>
      </c>
    </row>
    <row r="28" customFormat="false" ht="31.5" hidden="false" customHeight="false" outlineLevel="0" collapsed="false">
      <c r="A28" s="77" t="n">
        <v>24</v>
      </c>
      <c r="B28" s="76" t="n">
        <v>510103</v>
      </c>
      <c r="C28" s="76" t="n">
        <v>710102</v>
      </c>
      <c r="D28" s="76" t="s">
        <v>193</v>
      </c>
      <c r="E28" s="93" t="n">
        <v>90000</v>
      </c>
      <c r="F28" s="94" t="n">
        <v>0</v>
      </c>
      <c r="G28" s="90" t="n">
        <f aca="false">F28/E28</f>
        <v>0</v>
      </c>
    </row>
    <row r="29" customFormat="false" ht="31.5" hidden="false" customHeight="false" outlineLevel="0" collapsed="false">
      <c r="A29" s="87" t="n">
        <v>25</v>
      </c>
      <c r="B29" s="76" t="n">
        <v>510103</v>
      </c>
      <c r="C29" s="76" t="n">
        <v>710103</v>
      </c>
      <c r="D29" s="76" t="s">
        <v>318</v>
      </c>
      <c r="E29" s="93" t="n">
        <v>15000</v>
      </c>
      <c r="F29" s="94" t="n">
        <v>0</v>
      </c>
      <c r="G29" s="90" t="n">
        <f aca="false">F29/E29</f>
        <v>0</v>
      </c>
    </row>
    <row r="30" customFormat="false" ht="15.75" hidden="false" customHeight="false" outlineLevel="0" collapsed="false">
      <c r="A30" s="77" t="n">
        <v>26</v>
      </c>
      <c r="B30" s="76" t="n">
        <v>510103</v>
      </c>
      <c r="C30" s="76" t="n">
        <v>710130</v>
      </c>
      <c r="D30" s="76" t="s">
        <v>197</v>
      </c>
      <c r="E30" s="93" t="n">
        <v>50000</v>
      </c>
      <c r="F30" s="94" t="n">
        <v>2031.03</v>
      </c>
      <c r="G30" s="90" t="n">
        <f aca="false">F30/E30</f>
        <v>0.0406206</v>
      </c>
    </row>
    <row r="31" customFormat="false" ht="32.25" hidden="false" customHeight="false" outlineLevel="0" collapsed="false">
      <c r="A31" s="87" t="n">
        <v>27</v>
      </c>
      <c r="B31" s="95" t="n">
        <v>510103</v>
      </c>
      <c r="C31" s="95" t="n">
        <v>850101</v>
      </c>
      <c r="D31" s="95" t="s">
        <v>133</v>
      </c>
      <c r="E31" s="96" t="n">
        <v>0</v>
      </c>
      <c r="F31" s="97" t="n">
        <v>-4806.55</v>
      </c>
      <c r="G31" s="98" t="e">
        <f aca="false">F31/E31</f>
        <v>#DIV/0!</v>
      </c>
    </row>
    <row r="32" customFormat="false" ht="15.75" hidden="false" customHeight="false" outlineLevel="0" collapsed="false">
      <c r="A32" s="77" t="n">
        <v>28</v>
      </c>
      <c r="B32" s="71" t="n">
        <v>615000</v>
      </c>
      <c r="C32" s="71" t="n">
        <v>200105</v>
      </c>
      <c r="D32" s="71" t="s">
        <v>299</v>
      </c>
      <c r="E32" s="88" t="n">
        <v>2000</v>
      </c>
      <c r="F32" s="89" t="n">
        <v>262.73</v>
      </c>
      <c r="G32" s="90" t="n">
        <f aca="false">F32/E32</f>
        <v>0.131365</v>
      </c>
    </row>
    <row r="33" customFormat="false" ht="15.75" hidden="false" customHeight="false" outlineLevel="0" collapsed="false">
      <c r="A33" s="87" t="n">
        <v>29</v>
      </c>
      <c r="B33" s="76" t="n">
        <v>615000</v>
      </c>
      <c r="C33" s="76" t="n">
        <v>200106</v>
      </c>
      <c r="D33" s="76" t="s">
        <v>300</v>
      </c>
      <c r="E33" s="91" t="n">
        <v>4000</v>
      </c>
      <c r="F33" s="92" t="n">
        <v>0</v>
      </c>
      <c r="G33" s="90" t="n">
        <f aca="false">F33/E33</f>
        <v>0</v>
      </c>
    </row>
    <row r="34" customFormat="false" ht="31.5" hidden="false" customHeight="false" outlineLevel="0" collapsed="false">
      <c r="A34" s="77" t="n">
        <v>30</v>
      </c>
      <c r="B34" s="76" t="s">
        <v>319</v>
      </c>
      <c r="C34" s="76" t="s">
        <v>304</v>
      </c>
      <c r="D34" s="76" t="s">
        <v>305</v>
      </c>
      <c r="E34" s="91" t="n">
        <v>5000</v>
      </c>
      <c r="F34" s="92" t="n">
        <v>3000</v>
      </c>
      <c r="G34" s="90" t="n">
        <f aca="false">F34/E34</f>
        <v>0.6</v>
      </c>
    </row>
    <row r="35" customFormat="false" ht="16.5" hidden="false" customHeight="false" outlineLevel="0" collapsed="false">
      <c r="A35" s="87" t="n">
        <v>31</v>
      </c>
      <c r="B35" s="95" t="s">
        <v>319</v>
      </c>
      <c r="C35" s="95" t="s">
        <v>316</v>
      </c>
      <c r="D35" s="95" t="s">
        <v>317</v>
      </c>
      <c r="E35" s="96" t="n">
        <v>9000</v>
      </c>
      <c r="F35" s="97" t="n">
        <v>534.87</v>
      </c>
      <c r="G35" s="98" t="n">
        <f aca="false">F35/E35</f>
        <v>0.05943</v>
      </c>
    </row>
    <row r="36" customFormat="false" ht="31.5" hidden="false" customHeight="false" outlineLevel="0" collapsed="false">
      <c r="A36" s="87"/>
      <c r="B36" s="99" t="n">
        <v>615000</v>
      </c>
      <c r="C36" s="99" t="n">
        <v>850101</v>
      </c>
      <c r="D36" s="99" t="s">
        <v>133</v>
      </c>
      <c r="E36" s="100"/>
      <c r="F36" s="101" t="n">
        <v>-727.6</v>
      </c>
      <c r="G36" s="102"/>
    </row>
    <row r="37" customFormat="false" ht="15.75" hidden="false" customHeight="false" outlineLevel="0" collapsed="false">
      <c r="A37" s="77" t="n">
        <v>32</v>
      </c>
      <c r="B37" s="71" t="n">
        <v>650301</v>
      </c>
      <c r="C37" s="71" t="n">
        <v>710101</v>
      </c>
      <c r="D37" s="71" t="s">
        <v>191</v>
      </c>
      <c r="E37" s="103" t="n">
        <v>100000</v>
      </c>
      <c r="F37" s="104" t="n">
        <v>0</v>
      </c>
      <c r="G37" s="90" t="n">
        <f aca="false">F37/E37</f>
        <v>0</v>
      </c>
    </row>
    <row r="38" customFormat="false" ht="31.5" hidden="false" customHeight="false" outlineLevel="0" collapsed="false">
      <c r="A38" s="77" t="n">
        <v>33</v>
      </c>
      <c r="B38" s="71" t="n">
        <v>650302</v>
      </c>
      <c r="C38" s="71" t="n">
        <v>710103</v>
      </c>
      <c r="D38" s="71" t="s">
        <v>318</v>
      </c>
      <c r="E38" s="103" t="n">
        <v>15000</v>
      </c>
      <c r="F38" s="104" t="n">
        <v>0</v>
      </c>
      <c r="G38" s="90" t="n">
        <f aca="false">F38/E38</f>
        <v>0</v>
      </c>
    </row>
    <row r="39" customFormat="false" ht="16.5" hidden="false" customHeight="false" outlineLevel="0" collapsed="false">
      <c r="A39" s="87" t="n">
        <v>34</v>
      </c>
      <c r="B39" s="95" t="n">
        <v>650302</v>
      </c>
      <c r="C39" s="95" t="n">
        <v>710130</v>
      </c>
      <c r="D39" s="95" t="s">
        <v>197</v>
      </c>
      <c r="E39" s="105" t="n">
        <v>40000</v>
      </c>
      <c r="F39" s="106" t="n">
        <v>0</v>
      </c>
      <c r="G39" s="98" t="n">
        <f aca="false">F39/E39</f>
        <v>0</v>
      </c>
    </row>
    <row r="40" customFormat="false" ht="15.75" hidden="false" customHeight="false" outlineLevel="0" collapsed="false">
      <c r="A40" s="77" t="n">
        <v>35</v>
      </c>
      <c r="B40" s="71" t="s">
        <v>320</v>
      </c>
      <c r="C40" s="71" t="s">
        <v>291</v>
      </c>
      <c r="D40" s="71" t="s">
        <v>292</v>
      </c>
      <c r="E40" s="88" t="n">
        <v>20000</v>
      </c>
      <c r="F40" s="89" t="n">
        <v>13433.68</v>
      </c>
      <c r="G40" s="90" t="n">
        <f aca="false">F40/E40</f>
        <v>0.671684</v>
      </c>
    </row>
    <row r="41" customFormat="false" ht="15.75" hidden="false" customHeight="false" outlineLevel="0" collapsed="false">
      <c r="A41" s="87" t="n">
        <v>36</v>
      </c>
      <c r="B41" s="76" t="n">
        <v>650401</v>
      </c>
      <c r="C41" s="76" t="n">
        <v>200102</v>
      </c>
      <c r="D41" s="76" t="s">
        <v>294</v>
      </c>
      <c r="E41" s="91" t="n">
        <v>20000</v>
      </c>
      <c r="F41" s="92" t="n">
        <v>9681.7</v>
      </c>
      <c r="G41" s="90" t="n">
        <f aca="false">F41/E41</f>
        <v>0.484085</v>
      </c>
    </row>
    <row r="42" customFormat="false" ht="15.75" hidden="false" customHeight="false" outlineLevel="0" collapsed="false">
      <c r="A42" s="77" t="n">
        <v>37</v>
      </c>
      <c r="B42" s="76" t="s">
        <v>320</v>
      </c>
      <c r="C42" s="76" t="s">
        <v>295</v>
      </c>
      <c r="D42" s="76" t="s">
        <v>296</v>
      </c>
      <c r="E42" s="91" t="n">
        <v>150000</v>
      </c>
      <c r="F42" s="92" t="n">
        <v>147633.19</v>
      </c>
      <c r="G42" s="90" t="n">
        <f aca="false">F42/E42</f>
        <v>0.984221266666667</v>
      </c>
    </row>
    <row r="43" customFormat="false" ht="15.75" hidden="false" customHeight="false" outlineLevel="0" collapsed="false">
      <c r="A43" s="87" t="n">
        <v>38</v>
      </c>
      <c r="B43" s="76" t="n">
        <v>650401</v>
      </c>
      <c r="C43" s="76" t="n">
        <v>200104</v>
      </c>
      <c r="D43" s="76" t="s">
        <v>297</v>
      </c>
      <c r="E43" s="91" t="n">
        <v>2000</v>
      </c>
      <c r="F43" s="92" t="n">
        <v>1529.08</v>
      </c>
      <c r="G43" s="90" t="n">
        <f aca="false">F43/E43</f>
        <v>0.76454</v>
      </c>
    </row>
    <row r="44" customFormat="false" ht="15.75" hidden="false" customHeight="false" outlineLevel="0" collapsed="false">
      <c r="A44" s="87" t="n">
        <v>39</v>
      </c>
      <c r="B44" s="76" t="n">
        <v>650401</v>
      </c>
      <c r="C44" s="76" t="n">
        <v>200107</v>
      </c>
      <c r="D44" s="76" t="s">
        <v>301</v>
      </c>
      <c r="E44" s="91" t="n">
        <v>60000</v>
      </c>
      <c r="F44" s="92" t="n">
        <v>52143</v>
      </c>
      <c r="G44" s="90" t="n">
        <f aca="false">F44/E44</f>
        <v>0.86905</v>
      </c>
    </row>
    <row r="45" customFormat="false" ht="31.5" hidden="false" customHeight="false" outlineLevel="0" collapsed="false">
      <c r="A45" s="77" t="n">
        <v>40</v>
      </c>
      <c r="B45" s="76" t="n">
        <v>650401</v>
      </c>
      <c r="C45" s="76" t="n">
        <v>200108</v>
      </c>
      <c r="D45" s="76" t="s">
        <v>303</v>
      </c>
      <c r="E45" s="91" t="n">
        <v>11000</v>
      </c>
      <c r="F45" s="92" t="n">
        <v>8719.47</v>
      </c>
      <c r="G45" s="90" t="n">
        <f aca="false">F45/E45</f>
        <v>0.792679090909091</v>
      </c>
    </row>
    <row r="46" customFormat="false" ht="31.5" hidden="false" customHeight="false" outlineLevel="0" collapsed="false">
      <c r="A46" s="87" t="n">
        <v>41</v>
      </c>
      <c r="B46" s="76" t="n">
        <v>650401</v>
      </c>
      <c r="C46" s="76" t="n">
        <v>200109</v>
      </c>
      <c r="D46" s="76" t="s">
        <v>305</v>
      </c>
      <c r="E46" s="91" t="n">
        <v>31000</v>
      </c>
      <c r="F46" s="92" t="n">
        <v>14192.49</v>
      </c>
      <c r="G46" s="90" t="n">
        <f aca="false">F46/E46</f>
        <v>0.457822258064516</v>
      </c>
    </row>
    <row r="47" customFormat="false" ht="31.5" hidden="false" customHeight="false" outlineLevel="0" collapsed="false">
      <c r="A47" s="77" t="n">
        <v>42</v>
      </c>
      <c r="B47" s="76" t="n">
        <v>650401</v>
      </c>
      <c r="C47" s="76" t="n">
        <v>200130</v>
      </c>
      <c r="D47" s="76" t="s">
        <v>307</v>
      </c>
      <c r="E47" s="91" t="n">
        <v>36000</v>
      </c>
      <c r="F47" s="92" t="n">
        <v>25774.49</v>
      </c>
      <c r="G47" s="90" t="n">
        <f aca="false">F47/E47</f>
        <v>0.715958055555556</v>
      </c>
    </row>
    <row r="48" customFormat="false" ht="15.75" hidden="false" customHeight="false" outlineLevel="0" collapsed="false">
      <c r="A48" s="87" t="n">
        <v>43</v>
      </c>
      <c r="B48" s="76" t="s">
        <v>320</v>
      </c>
      <c r="C48" s="76" t="s">
        <v>321</v>
      </c>
      <c r="D48" s="76" t="s">
        <v>308</v>
      </c>
      <c r="E48" s="91" t="n">
        <v>95000</v>
      </c>
      <c r="F48" s="92" t="n">
        <v>94987.95</v>
      </c>
      <c r="G48" s="90" t="n">
        <f aca="false">F48/E48</f>
        <v>0.999873157894737</v>
      </c>
    </row>
    <row r="49" customFormat="false" ht="15.75" hidden="false" customHeight="false" outlineLevel="0" collapsed="false">
      <c r="A49" s="77" t="n">
        <v>44</v>
      </c>
      <c r="B49" s="76" t="n">
        <v>650401</v>
      </c>
      <c r="C49" s="76" t="n">
        <v>200530</v>
      </c>
      <c r="D49" s="76" t="s">
        <v>310</v>
      </c>
      <c r="E49" s="91" t="n">
        <v>46000</v>
      </c>
      <c r="F49" s="92" t="n">
        <v>45985.2</v>
      </c>
      <c r="G49" s="90" t="n">
        <f aca="false">F49/E49</f>
        <v>0.999678260869565</v>
      </c>
    </row>
    <row r="50" customFormat="false" ht="15.75" hidden="false" customHeight="false" outlineLevel="0" collapsed="false">
      <c r="A50" s="77" t="n">
        <v>45</v>
      </c>
      <c r="B50" s="76" t="s">
        <v>320</v>
      </c>
      <c r="C50" s="76" t="s">
        <v>322</v>
      </c>
      <c r="D50" s="76" t="s">
        <v>323</v>
      </c>
      <c r="E50" s="91" t="n">
        <v>3000</v>
      </c>
      <c r="F50" s="92" t="n">
        <v>2908</v>
      </c>
      <c r="G50" s="90" t="n">
        <f aca="false">F50/E50</f>
        <v>0.969333333333333</v>
      </c>
    </row>
    <row r="51" customFormat="false" ht="15.75" hidden="false" customHeight="false" outlineLevel="0" collapsed="false">
      <c r="A51" s="87" t="n">
        <v>46</v>
      </c>
      <c r="B51" s="76" t="n">
        <v>650401</v>
      </c>
      <c r="C51" s="76" t="n">
        <v>570201</v>
      </c>
      <c r="D51" s="76" t="s">
        <v>154</v>
      </c>
      <c r="E51" s="91" t="n">
        <v>80000</v>
      </c>
      <c r="F51" s="92" t="n">
        <v>79983</v>
      </c>
      <c r="G51" s="90" t="n">
        <f aca="false">F51/E51</f>
        <v>0.9997875</v>
      </c>
    </row>
    <row r="52" customFormat="false" ht="16.5" hidden="false" customHeight="false" outlineLevel="0" collapsed="false">
      <c r="A52" s="77" t="n">
        <v>47</v>
      </c>
      <c r="B52" s="95" t="n">
        <v>650401</v>
      </c>
      <c r="C52" s="95" t="n">
        <v>5901</v>
      </c>
      <c r="D52" s="95" t="s">
        <v>324</v>
      </c>
      <c r="E52" s="96" t="n">
        <v>500000</v>
      </c>
      <c r="F52" s="97" t="n">
        <v>500000</v>
      </c>
      <c r="G52" s="98" t="n">
        <f aca="false">F52/E52</f>
        <v>1</v>
      </c>
    </row>
    <row r="53" customFormat="false" ht="16.5" hidden="false" customHeight="false" outlineLevel="0" collapsed="false">
      <c r="A53" s="87" t="n">
        <v>48</v>
      </c>
      <c r="B53" s="107" t="n">
        <v>650213</v>
      </c>
      <c r="C53" s="107" t="n">
        <v>710130</v>
      </c>
      <c r="D53" s="107" t="s">
        <v>197</v>
      </c>
      <c r="E53" s="108" t="n">
        <v>30000</v>
      </c>
      <c r="F53" s="109" t="n">
        <v>0</v>
      </c>
      <c r="G53" s="110" t="n">
        <f aca="false">F53/E53</f>
        <v>0</v>
      </c>
    </row>
    <row r="54" customFormat="false" ht="32.25" hidden="false" customHeight="false" outlineLevel="0" collapsed="false">
      <c r="A54" s="77" t="n">
        <v>49</v>
      </c>
      <c r="B54" s="107" t="s">
        <v>325</v>
      </c>
      <c r="C54" s="107" t="s">
        <v>326</v>
      </c>
      <c r="D54" s="107" t="s">
        <v>327</v>
      </c>
      <c r="E54" s="111" t="n">
        <v>22000</v>
      </c>
      <c r="F54" s="112" t="n">
        <v>15720</v>
      </c>
      <c r="G54" s="110" t="n">
        <f aca="false">F54/E54</f>
        <v>0.714545454545455</v>
      </c>
    </row>
    <row r="55" customFormat="false" ht="15.75" hidden="false" customHeight="false" outlineLevel="0" collapsed="false">
      <c r="A55" s="87" t="n">
        <v>50</v>
      </c>
      <c r="B55" s="71" t="s">
        <v>328</v>
      </c>
      <c r="C55" s="71" t="s">
        <v>282</v>
      </c>
      <c r="D55" s="71" t="s">
        <v>283</v>
      </c>
      <c r="E55" s="88" t="n">
        <v>58000</v>
      </c>
      <c r="F55" s="89" t="n">
        <v>30419</v>
      </c>
      <c r="G55" s="90" t="n">
        <f aca="false">F55/E55</f>
        <v>0.524465517241379</v>
      </c>
    </row>
    <row r="56" customFormat="false" ht="15.75" hidden="false" customHeight="false" outlineLevel="0" collapsed="false">
      <c r="A56" s="77" t="n">
        <v>51</v>
      </c>
      <c r="B56" s="76" t="s">
        <v>328</v>
      </c>
      <c r="C56" s="76" t="s">
        <v>286</v>
      </c>
      <c r="D56" s="76" t="s">
        <v>287</v>
      </c>
      <c r="E56" s="91" t="n">
        <v>5000</v>
      </c>
      <c r="F56" s="92" t="n">
        <v>1910</v>
      </c>
      <c r="G56" s="90" t="n">
        <f aca="false">F56/E56</f>
        <v>0.382</v>
      </c>
    </row>
    <row r="57" customFormat="false" ht="15.75" hidden="false" customHeight="false" outlineLevel="0" collapsed="false">
      <c r="A57" s="87" t="n">
        <v>52</v>
      </c>
      <c r="B57" s="76" t="n">
        <v>660800</v>
      </c>
      <c r="C57" s="76" t="n">
        <v>100206</v>
      </c>
      <c r="D57" s="76" t="s">
        <v>288</v>
      </c>
      <c r="E57" s="91" t="n">
        <v>2000</v>
      </c>
      <c r="F57" s="92" t="n">
        <v>0</v>
      </c>
      <c r="G57" s="90" t="n">
        <f aca="false">F57/E57</f>
        <v>0</v>
      </c>
    </row>
    <row r="58" customFormat="false" ht="32.25" hidden="false" customHeight="false" outlineLevel="0" collapsed="false">
      <c r="A58" s="77" t="n">
        <v>53</v>
      </c>
      <c r="B58" s="95" t="s">
        <v>328</v>
      </c>
      <c r="C58" s="95" t="s">
        <v>289</v>
      </c>
      <c r="D58" s="95" t="s">
        <v>290</v>
      </c>
      <c r="E58" s="96" t="n">
        <v>1000</v>
      </c>
      <c r="F58" s="97" t="n">
        <v>728</v>
      </c>
      <c r="G58" s="98" t="n">
        <f aca="false">F58/E58</f>
        <v>0.728</v>
      </c>
    </row>
    <row r="59" customFormat="false" ht="15.75" hidden="false" customHeight="false" outlineLevel="0" collapsed="false">
      <c r="A59" s="87" t="n">
        <v>54</v>
      </c>
      <c r="B59" s="71" t="s">
        <v>329</v>
      </c>
      <c r="C59" s="71" t="s">
        <v>282</v>
      </c>
      <c r="D59" s="71" t="s">
        <v>283</v>
      </c>
      <c r="E59" s="88" t="n">
        <v>22000</v>
      </c>
      <c r="F59" s="89" t="n">
        <v>0</v>
      </c>
      <c r="G59" s="90" t="n">
        <f aca="false">F59/E59</f>
        <v>0</v>
      </c>
    </row>
    <row r="60" customFormat="false" ht="15.75" hidden="false" customHeight="false" outlineLevel="0" collapsed="false">
      <c r="A60" s="77" t="n">
        <v>55</v>
      </c>
      <c r="B60" s="76" t="s">
        <v>329</v>
      </c>
      <c r="C60" s="76" t="s">
        <v>286</v>
      </c>
      <c r="D60" s="76" t="s">
        <v>287</v>
      </c>
      <c r="E60" s="91" t="n">
        <v>2000</v>
      </c>
      <c r="F60" s="92" t="n">
        <v>0</v>
      </c>
      <c r="G60" s="90" t="n">
        <f aca="false">F60/E60</f>
        <v>0</v>
      </c>
    </row>
    <row r="61" customFormat="false" ht="15.75" hidden="false" customHeight="false" outlineLevel="0" collapsed="false">
      <c r="A61" s="87" t="n">
        <v>56</v>
      </c>
      <c r="B61" s="76" t="n">
        <v>670302</v>
      </c>
      <c r="C61" s="76" t="n">
        <v>100206</v>
      </c>
      <c r="D61" s="76" t="s">
        <v>288</v>
      </c>
      <c r="E61" s="91" t="n">
        <v>2000</v>
      </c>
      <c r="F61" s="92" t="n">
        <v>0</v>
      </c>
      <c r="G61" s="90" t="n">
        <f aca="false">F61/E61</f>
        <v>0</v>
      </c>
    </row>
    <row r="62" customFormat="false" ht="31.5" hidden="false" customHeight="false" outlineLevel="0" collapsed="false">
      <c r="A62" s="77" t="n">
        <v>57</v>
      </c>
      <c r="B62" s="76" t="s">
        <v>329</v>
      </c>
      <c r="C62" s="76" t="s">
        <v>289</v>
      </c>
      <c r="D62" s="76" t="s">
        <v>290</v>
      </c>
      <c r="E62" s="91" t="n">
        <v>2000</v>
      </c>
      <c r="F62" s="92" t="n">
        <v>0</v>
      </c>
      <c r="G62" s="90" t="n">
        <f aca="false">F62/E62</f>
        <v>0</v>
      </c>
    </row>
    <row r="63" customFormat="false" ht="15.75" hidden="false" customHeight="false" outlineLevel="0" collapsed="false">
      <c r="A63" s="87" t="n">
        <v>58</v>
      </c>
      <c r="B63" s="76" t="n">
        <v>670302</v>
      </c>
      <c r="C63" s="76" t="n">
        <v>200101</v>
      </c>
      <c r="D63" s="76" t="s">
        <v>292</v>
      </c>
      <c r="E63" s="91" t="n">
        <v>1000</v>
      </c>
      <c r="F63" s="92" t="n">
        <v>0</v>
      </c>
      <c r="G63" s="90" t="n">
        <f aca="false">F63/E63</f>
        <v>0</v>
      </c>
    </row>
    <row r="64" customFormat="false" ht="15.75" hidden="false" customHeight="false" outlineLevel="0" collapsed="false">
      <c r="A64" s="77" t="n">
        <v>59</v>
      </c>
      <c r="B64" s="76" t="n">
        <v>670302</v>
      </c>
      <c r="C64" s="76" t="n">
        <v>200102</v>
      </c>
      <c r="D64" s="76" t="s">
        <v>294</v>
      </c>
      <c r="E64" s="91" t="n">
        <v>1000</v>
      </c>
      <c r="F64" s="92" t="n">
        <v>0</v>
      </c>
      <c r="G64" s="90" t="n">
        <f aca="false">F64/E64</f>
        <v>0</v>
      </c>
    </row>
    <row r="65" customFormat="false" ht="15.75" hidden="false" customHeight="false" outlineLevel="0" collapsed="false">
      <c r="A65" s="87" t="n">
        <v>60</v>
      </c>
      <c r="B65" s="76" t="n">
        <v>670302</v>
      </c>
      <c r="C65" s="76" t="n">
        <v>200601</v>
      </c>
      <c r="D65" s="76" t="s">
        <v>311</v>
      </c>
      <c r="E65" s="91" t="n">
        <v>1000</v>
      </c>
      <c r="F65" s="92" t="n">
        <v>0</v>
      </c>
      <c r="G65" s="90" t="n">
        <f aca="false">F65/E65</f>
        <v>0</v>
      </c>
    </row>
    <row r="66" customFormat="false" ht="16.5" hidden="false" customHeight="false" outlineLevel="0" collapsed="false">
      <c r="A66" s="87" t="n">
        <v>61</v>
      </c>
      <c r="B66" s="95" t="n">
        <v>670302</v>
      </c>
      <c r="C66" s="95" t="n">
        <v>201300</v>
      </c>
      <c r="D66" s="95" t="s">
        <v>323</v>
      </c>
      <c r="E66" s="96" t="n">
        <v>1000</v>
      </c>
      <c r="F66" s="97" t="n">
        <v>0</v>
      </c>
      <c r="G66" s="98" t="n">
        <f aca="false">F66/E66</f>
        <v>0</v>
      </c>
    </row>
    <row r="67" customFormat="false" ht="15" hidden="false" customHeight="true" outlineLevel="0" collapsed="false">
      <c r="A67" s="77" t="n">
        <v>62</v>
      </c>
      <c r="B67" s="71" t="s">
        <v>330</v>
      </c>
      <c r="C67" s="71" t="s">
        <v>295</v>
      </c>
      <c r="D67" s="71" t="s">
        <v>296</v>
      </c>
      <c r="E67" s="88" t="n">
        <v>12000</v>
      </c>
      <c r="F67" s="89" t="n">
        <v>6591.44</v>
      </c>
      <c r="G67" s="90" t="n">
        <f aca="false">F67/E67</f>
        <v>0.549286666666667</v>
      </c>
    </row>
    <row r="68" customFormat="false" ht="31.5" hidden="false" customHeight="false" outlineLevel="0" collapsed="false">
      <c r="A68" s="87" t="n">
        <v>63</v>
      </c>
      <c r="B68" s="76" t="s">
        <v>330</v>
      </c>
      <c r="C68" s="76" t="s">
        <v>304</v>
      </c>
      <c r="D68" s="76" t="s">
        <v>305</v>
      </c>
      <c r="E68" s="91" t="n">
        <v>16000</v>
      </c>
      <c r="F68" s="92" t="n">
        <v>1428</v>
      </c>
      <c r="G68" s="90" t="n">
        <f aca="false">F68/E68</f>
        <v>0.08925</v>
      </c>
    </row>
    <row r="69" customFormat="false" ht="16.5" hidden="false" customHeight="false" outlineLevel="0" collapsed="false">
      <c r="A69" s="77" t="n">
        <v>64</v>
      </c>
      <c r="B69" s="95" t="n">
        <v>670303</v>
      </c>
      <c r="C69" s="95" t="n">
        <v>2002</v>
      </c>
      <c r="D69" s="95" t="s">
        <v>308</v>
      </c>
      <c r="E69" s="96" t="n">
        <v>5000</v>
      </c>
      <c r="F69" s="97" t="n">
        <v>0</v>
      </c>
      <c r="G69" s="98" t="n">
        <f aca="false">F69/E69</f>
        <v>0</v>
      </c>
    </row>
    <row r="70" customFormat="false" ht="15.75" hidden="false" customHeight="false" outlineLevel="0" collapsed="false">
      <c r="A70" s="87" t="n">
        <v>65</v>
      </c>
      <c r="B70" s="71" t="s">
        <v>331</v>
      </c>
      <c r="C70" s="71" t="s">
        <v>295</v>
      </c>
      <c r="D70" s="71" t="s">
        <v>296</v>
      </c>
      <c r="E70" s="88" t="n">
        <v>15000</v>
      </c>
      <c r="F70" s="89" t="n">
        <v>14949.36</v>
      </c>
      <c r="G70" s="90" t="n">
        <f aca="false">F70/E70</f>
        <v>0.996624</v>
      </c>
    </row>
    <row r="71" customFormat="false" ht="15.75" hidden="false" customHeight="false" outlineLevel="0" collapsed="false">
      <c r="A71" s="77" t="n">
        <v>66</v>
      </c>
      <c r="B71" s="76" t="s">
        <v>331</v>
      </c>
      <c r="C71" s="76" t="s">
        <v>321</v>
      </c>
      <c r="D71" s="76" t="s">
        <v>308</v>
      </c>
      <c r="E71" s="91" t="n">
        <v>60000</v>
      </c>
      <c r="F71" s="92" t="n">
        <v>193.02</v>
      </c>
      <c r="G71" s="90" t="n">
        <f aca="false">F71/E71</f>
        <v>0.003217</v>
      </c>
    </row>
    <row r="72" customFormat="false" ht="15.75" hidden="false" customHeight="false" outlineLevel="0" collapsed="false">
      <c r="A72" s="87" t="n">
        <v>67</v>
      </c>
      <c r="B72" s="76" t="n">
        <v>670307</v>
      </c>
      <c r="C72" s="76" t="n">
        <v>200530</v>
      </c>
      <c r="D72" s="76" t="s">
        <v>310</v>
      </c>
      <c r="E72" s="91" t="n">
        <v>10000</v>
      </c>
      <c r="F72" s="92" t="n">
        <v>0</v>
      </c>
      <c r="G72" s="90" t="n">
        <f aca="false">F72/E72</f>
        <v>0</v>
      </c>
    </row>
    <row r="73" customFormat="false" ht="15" hidden="false" customHeight="false" outlineLevel="0" collapsed="false">
      <c r="A73" s="77" t="n">
        <v>68</v>
      </c>
      <c r="B73" s="76" t="n">
        <v>670307</v>
      </c>
      <c r="C73" s="76" t="n">
        <v>203030</v>
      </c>
      <c r="D73" s="76" t="s">
        <v>317</v>
      </c>
      <c r="E73" s="91" t="n">
        <v>35000</v>
      </c>
      <c r="F73" s="92" t="n">
        <v>4399.8</v>
      </c>
      <c r="G73" s="90" t="n">
        <f aca="false">F73/E73</f>
        <v>0.125708571428571</v>
      </c>
    </row>
    <row r="74" customFormat="false" ht="15" hidden="false" customHeight="false" outlineLevel="0" collapsed="false">
      <c r="A74" s="87" t="n">
        <v>69</v>
      </c>
      <c r="B74" s="113" t="n">
        <v>670307</v>
      </c>
      <c r="C74" s="113" t="n">
        <v>710101</v>
      </c>
      <c r="D74" s="113" t="s">
        <v>191</v>
      </c>
      <c r="E74" s="114" t="n">
        <v>380000</v>
      </c>
      <c r="F74" s="115" t="n">
        <v>379991.53</v>
      </c>
      <c r="G74" s="90" t="n">
        <f aca="false">F74/E74</f>
        <v>0.999977710526316</v>
      </c>
    </row>
    <row r="75" customFormat="false" ht="16.5" hidden="false" customHeight="false" outlineLevel="0" collapsed="false">
      <c r="A75" s="87" t="n">
        <v>70</v>
      </c>
      <c r="B75" s="95" t="n">
        <v>670307</v>
      </c>
      <c r="C75" s="95" t="n">
        <v>710130</v>
      </c>
      <c r="D75" s="95" t="s">
        <v>197</v>
      </c>
      <c r="E75" s="105" t="n">
        <v>35000</v>
      </c>
      <c r="F75" s="106" t="n">
        <v>12520</v>
      </c>
      <c r="G75" s="98" t="n">
        <f aca="false">F75/E75</f>
        <v>0.357714285714286</v>
      </c>
    </row>
    <row r="76" customFormat="false" ht="31.5" hidden="false" customHeight="false" outlineLevel="0" collapsed="false">
      <c r="A76" s="77" t="n">
        <v>71</v>
      </c>
      <c r="B76" s="71" t="s">
        <v>332</v>
      </c>
      <c r="C76" s="71" t="s">
        <v>304</v>
      </c>
      <c r="D76" s="71" t="s">
        <v>305</v>
      </c>
      <c r="E76" s="88" t="n">
        <v>10000</v>
      </c>
      <c r="F76" s="89" t="n">
        <v>0</v>
      </c>
      <c r="G76" s="90" t="n">
        <f aca="false">F76/E76</f>
        <v>0</v>
      </c>
    </row>
    <row r="77" customFormat="false" ht="31.5" hidden="false" customHeight="false" outlineLevel="0" collapsed="false">
      <c r="A77" s="87" t="n">
        <v>72</v>
      </c>
      <c r="B77" s="76" t="n">
        <v>670501</v>
      </c>
      <c r="C77" s="76" t="n">
        <v>200130</v>
      </c>
      <c r="D77" s="76" t="s">
        <v>307</v>
      </c>
      <c r="E77" s="91" t="n">
        <v>10000</v>
      </c>
      <c r="F77" s="92" t="n">
        <v>1941</v>
      </c>
      <c r="G77" s="90" t="n">
        <f aca="false">F77/E77</f>
        <v>0.1941</v>
      </c>
    </row>
    <row r="78" customFormat="false" ht="15" hidden="false" customHeight="true" outlineLevel="0" collapsed="false">
      <c r="A78" s="77" t="n">
        <v>73</v>
      </c>
      <c r="B78" s="76" t="s">
        <v>332</v>
      </c>
      <c r="C78" s="76" t="n">
        <v>200200</v>
      </c>
      <c r="D78" s="76" t="s">
        <v>308</v>
      </c>
      <c r="E78" s="91" t="n">
        <v>20000</v>
      </c>
      <c r="F78" s="92" t="n">
        <v>0</v>
      </c>
      <c r="G78" s="90" t="n">
        <f aca="false">F78/E78</f>
        <v>0</v>
      </c>
    </row>
    <row r="79" customFormat="false" ht="15" hidden="false" customHeight="true" outlineLevel="0" collapsed="false">
      <c r="A79" s="87" t="n">
        <v>74</v>
      </c>
      <c r="B79" s="76" t="n">
        <v>670501</v>
      </c>
      <c r="C79" s="76" t="n">
        <v>203030</v>
      </c>
      <c r="D79" s="76" t="s">
        <v>317</v>
      </c>
      <c r="E79" s="91" t="n">
        <v>10000</v>
      </c>
      <c r="F79" s="92" t="n">
        <v>6972</v>
      </c>
      <c r="G79" s="90" t="n">
        <f aca="false">F79/E79</f>
        <v>0.6972</v>
      </c>
    </row>
    <row r="80" customFormat="false" ht="15" hidden="false" customHeight="true" outlineLevel="0" collapsed="false">
      <c r="A80" s="87" t="n">
        <v>75</v>
      </c>
      <c r="B80" s="99" t="n">
        <v>670501</v>
      </c>
      <c r="C80" s="99" t="n">
        <v>710101</v>
      </c>
      <c r="D80" s="99" t="s">
        <v>191</v>
      </c>
      <c r="E80" s="100" t="n">
        <v>200000</v>
      </c>
      <c r="F80" s="101"/>
      <c r="G80" s="102"/>
    </row>
    <row r="81" customFormat="false" ht="15" hidden="false" customHeight="true" outlineLevel="0" collapsed="false">
      <c r="A81" s="116" t="n">
        <v>76</v>
      </c>
      <c r="B81" s="99" t="n">
        <v>670501</v>
      </c>
      <c r="C81" s="99" t="n">
        <v>710130</v>
      </c>
      <c r="D81" s="99" t="s">
        <v>197</v>
      </c>
      <c r="E81" s="100" t="n">
        <v>15000</v>
      </c>
      <c r="F81" s="101"/>
      <c r="G81" s="102"/>
    </row>
    <row r="82" customFormat="false" ht="15" hidden="false" customHeight="true" outlineLevel="0" collapsed="false">
      <c r="A82" s="76" t="n">
        <v>77</v>
      </c>
      <c r="B82" s="76" t="n">
        <v>670600</v>
      </c>
      <c r="C82" s="76" t="n">
        <v>591200</v>
      </c>
      <c r="D82" s="76" t="s">
        <v>333</v>
      </c>
      <c r="E82" s="91" t="n">
        <v>200000</v>
      </c>
      <c r="F82" s="117" t="n">
        <v>0</v>
      </c>
      <c r="G82" s="118" t="n">
        <f aca="false">F82/E82</f>
        <v>0</v>
      </c>
    </row>
    <row r="83" customFormat="false" ht="34.5" hidden="false" customHeight="true" outlineLevel="0" collapsed="false">
      <c r="A83" s="76" t="n">
        <v>78</v>
      </c>
      <c r="B83" s="76" t="n">
        <v>670600</v>
      </c>
      <c r="C83" s="76" t="n">
        <v>850101</v>
      </c>
      <c r="D83" s="76" t="s">
        <v>133</v>
      </c>
      <c r="E83" s="91"/>
      <c r="F83" s="117" t="n">
        <v>-40</v>
      </c>
      <c r="G83" s="118"/>
    </row>
    <row r="84" s="123" customFormat="true" ht="15.75" hidden="false" customHeight="false" outlineLevel="0" collapsed="false">
      <c r="A84" s="76" t="n">
        <v>79</v>
      </c>
      <c r="B84" s="119" t="s">
        <v>334</v>
      </c>
      <c r="C84" s="119" t="s">
        <v>282</v>
      </c>
      <c r="D84" s="119" t="s">
        <v>283</v>
      </c>
      <c r="E84" s="120" t="n">
        <v>630000</v>
      </c>
      <c r="F84" s="121" t="n">
        <v>532771</v>
      </c>
      <c r="G84" s="122" t="n">
        <f aca="false">F84/E84</f>
        <v>0.845668253968254</v>
      </c>
    </row>
    <row r="85" customFormat="false" ht="15.75" hidden="false" customHeight="false" outlineLevel="0" collapsed="false">
      <c r="A85" s="87" t="n">
        <v>80</v>
      </c>
      <c r="B85" s="71" t="s">
        <v>334</v>
      </c>
      <c r="C85" s="71" t="s">
        <v>286</v>
      </c>
      <c r="D85" s="71" t="s">
        <v>287</v>
      </c>
      <c r="E85" s="88" t="n">
        <v>71000</v>
      </c>
      <c r="F85" s="89" t="n">
        <v>61216</v>
      </c>
      <c r="G85" s="90" t="n">
        <f aca="false">F85/E85</f>
        <v>0.862197183098592</v>
      </c>
    </row>
    <row r="86" customFormat="false" ht="15.75" hidden="false" customHeight="false" outlineLevel="0" collapsed="false">
      <c r="A86" s="77" t="n">
        <v>81</v>
      </c>
      <c r="B86" s="76" t="n">
        <v>680502</v>
      </c>
      <c r="C86" s="76" t="n">
        <v>100206</v>
      </c>
      <c r="D86" s="76" t="s">
        <v>288</v>
      </c>
      <c r="E86" s="91" t="n">
        <v>58000</v>
      </c>
      <c r="F86" s="92" t="n">
        <v>0</v>
      </c>
      <c r="G86" s="90" t="n">
        <f aca="false">F86/E86</f>
        <v>0</v>
      </c>
    </row>
    <row r="87" customFormat="false" ht="31.5" hidden="false" customHeight="false" outlineLevel="0" collapsed="false">
      <c r="A87" s="87" t="n">
        <v>82</v>
      </c>
      <c r="B87" s="76" t="s">
        <v>334</v>
      </c>
      <c r="C87" s="76" t="n">
        <v>100307</v>
      </c>
      <c r="D87" s="76" t="s">
        <v>290</v>
      </c>
      <c r="E87" s="91" t="n">
        <v>15000</v>
      </c>
      <c r="F87" s="92" t="n">
        <v>12866</v>
      </c>
      <c r="G87" s="90" t="n">
        <f aca="false">F87/E87</f>
        <v>0.857733333333333</v>
      </c>
    </row>
    <row r="88" customFormat="false" ht="16.5" hidden="false" customHeight="false" outlineLevel="0" collapsed="false">
      <c r="A88" s="77" t="n">
        <v>83</v>
      </c>
      <c r="B88" s="95" t="s">
        <v>334</v>
      </c>
      <c r="C88" s="95" t="s">
        <v>335</v>
      </c>
      <c r="D88" s="95" t="s">
        <v>336</v>
      </c>
      <c r="E88" s="96" t="n">
        <v>935000</v>
      </c>
      <c r="F88" s="97" t="n">
        <v>932020</v>
      </c>
      <c r="G88" s="98" t="n">
        <f aca="false">F88/E88</f>
        <v>0.996812834224599</v>
      </c>
    </row>
    <row r="89" customFormat="false" ht="32.25" hidden="false" customHeight="false" outlineLevel="0" collapsed="false">
      <c r="A89" s="87" t="n">
        <v>84</v>
      </c>
      <c r="B89" s="95" t="n">
        <v>680502</v>
      </c>
      <c r="C89" s="124" t="n">
        <v>850101</v>
      </c>
      <c r="D89" s="95" t="s">
        <v>133</v>
      </c>
      <c r="E89" s="125" t="n">
        <v>0</v>
      </c>
      <c r="F89" s="126" t="n">
        <v>-800</v>
      </c>
      <c r="G89" s="98" t="e">
        <f aca="false">F89/E89</f>
        <v>#DIV/0!</v>
      </c>
    </row>
    <row r="90" s="131" customFormat="true" ht="16.5" hidden="false" customHeight="false" outlineLevel="0" collapsed="false">
      <c r="A90" s="77" t="n">
        <v>85</v>
      </c>
      <c r="B90" s="127" t="s">
        <v>337</v>
      </c>
      <c r="C90" s="127" t="s">
        <v>335</v>
      </c>
      <c r="D90" s="127" t="s">
        <v>336</v>
      </c>
      <c r="E90" s="128" t="n">
        <v>120700</v>
      </c>
      <c r="F90" s="129" t="n">
        <v>48692</v>
      </c>
      <c r="G90" s="130" t="n">
        <f aca="false">F90/E90</f>
        <v>0.403413421706711</v>
      </c>
    </row>
    <row r="91" customFormat="false" ht="16.5" hidden="false" customHeight="false" outlineLevel="0" collapsed="false">
      <c r="A91" s="87" t="n">
        <v>86</v>
      </c>
      <c r="B91" s="107" t="s">
        <v>338</v>
      </c>
      <c r="C91" s="107" t="s">
        <v>335</v>
      </c>
      <c r="D91" s="107" t="s">
        <v>336</v>
      </c>
      <c r="E91" s="111" t="n">
        <v>40000</v>
      </c>
      <c r="F91" s="112" t="n">
        <v>9200</v>
      </c>
      <c r="G91" s="110" t="n">
        <f aca="false">F91/E91</f>
        <v>0.23</v>
      </c>
    </row>
    <row r="92" customFormat="false" ht="15.75" hidden="false" customHeight="false" outlineLevel="0" collapsed="false">
      <c r="A92" s="87" t="n">
        <v>87</v>
      </c>
      <c r="B92" s="71" t="s">
        <v>339</v>
      </c>
      <c r="C92" s="71" t="s">
        <v>295</v>
      </c>
      <c r="D92" s="71" t="s">
        <v>296</v>
      </c>
      <c r="E92" s="88" t="n">
        <v>80000</v>
      </c>
      <c r="F92" s="132" t="n">
        <v>59677.49</v>
      </c>
      <c r="G92" s="90" t="n">
        <f aca="false">F92/E92</f>
        <v>0.745968625</v>
      </c>
    </row>
    <row r="93" customFormat="false" ht="15.75" hidden="false" customHeight="false" outlineLevel="0" collapsed="false">
      <c r="A93" s="77" t="n">
        <v>88</v>
      </c>
      <c r="B93" s="76" t="n">
        <v>700600</v>
      </c>
      <c r="C93" s="76" t="n">
        <v>2002</v>
      </c>
      <c r="D93" s="76" t="s">
        <v>308</v>
      </c>
      <c r="E93" s="91" t="n">
        <v>120000</v>
      </c>
      <c r="F93" s="92" t="n">
        <v>22241.2</v>
      </c>
      <c r="G93" s="90" t="n">
        <f aca="false">F93/E93</f>
        <v>0.185343333333333</v>
      </c>
    </row>
    <row r="94" customFormat="false" ht="16.5" hidden="false" customHeight="false" outlineLevel="0" collapsed="false">
      <c r="A94" s="87" t="n">
        <v>89</v>
      </c>
      <c r="B94" s="95" t="n">
        <v>700600</v>
      </c>
      <c r="C94" s="95" t="n">
        <v>203030</v>
      </c>
      <c r="D94" s="95" t="s">
        <v>317</v>
      </c>
      <c r="E94" s="96" t="n">
        <v>60000</v>
      </c>
      <c r="F94" s="97" t="n">
        <v>0</v>
      </c>
      <c r="G94" s="98" t="n">
        <f aca="false">F94/E94</f>
        <v>0</v>
      </c>
    </row>
    <row r="95" customFormat="false" ht="15.75" hidden="false" customHeight="false" outlineLevel="0" collapsed="false">
      <c r="A95" s="77" t="n">
        <v>90</v>
      </c>
      <c r="B95" s="71" t="s">
        <v>340</v>
      </c>
      <c r="C95" s="71" t="s">
        <v>298</v>
      </c>
      <c r="D95" s="71" t="s">
        <v>299</v>
      </c>
      <c r="E95" s="88" t="n">
        <v>20000</v>
      </c>
      <c r="F95" s="89" t="n">
        <v>7222.34</v>
      </c>
      <c r="G95" s="90" t="n">
        <f aca="false">F95/E95</f>
        <v>0.361117</v>
      </c>
    </row>
    <row r="96" customFormat="false" ht="15.75" hidden="false" customHeight="false" outlineLevel="0" collapsed="false">
      <c r="A96" s="87" t="n">
        <v>91</v>
      </c>
      <c r="B96" s="76" t="s">
        <v>340</v>
      </c>
      <c r="C96" s="76" t="s">
        <v>341</v>
      </c>
      <c r="D96" s="76" t="s">
        <v>300</v>
      </c>
      <c r="E96" s="91" t="n">
        <v>7000</v>
      </c>
      <c r="F96" s="92" t="n">
        <v>0</v>
      </c>
      <c r="G96" s="90" t="n">
        <f aca="false">F96/E96</f>
        <v>0</v>
      </c>
    </row>
    <row r="97" customFormat="false" ht="31.5" hidden="false" customHeight="false" outlineLevel="0" collapsed="false">
      <c r="A97" s="77" t="n">
        <v>92</v>
      </c>
      <c r="B97" s="76" t="n">
        <v>705000</v>
      </c>
      <c r="C97" s="76" t="n">
        <v>200109</v>
      </c>
      <c r="D97" s="76" t="s">
        <v>305</v>
      </c>
      <c r="E97" s="91" t="n">
        <v>30000</v>
      </c>
      <c r="F97" s="92" t="n">
        <v>0</v>
      </c>
      <c r="G97" s="90" t="n">
        <f aca="false">F97/E97</f>
        <v>0</v>
      </c>
    </row>
    <row r="98" customFormat="false" ht="15.75" hidden="false" customHeight="false" outlineLevel="0" collapsed="false">
      <c r="A98" s="87" t="n">
        <v>93</v>
      </c>
      <c r="B98" s="76" t="n">
        <v>705000</v>
      </c>
      <c r="C98" s="76" t="n">
        <v>200200</v>
      </c>
      <c r="D98" s="76" t="s">
        <v>308</v>
      </c>
      <c r="E98" s="91" t="n">
        <v>100000</v>
      </c>
      <c r="F98" s="92" t="n">
        <v>431</v>
      </c>
      <c r="G98" s="90" t="n">
        <f aca="false">F98/E98</f>
        <v>0.00431</v>
      </c>
    </row>
    <row r="99" customFormat="false" ht="15.75" hidden="false" customHeight="false" outlineLevel="0" collapsed="false">
      <c r="A99" s="77" t="n">
        <v>94</v>
      </c>
      <c r="B99" s="76" t="s">
        <v>340</v>
      </c>
      <c r="C99" s="76" t="s">
        <v>309</v>
      </c>
      <c r="D99" s="76" t="s">
        <v>310</v>
      </c>
      <c r="E99" s="91" t="n">
        <v>50000</v>
      </c>
      <c r="F99" s="92" t="n">
        <v>6544.37</v>
      </c>
      <c r="G99" s="90" t="n">
        <f aca="false">F99/E99</f>
        <v>0.1308874</v>
      </c>
    </row>
    <row r="100" customFormat="false" ht="17.25" hidden="false" customHeight="true" outlineLevel="0" collapsed="false">
      <c r="A100" s="87" t="n">
        <v>95</v>
      </c>
      <c r="B100" s="76" t="s">
        <v>340</v>
      </c>
      <c r="C100" s="76" t="s">
        <v>316</v>
      </c>
      <c r="D100" s="76" t="s">
        <v>317</v>
      </c>
      <c r="E100" s="91" t="n">
        <v>90000</v>
      </c>
      <c r="F100" s="92" t="n">
        <v>34735.52</v>
      </c>
      <c r="G100" s="90" t="n">
        <f aca="false">F100/E100</f>
        <v>0.385950222222222</v>
      </c>
    </row>
    <row r="101" customFormat="false" ht="17.25" hidden="false" customHeight="true" outlineLevel="0" collapsed="false">
      <c r="A101" s="77" t="n">
        <v>96</v>
      </c>
      <c r="B101" s="76" t="n">
        <v>705000</v>
      </c>
      <c r="C101" s="76" t="n">
        <v>710101</v>
      </c>
      <c r="D101" s="71" t="s">
        <v>191</v>
      </c>
      <c r="E101" s="93" t="n">
        <v>1575000</v>
      </c>
      <c r="F101" s="94" t="n">
        <v>1106473.93</v>
      </c>
      <c r="G101" s="90" t="n">
        <f aca="false">F101/E101</f>
        <v>0.70252313015873</v>
      </c>
    </row>
    <row r="102" customFormat="false" ht="33.75" hidden="false" customHeight="true" outlineLevel="0" collapsed="false">
      <c r="A102" s="87" t="n">
        <v>97</v>
      </c>
      <c r="B102" s="113" t="n">
        <v>705000</v>
      </c>
      <c r="C102" s="113" t="n">
        <v>710102</v>
      </c>
      <c r="D102" s="99" t="s">
        <v>193</v>
      </c>
      <c r="E102" s="133" t="n">
        <v>106000</v>
      </c>
      <c r="F102" s="134" t="n">
        <v>0</v>
      </c>
      <c r="G102" s="102" t="n">
        <f aca="false">F102/E102</f>
        <v>0</v>
      </c>
    </row>
    <row r="103" customFormat="false" ht="17.25" hidden="false" customHeight="true" outlineLevel="0" collapsed="false">
      <c r="A103" s="77" t="n">
        <v>98</v>
      </c>
      <c r="B103" s="95" t="n">
        <v>705000</v>
      </c>
      <c r="C103" s="95" t="n">
        <v>710130</v>
      </c>
      <c r="D103" s="95" t="s">
        <v>197</v>
      </c>
      <c r="E103" s="105" t="n">
        <v>155000</v>
      </c>
      <c r="F103" s="106" t="n">
        <v>64380</v>
      </c>
      <c r="G103" s="98" t="n">
        <f aca="false">F103/E103</f>
        <v>0.415354838709677</v>
      </c>
    </row>
    <row r="104" customFormat="false" ht="33.75" hidden="false" customHeight="true" outlineLevel="0" collapsed="false">
      <c r="A104" s="87" t="n">
        <v>99</v>
      </c>
      <c r="B104" s="99" t="n">
        <v>705000</v>
      </c>
      <c r="C104" s="99" t="n">
        <v>850101</v>
      </c>
      <c r="D104" s="99" t="s">
        <v>133</v>
      </c>
      <c r="E104" s="135"/>
      <c r="F104" s="136" t="n">
        <v>-4032.55</v>
      </c>
      <c r="G104" s="102"/>
    </row>
    <row r="105" customFormat="false" ht="17.25" hidden="false" customHeight="true" outlineLevel="0" collapsed="false">
      <c r="A105" s="87" t="n">
        <v>100</v>
      </c>
      <c r="B105" s="71" t="n">
        <v>740501</v>
      </c>
      <c r="C105" s="71" t="n">
        <v>200109</v>
      </c>
      <c r="D105" s="71" t="s">
        <v>305</v>
      </c>
      <c r="E105" s="88" t="n">
        <v>10000</v>
      </c>
      <c r="F105" s="89" t="n">
        <v>0</v>
      </c>
      <c r="G105" s="90" t="n">
        <f aca="false">F105/E105</f>
        <v>0</v>
      </c>
    </row>
    <row r="106" customFormat="false" ht="15.75" hidden="false" customHeight="false" outlineLevel="0" collapsed="false">
      <c r="A106" s="77" t="n">
        <v>101</v>
      </c>
      <c r="B106" s="76" t="n">
        <v>740501</v>
      </c>
      <c r="C106" s="76" t="n">
        <v>203030</v>
      </c>
      <c r="D106" s="113" t="s">
        <v>317</v>
      </c>
      <c r="E106" s="91" t="n">
        <v>200000</v>
      </c>
      <c r="F106" s="92" t="n">
        <v>41916</v>
      </c>
      <c r="G106" s="90" t="n">
        <f aca="false">F106/E106</f>
        <v>0.20958</v>
      </c>
    </row>
    <row r="107" customFormat="false" ht="15" hidden="false" customHeight="true" outlineLevel="0" collapsed="false">
      <c r="A107" s="87" t="n">
        <v>102</v>
      </c>
      <c r="B107" s="95" t="s">
        <v>342</v>
      </c>
      <c r="C107" s="137" t="s">
        <v>343</v>
      </c>
      <c r="D107" s="95" t="s">
        <v>162</v>
      </c>
      <c r="E107" s="138" t="n">
        <v>30000</v>
      </c>
      <c r="F107" s="97" t="n">
        <v>27660</v>
      </c>
      <c r="G107" s="98" t="n">
        <f aca="false">F107/E107</f>
        <v>0.922</v>
      </c>
    </row>
    <row r="108" customFormat="false" ht="15" hidden="false" customHeight="true" outlineLevel="0" collapsed="false">
      <c r="A108" s="77" t="n">
        <v>103</v>
      </c>
      <c r="B108" s="99" t="n">
        <v>740600</v>
      </c>
      <c r="C108" s="87" t="n">
        <v>580402</v>
      </c>
      <c r="D108" s="71" t="s">
        <v>344</v>
      </c>
      <c r="E108" s="139" t="n">
        <v>2280500</v>
      </c>
      <c r="F108" s="104" t="n">
        <v>1142184.54</v>
      </c>
      <c r="G108" s="90" t="n">
        <f aca="false">F108/E108</f>
        <v>0.500848296426222</v>
      </c>
    </row>
    <row r="109" customFormat="false" ht="15.75" hidden="false" customHeight="false" outlineLevel="0" collapsed="false">
      <c r="A109" s="87" t="n">
        <v>104</v>
      </c>
      <c r="B109" s="76" t="s">
        <v>345</v>
      </c>
      <c r="C109" s="140" t="s">
        <v>346</v>
      </c>
      <c r="D109" s="71" t="s">
        <v>191</v>
      </c>
      <c r="E109" s="93" t="n">
        <v>1755500</v>
      </c>
      <c r="F109" s="94" t="n">
        <v>371736.85</v>
      </c>
      <c r="G109" s="90" t="n">
        <f aca="false">F109/E109</f>
        <v>0.21175553973227</v>
      </c>
    </row>
    <row r="110" customFormat="false" ht="18" hidden="false" customHeight="true" outlineLevel="0" collapsed="false">
      <c r="A110" s="77" t="n">
        <v>105</v>
      </c>
      <c r="B110" s="76" t="n">
        <v>740600</v>
      </c>
      <c r="C110" s="140" t="n">
        <v>710130</v>
      </c>
      <c r="D110" s="76" t="s">
        <v>197</v>
      </c>
      <c r="E110" s="93" t="n">
        <v>210000</v>
      </c>
      <c r="F110" s="141" t="n">
        <v>14832.64</v>
      </c>
      <c r="G110" s="118" t="n">
        <f aca="false">F110/E110</f>
        <v>0.070631619047619</v>
      </c>
    </row>
    <row r="111" customFormat="false" ht="46.5" hidden="false" customHeight="true" outlineLevel="0" collapsed="false">
      <c r="A111" s="87" t="n">
        <v>106</v>
      </c>
      <c r="B111" s="95" t="n">
        <v>740600</v>
      </c>
      <c r="C111" s="142" t="n">
        <v>850102</v>
      </c>
      <c r="D111" s="143" t="s">
        <v>347</v>
      </c>
      <c r="E111" s="105"/>
      <c r="F111" s="106" t="n">
        <v>-4851.81</v>
      </c>
      <c r="G111" s="144" t="e">
        <f aca="false">F111/E111</f>
        <v>#DIV/0!</v>
      </c>
    </row>
    <row r="112" customFormat="false" ht="15" hidden="false" customHeight="true" outlineLevel="0" collapsed="false">
      <c r="A112" s="77" t="n">
        <v>107</v>
      </c>
      <c r="B112" s="71" t="s">
        <v>348</v>
      </c>
      <c r="C112" s="145" t="s">
        <v>321</v>
      </c>
      <c r="D112" s="71" t="s">
        <v>308</v>
      </c>
      <c r="E112" s="88" t="n">
        <v>250000</v>
      </c>
      <c r="F112" s="89" t="n">
        <v>0</v>
      </c>
      <c r="G112" s="90" t="n">
        <f aca="false">F112/E112</f>
        <v>0</v>
      </c>
    </row>
    <row r="113" customFormat="false" ht="15" hidden="false" customHeight="true" outlineLevel="0" collapsed="false">
      <c r="A113" s="87" t="n">
        <v>108</v>
      </c>
      <c r="B113" s="113" t="n">
        <v>840303</v>
      </c>
      <c r="C113" s="140" t="n">
        <v>203030</v>
      </c>
      <c r="D113" s="76" t="s">
        <v>317</v>
      </c>
      <c r="E113" s="91" t="n">
        <v>50000</v>
      </c>
      <c r="F113" s="92" t="n">
        <v>0</v>
      </c>
      <c r="G113" s="90" t="n">
        <f aca="false">F113/E113</f>
        <v>0</v>
      </c>
    </row>
    <row r="114" customFormat="false" ht="15" hidden="false" customHeight="true" outlineLevel="0" collapsed="false">
      <c r="A114" s="77" t="n">
        <v>109</v>
      </c>
      <c r="B114" s="76" t="n">
        <v>840303</v>
      </c>
      <c r="C114" s="140" t="s">
        <v>346</v>
      </c>
      <c r="D114" s="71" t="s">
        <v>191</v>
      </c>
      <c r="E114" s="93" t="n">
        <v>1140000</v>
      </c>
      <c r="F114" s="94" t="n">
        <v>2997.55</v>
      </c>
      <c r="G114" s="90" t="n">
        <f aca="false">F114/E114</f>
        <v>0.0026294298245614</v>
      </c>
    </row>
    <row r="115" customFormat="false" ht="15" hidden="false" customHeight="true" outlineLevel="0" collapsed="false">
      <c r="A115" s="87" t="n">
        <v>110</v>
      </c>
      <c r="B115" s="95" t="n">
        <v>840303</v>
      </c>
      <c r="C115" s="142" t="n">
        <v>710130</v>
      </c>
      <c r="D115" s="95" t="s">
        <v>197</v>
      </c>
      <c r="E115" s="105" t="n">
        <v>301000</v>
      </c>
      <c r="F115" s="106" t="n">
        <v>31800.11</v>
      </c>
      <c r="G115" s="98" t="n">
        <f aca="false">F115/E115</f>
        <v>0.105648205980066</v>
      </c>
    </row>
    <row r="116" customFormat="false" ht="15.75" hidden="false" customHeight="false" outlineLevel="0" collapsed="false">
      <c r="A116" s="87"/>
      <c r="B116" s="71"/>
      <c r="C116" s="71"/>
      <c r="D116" s="71"/>
      <c r="E116" s="146" t="n">
        <f aca="false">SUM(E5:E115)</f>
        <v>15560700</v>
      </c>
      <c r="F116" s="147" t="n">
        <f aca="false">SUM(F5:F115)</f>
        <v>7879038.42</v>
      </c>
      <c r="G116" s="148" t="n">
        <f aca="false">F116/E116</f>
        <v>0.506342158129133</v>
      </c>
    </row>
    <row r="117" customFormat="false" ht="15.75" hidden="false" customHeight="false" outlineLevel="0" collapsed="false">
      <c r="A117" s="149"/>
    </row>
    <row r="118" s="150" customFormat="true" ht="15" hidden="false" customHeight="false" outlineLevel="0" collapsed="false">
      <c r="B118" s="151" t="s">
        <v>118</v>
      </c>
      <c r="E118" s="152" t="s">
        <v>119</v>
      </c>
    </row>
    <row r="119" s="150" customFormat="true" ht="15" hidden="false" customHeight="false" outlineLevel="0" collapsed="false">
      <c r="E119" s="151" t="s">
        <v>120</v>
      </c>
    </row>
    <row r="120" s="150" customFormat="true" ht="15.75" hidden="false" customHeight="false" outlineLevel="0" collapsed="false">
      <c r="B120" s="153" t="s">
        <v>121</v>
      </c>
      <c r="E120" s="2" t="s">
        <v>122</v>
      </c>
    </row>
    <row r="121" customFormat="false" ht="15" hidden="false" customHeight="false" outlineLevel="0" collapsed="false">
      <c r="A121" s="150"/>
    </row>
    <row r="122" customFormat="false" ht="15" hidden="false" customHeight="false" outlineLevel="0" collapsed="false">
      <c r="A122" s="150"/>
      <c r="D122" s="154" t="n">
        <f aca="false">'VENITURI TOTALE'!E38-'CHELTUIELI TOTALE'!F116</f>
        <v>1272393.42</v>
      </c>
    </row>
    <row r="123" customFormat="false" ht="15" hidden="false" customHeight="false" outlineLevel="0" collapsed="false">
      <c r="A123" s="150"/>
    </row>
    <row r="124" customFormat="false" ht="15" hidden="false" customHeight="false" outlineLevel="0" collapsed="false">
      <c r="A124" s="150"/>
      <c r="C124" s="155" t="s">
        <v>349</v>
      </c>
      <c r="D124" s="154" t="n">
        <f aca="false">'venituri functionare'!E6-'cheltuieli functionare'!E6</f>
        <v>1252934.61</v>
      </c>
      <c r="E124" s="1" t="s">
        <v>350</v>
      </c>
    </row>
    <row r="125" customFormat="false" ht="15.75" hidden="false" customHeight="false" outlineLevel="0" collapsed="false">
      <c r="C125" s="156" t="s">
        <v>351</v>
      </c>
      <c r="D125" s="157" t="n">
        <f aca="false">'venituri dezvoltare'!E6-'cheltuieli dezvoltare'!E6</f>
        <v>19458.8100000001</v>
      </c>
      <c r="E125" s="1" t="s">
        <v>352</v>
      </c>
    </row>
    <row r="126" customFormat="false" ht="15" hidden="false" customHeight="false" outlineLevel="0" collapsed="false">
      <c r="C126" s="155" t="s">
        <v>353</v>
      </c>
      <c r="D126" s="154" t="n">
        <f aca="false">D124+D125</f>
        <v>1272393.42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1" man="true" max="16383" min="0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6" activeCellId="0" sqref="I26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77.71"/>
    <col collapsed="false" customWidth="true" hidden="false" outlineLevel="0" max="3" min="3" style="1" width="60.42"/>
    <col collapsed="false" customWidth="true" hidden="false" outlineLevel="0" max="4" min="4" style="1" width="16.43"/>
    <col collapsed="false" customWidth="true" hidden="false" outlineLevel="0" max="5" min="5" style="1" width="11"/>
    <col collapsed="false" customWidth="true" hidden="false" outlineLevel="0" max="6" min="6" style="1" width="22"/>
  </cols>
  <sheetData>
    <row r="1" customFormat="false" ht="15" hidden="false" customHeight="false" outlineLevel="0" collapsed="false">
      <c r="B1" s="1" t="s">
        <v>354</v>
      </c>
      <c r="F1" s="1" t="s">
        <v>355</v>
      </c>
    </row>
    <row r="3" customFormat="false" ht="15" hidden="false" customHeight="false" outlineLevel="0" collapsed="false">
      <c r="A3" s="158"/>
      <c r="B3" s="158"/>
      <c r="C3" s="158" t="s">
        <v>356</v>
      </c>
      <c r="D3" s="158"/>
      <c r="E3" s="158"/>
      <c r="F3" s="158"/>
    </row>
    <row r="4" customFormat="false" ht="18.75" hidden="false" customHeight="false" outlineLevel="0" collapsed="false">
      <c r="A4" s="159" t="s">
        <v>357</v>
      </c>
      <c r="B4" s="158"/>
      <c r="C4" s="158"/>
      <c r="D4" s="158"/>
      <c r="E4" s="158"/>
      <c r="F4" s="158"/>
    </row>
    <row r="5" customFormat="false" ht="15" hidden="false" customHeight="false" outlineLevel="0" collapsed="false">
      <c r="A5" s="158" t="s">
        <v>358</v>
      </c>
      <c r="B5" s="158" t="s">
        <v>359</v>
      </c>
      <c r="C5" s="158" t="s">
        <v>360</v>
      </c>
      <c r="D5" s="158" t="s">
        <v>361</v>
      </c>
      <c r="E5" s="158" t="s">
        <v>362</v>
      </c>
      <c r="F5" s="158" t="s">
        <v>363</v>
      </c>
    </row>
    <row r="6" customFormat="false" ht="15.75" hidden="false" customHeight="false" outlineLevel="0" collapsed="false">
      <c r="A6" s="160" t="s">
        <v>364</v>
      </c>
      <c r="B6" s="160"/>
      <c r="C6" s="160"/>
      <c r="D6" s="160"/>
      <c r="E6" s="160"/>
      <c r="F6" s="160"/>
    </row>
    <row r="7" customFormat="false" ht="15.75" hidden="false" customHeight="false" outlineLevel="0" collapsed="false">
      <c r="A7" s="161" t="n">
        <v>1</v>
      </c>
      <c r="B7" s="161" t="s">
        <v>365</v>
      </c>
      <c r="C7" s="161" t="s">
        <v>366</v>
      </c>
      <c r="D7" s="162" t="n">
        <f aca="false">'VENITURI TOTALE'!E38</f>
        <v>9151431.84</v>
      </c>
      <c r="E7" s="163" t="n">
        <f aca="false">D7/D8*100</f>
        <v>124.973463886271</v>
      </c>
      <c r="F7" s="161" t="s">
        <v>367</v>
      </c>
    </row>
    <row r="8" customFormat="false" ht="15.75" hidden="false" customHeight="false" outlineLevel="0" collapsed="false">
      <c r="A8" s="160"/>
      <c r="B8" s="160"/>
      <c r="C8" s="160" t="s">
        <v>368</v>
      </c>
      <c r="D8" s="164" t="n">
        <f aca="false">'VENITURI TOTALE'!D38</f>
        <v>7322700</v>
      </c>
      <c r="E8" s="160"/>
      <c r="F8" s="160"/>
    </row>
    <row r="9" customFormat="false" ht="15.75" hidden="false" customHeight="false" outlineLevel="0" collapsed="false">
      <c r="A9" s="161" t="n">
        <v>2</v>
      </c>
      <c r="B9" s="161" t="s">
        <v>369</v>
      </c>
      <c r="C9" s="161" t="s">
        <v>370</v>
      </c>
      <c r="D9" s="165" t="n">
        <f aca="false">'VENITURI TOTALE'!E38-'venituri functionare'!E28-'venituri functionare'!E59</f>
        <v>7419110.13</v>
      </c>
      <c r="E9" s="163" t="n">
        <f aca="false">D9/D10*100</f>
        <v>143.864846422339</v>
      </c>
      <c r="F9" s="161" t="s">
        <v>367</v>
      </c>
    </row>
    <row r="10" customFormat="false" ht="15.75" hidden="false" customHeight="false" outlineLevel="0" collapsed="false">
      <c r="A10" s="160"/>
      <c r="B10" s="160"/>
      <c r="C10" s="160" t="s">
        <v>371</v>
      </c>
      <c r="D10" s="166" t="n">
        <f aca="false">'VENITURI TOTALE'!D38-'venituri functionare'!D28-'venituri functionare'!D59</f>
        <v>5157000</v>
      </c>
      <c r="E10" s="160"/>
      <c r="F10" s="160"/>
    </row>
    <row r="11" customFormat="false" ht="15.75" hidden="false" customHeight="false" outlineLevel="0" collapsed="false">
      <c r="A11" s="161" t="n">
        <v>3</v>
      </c>
      <c r="B11" s="161" t="s">
        <v>372</v>
      </c>
      <c r="C11" s="161" t="s">
        <v>370</v>
      </c>
      <c r="D11" s="165" t="n">
        <f aca="false">'VENITURI TOTALE'!E38-'venituri functionare'!E28-'venituri functionare'!E59</f>
        <v>7419110.13</v>
      </c>
      <c r="E11" s="163" t="n">
        <f aca="false">D11/D12*100</f>
        <v>81.0704844849721</v>
      </c>
      <c r="F11" s="161" t="s">
        <v>367</v>
      </c>
    </row>
    <row r="12" customFormat="false" ht="15.75" hidden="false" customHeight="false" outlineLevel="0" collapsed="false">
      <c r="A12" s="160"/>
      <c r="B12" s="160"/>
      <c r="C12" s="160" t="s">
        <v>366</v>
      </c>
      <c r="D12" s="164" t="n">
        <f aca="false">'VENITURI TOTALE'!E38</f>
        <v>9151431.84</v>
      </c>
      <c r="E12" s="160"/>
      <c r="F12" s="160"/>
    </row>
    <row r="13" customFormat="false" ht="15.75" hidden="false" customHeight="false" outlineLevel="0" collapsed="false">
      <c r="A13" s="161" t="n">
        <v>4</v>
      </c>
      <c r="B13" s="161" t="s">
        <v>373</v>
      </c>
      <c r="C13" s="161" t="s">
        <v>374</v>
      </c>
      <c r="D13" s="162" t="n">
        <f aca="false">'VENITURI TOTALE'!E38-'venituri functionare'!E13-'venituri functionare'!E28-'venituri functionare'!E59</f>
        <v>4429149.72</v>
      </c>
      <c r="E13" s="163" t="n">
        <f aca="false">D13/D14*100</f>
        <v>48.398434227971</v>
      </c>
      <c r="F13" s="161" t="s">
        <v>367</v>
      </c>
    </row>
    <row r="14" customFormat="false" ht="15.75" hidden="false" customHeight="false" outlineLevel="0" collapsed="false">
      <c r="A14" s="160"/>
      <c r="B14" s="160"/>
      <c r="C14" s="160" t="s">
        <v>375</v>
      </c>
      <c r="D14" s="164" t="n">
        <f aca="false">'VENITURI TOTALE'!E38</f>
        <v>9151431.84</v>
      </c>
      <c r="E14" s="160"/>
      <c r="F14" s="160"/>
    </row>
    <row r="15" customFormat="false" ht="15.75" hidden="false" customHeight="false" outlineLevel="0" collapsed="false">
      <c r="A15" s="161" t="n">
        <v>5</v>
      </c>
      <c r="B15" s="161" t="s">
        <v>376</v>
      </c>
      <c r="C15" s="161" t="s">
        <v>377</v>
      </c>
      <c r="D15" s="161"/>
      <c r="E15" s="161" t="e">
        <f aca="false">#DIV/0!</f>
        <v>#DIV/0!</v>
      </c>
      <c r="F15" s="161" t="s">
        <v>378</v>
      </c>
    </row>
    <row r="16" customFormat="false" ht="15.75" hidden="false" customHeight="false" outlineLevel="0" collapsed="false">
      <c r="A16" s="167"/>
      <c r="B16" s="167"/>
      <c r="C16" s="167" t="s">
        <v>379</v>
      </c>
      <c r="D16" s="167"/>
      <c r="E16" s="167"/>
      <c r="F16" s="167"/>
    </row>
    <row r="17" customFormat="false" ht="15.75" hidden="false" customHeight="false" outlineLevel="0" collapsed="false">
      <c r="A17" s="168" t="n">
        <v>6</v>
      </c>
      <c r="B17" s="169" t="s">
        <v>380</v>
      </c>
      <c r="C17" s="169" t="s">
        <v>381</v>
      </c>
      <c r="D17" s="169"/>
      <c r="E17" s="169" t="e">
        <f aca="false">#DIV/0!</f>
        <v>#DIV/0!</v>
      </c>
      <c r="F17" s="170" t="s">
        <v>378</v>
      </c>
    </row>
    <row r="18" customFormat="false" ht="15" hidden="false" customHeight="false" outlineLevel="0" collapsed="false">
      <c r="A18" s="171"/>
      <c r="B18" s="158"/>
      <c r="C18" s="158" t="s">
        <v>382</v>
      </c>
      <c r="D18" s="158"/>
      <c r="E18" s="158"/>
      <c r="F18" s="172"/>
    </row>
    <row r="19" customFormat="false" ht="15.75" hidden="false" customHeight="false" outlineLevel="0" collapsed="false">
      <c r="A19" s="173"/>
      <c r="B19" s="160"/>
      <c r="C19" s="160" t="s">
        <v>383</v>
      </c>
      <c r="D19" s="160"/>
      <c r="E19" s="160"/>
      <c r="F19" s="174"/>
    </row>
    <row r="20" customFormat="false" ht="15.75" hidden="false" customHeight="false" outlineLevel="0" collapsed="false">
      <c r="A20" s="161" t="n">
        <v>7</v>
      </c>
      <c r="B20" s="161" t="s">
        <v>384</v>
      </c>
      <c r="C20" s="161" t="s">
        <v>385</v>
      </c>
      <c r="D20" s="161"/>
      <c r="E20" s="161" t="e">
        <f aca="false">#DIV/0!</f>
        <v>#DIV/0!</v>
      </c>
      <c r="F20" s="161" t="s">
        <v>378</v>
      </c>
    </row>
    <row r="21" customFormat="false" ht="15" hidden="false" customHeight="false" outlineLevel="0" collapsed="false">
      <c r="A21" s="158"/>
      <c r="B21" s="158"/>
      <c r="C21" s="158" t="s">
        <v>386</v>
      </c>
      <c r="D21" s="158"/>
      <c r="E21" s="158"/>
      <c r="F21" s="158"/>
    </row>
    <row r="22" customFormat="false" ht="15.75" hidden="false" customHeight="false" outlineLevel="0" collapsed="false">
      <c r="A22" s="167"/>
      <c r="B22" s="167"/>
      <c r="C22" s="167" t="s">
        <v>387</v>
      </c>
      <c r="D22" s="167"/>
      <c r="E22" s="167"/>
      <c r="F22" s="167"/>
    </row>
    <row r="23" customFormat="false" ht="15.75" hidden="false" customHeight="false" outlineLevel="0" collapsed="false">
      <c r="A23" s="168" t="n">
        <v>8</v>
      </c>
      <c r="B23" s="169" t="s">
        <v>388</v>
      </c>
      <c r="C23" s="169" t="s">
        <v>389</v>
      </c>
      <c r="D23" s="175" t="n">
        <f aca="false">'VENITURI TOTALE'!E38-'venituri functionare'!E59-'venituri functionare'!E28</f>
        <v>7419110.13</v>
      </c>
      <c r="E23" s="176" t="n">
        <f aca="false">D23/D24*100</f>
        <v>81.0704844849721</v>
      </c>
      <c r="F23" s="170" t="s">
        <v>367</v>
      </c>
    </row>
    <row r="24" customFormat="false" ht="15.75" hidden="false" customHeight="false" outlineLevel="0" collapsed="false">
      <c r="A24" s="173"/>
      <c r="B24" s="160"/>
      <c r="C24" s="160" t="s">
        <v>387</v>
      </c>
      <c r="D24" s="164" t="n">
        <f aca="false">'VENITURI TOTALE'!E38</f>
        <v>9151431.84</v>
      </c>
      <c r="E24" s="160"/>
      <c r="F24" s="174"/>
    </row>
    <row r="25" customFormat="false" ht="16.5" hidden="false" customHeight="false" outlineLevel="0" collapsed="false">
      <c r="A25" s="161" t="n">
        <v>9</v>
      </c>
      <c r="B25" s="161" t="s">
        <v>390</v>
      </c>
      <c r="C25" s="161"/>
      <c r="D25" s="177"/>
      <c r="E25" s="177"/>
      <c r="F25" s="177"/>
    </row>
    <row r="26" customFormat="false" ht="15.75" hidden="false" customHeight="false" outlineLevel="0" collapsed="false">
      <c r="A26" s="158" t="s">
        <v>391</v>
      </c>
      <c r="B26" s="158" t="s">
        <v>392</v>
      </c>
      <c r="C26" s="178" t="s">
        <v>393</v>
      </c>
      <c r="D26" s="179" t="n">
        <v>909742.24</v>
      </c>
      <c r="E26" s="180" t="n">
        <f aca="false">D26/D27</f>
        <v>0.874280908030178</v>
      </c>
      <c r="F26" s="181" t="s">
        <v>394</v>
      </c>
    </row>
    <row r="27" customFormat="false" ht="15.75" hidden="false" customHeight="false" outlineLevel="0" collapsed="false">
      <c r="A27" s="160"/>
      <c r="B27" s="160"/>
      <c r="C27" s="182" t="s">
        <v>395</v>
      </c>
      <c r="D27" s="183" t="n">
        <v>1040560.57</v>
      </c>
      <c r="E27" s="160"/>
      <c r="F27" s="184"/>
    </row>
    <row r="28" customFormat="false" ht="15.75" hidden="false" customHeight="false" outlineLevel="0" collapsed="false">
      <c r="A28" s="161" t="s">
        <v>396</v>
      </c>
      <c r="B28" s="161" t="s">
        <v>390</v>
      </c>
      <c r="C28" s="185" t="s">
        <v>397</v>
      </c>
      <c r="D28" s="186" t="n">
        <v>848468.86</v>
      </c>
      <c r="E28" s="161" t="n">
        <v>975251.56</v>
      </c>
      <c r="F28" s="187" t="s">
        <v>398</v>
      </c>
    </row>
    <row r="29" customFormat="false" ht="15.75" hidden="false" customHeight="false" outlineLevel="0" collapsed="false">
      <c r="A29" s="158"/>
      <c r="B29" s="158"/>
      <c r="C29" s="178" t="s">
        <v>399</v>
      </c>
      <c r="D29" s="188" t="n">
        <f aca="false">D28/E28</f>
        <v>0.870000002871054</v>
      </c>
      <c r="E29" s="189"/>
      <c r="F29" s="190"/>
    </row>
    <row r="30" customFormat="false" ht="15.75" hidden="false" customHeight="false" outlineLevel="0" collapsed="false">
      <c r="A30" s="158"/>
      <c r="B30" s="158"/>
      <c r="C30" s="158"/>
      <c r="D30" s="161"/>
      <c r="E30" s="161"/>
      <c r="F30" s="161"/>
    </row>
    <row r="31" customFormat="false" ht="15" hidden="false" customHeight="false" outlineLevel="0" collapsed="false">
      <c r="A31" s="158"/>
      <c r="B31" s="158"/>
      <c r="C31" s="158"/>
      <c r="D31" s="158"/>
      <c r="E31" s="158"/>
      <c r="F31" s="158"/>
    </row>
    <row r="32" customFormat="false" ht="19.5" hidden="false" customHeight="false" outlineLevel="0" collapsed="false">
      <c r="A32" s="191" t="s">
        <v>400</v>
      </c>
      <c r="B32" s="167"/>
      <c r="C32" s="167"/>
      <c r="D32" s="167"/>
      <c r="E32" s="167"/>
      <c r="F32" s="167"/>
    </row>
    <row r="33" customFormat="false" ht="16.5" hidden="false" customHeight="false" outlineLevel="0" collapsed="false">
      <c r="A33" s="192" t="s">
        <v>401</v>
      </c>
      <c r="B33" s="193" t="s">
        <v>359</v>
      </c>
      <c r="C33" s="193" t="s">
        <v>360</v>
      </c>
      <c r="D33" s="193" t="s">
        <v>361</v>
      </c>
      <c r="E33" s="193" t="s">
        <v>362</v>
      </c>
      <c r="F33" s="194" t="s">
        <v>363</v>
      </c>
    </row>
    <row r="34" customFormat="false" ht="15.75" hidden="false" customHeight="false" outlineLevel="0" collapsed="false">
      <c r="A34" s="161" t="n">
        <v>1</v>
      </c>
      <c r="B34" s="161" t="s">
        <v>402</v>
      </c>
      <c r="C34" s="161" t="s">
        <v>403</v>
      </c>
      <c r="D34" s="161"/>
      <c r="E34" s="161" t="e">
        <f aca="false">#DIV/0!</f>
        <v>#DIV/0!</v>
      </c>
      <c r="F34" s="161" t="s">
        <v>378</v>
      </c>
    </row>
    <row r="35" customFormat="false" ht="15" hidden="false" customHeight="false" outlineLevel="0" collapsed="false">
      <c r="A35" s="158"/>
      <c r="B35" s="158"/>
      <c r="C35" s="158" t="s">
        <v>404</v>
      </c>
      <c r="D35" s="158"/>
      <c r="E35" s="158"/>
      <c r="F35" s="158"/>
    </row>
    <row r="36" customFormat="false" ht="15.75" hidden="false" customHeight="false" outlineLevel="0" collapsed="false">
      <c r="A36" s="160"/>
      <c r="B36" s="160"/>
      <c r="C36" s="160" t="s">
        <v>405</v>
      </c>
      <c r="D36" s="160"/>
      <c r="E36" s="160"/>
      <c r="F36" s="160"/>
    </row>
    <row r="37" customFormat="false" ht="15.75" hidden="false" customHeight="false" outlineLevel="0" collapsed="false">
      <c r="A37" s="161" t="n">
        <v>2</v>
      </c>
      <c r="B37" s="161" t="s">
        <v>406</v>
      </c>
      <c r="C37" s="161" t="s">
        <v>407</v>
      </c>
      <c r="D37" s="195" t="n">
        <f aca="false">'cheltuieli functionare'!E6</f>
        <v>4754942.05</v>
      </c>
      <c r="E37" s="163" t="n">
        <f aca="false">D37/D38*100</f>
        <v>60.3492684834503</v>
      </c>
      <c r="F37" s="161" t="s">
        <v>408</v>
      </c>
    </row>
    <row r="38" customFormat="false" ht="15.75" hidden="false" customHeight="false" outlineLevel="0" collapsed="false">
      <c r="A38" s="160"/>
      <c r="B38" s="160"/>
      <c r="C38" s="160" t="s">
        <v>405</v>
      </c>
      <c r="D38" s="196" t="n">
        <f aca="false">'CHELTUIELI TOTALE'!F116</f>
        <v>7879038.42</v>
      </c>
      <c r="E38" s="160"/>
      <c r="F38" s="160"/>
    </row>
    <row r="39" customFormat="false" ht="15.75" hidden="false" customHeight="false" outlineLevel="0" collapsed="false">
      <c r="A39" s="161" t="n">
        <v>3</v>
      </c>
      <c r="B39" s="161" t="s">
        <v>409</v>
      </c>
      <c r="C39" s="161" t="s">
        <v>410</v>
      </c>
      <c r="D39" s="197" t="n">
        <f aca="false">'cheltuieli dezvoltare'!E6</f>
        <v>3124096.37</v>
      </c>
      <c r="E39" s="163" t="n">
        <f aca="false">D39/D40*100</f>
        <v>39.6507315165497</v>
      </c>
      <c r="F39" s="161" t="s">
        <v>367</v>
      </c>
    </row>
    <row r="40" customFormat="false" ht="15.75" hidden="false" customHeight="false" outlineLevel="0" collapsed="false">
      <c r="A40" s="160"/>
      <c r="B40" s="160"/>
      <c r="C40" s="160" t="s">
        <v>405</v>
      </c>
      <c r="D40" s="196" t="n">
        <f aca="false">'CHELTUIELI TOTALE'!F116</f>
        <v>7879038.42</v>
      </c>
      <c r="E40" s="160"/>
      <c r="F40" s="160"/>
    </row>
    <row r="41" customFormat="false" ht="15.75" hidden="false" customHeight="false" outlineLevel="0" collapsed="false">
      <c r="A41" s="161" t="n">
        <v>4</v>
      </c>
      <c r="B41" s="161" t="s">
        <v>411</v>
      </c>
      <c r="C41" s="161" t="s">
        <v>412</v>
      </c>
      <c r="D41" s="161" t="n">
        <v>0</v>
      </c>
      <c r="E41" s="161" t="e">
        <f aca="false">#DIV/0!</f>
        <v>#DIV/0!</v>
      </c>
      <c r="F41" s="161" t="s">
        <v>378</v>
      </c>
    </row>
    <row r="42" customFormat="false" ht="15.75" hidden="false" customHeight="false" outlineLevel="0" collapsed="false">
      <c r="A42" s="160"/>
      <c r="B42" s="160"/>
      <c r="C42" s="160" t="s">
        <v>405</v>
      </c>
      <c r="D42" s="160"/>
      <c r="E42" s="160"/>
      <c r="F42" s="160"/>
    </row>
    <row r="43" customFormat="false" ht="16.5" hidden="false" customHeight="false" outlineLevel="0" collapsed="false">
      <c r="A43" s="193" t="n">
        <v>5</v>
      </c>
      <c r="B43" s="193" t="s">
        <v>413</v>
      </c>
      <c r="C43" s="193" t="s">
        <v>414</v>
      </c>
      <c r="D43" s="198" t="n">
        <f aca="false">'venituri functionare'!E6-'cheltuieli functionare'!E6</f>
        <v>1252934.61</v>
      </c>
      <c r="E43" s="193"/>
      <c r="F43" s="193" t="s">
        <v>367</v>
      </c>
    </row>
    <row r="44" customFormat="false" ht="16.5" hidden="false" customHeight="false" outlineLevel="0" collapsed="false">
      <c r="A44" s="193" t="n">
        <v>6</v>
      </c>
      <c r="B44" s="193" t="s">
        <v>415</v>
      </c>
      <c r="C44" s="193" t="s">
        <v>414</v>
      </c>
      <c r="D44" s="198" t="n">
        <f aca="false">'venituri dezvoltare'!E6-'cheltuieli dezvoltare'!E6</f>
        <v>19458.8100000001</v>
      </c>
      <c r="E44" s="193"/>
      <c r="F44" s="193" t="s">
        <v>367</v>
      </c>
    </row>
    <row r="45" customFormat="false" ht="15.75" hidden="false" customHeight="false" outlineLevel="0" collapsed="false">
      <c r="A45" s="161"/>
      <c r="B45" s="161"/>
      <c r="C45" s="161"/>
      <c r="D45" s="161"/>
      <c r="E45" s="161"/>
      <c r="F45" s="161"/>
    </row>
    <row r="47" customFormat="false" ht="15" hidden="false" customHeight="false" outlineLevel="0" collapsed="false">
      <c r="B47" s="1" t="s">
        <v>118</v>
      </c>
      <c r="E47" s="1" t="s">
        <v>168</v>
      </c>
    </row>
    <row r="48" customFormat="false" ht="15" hidden="false" customHeight="false" outlineLevel="0" collapsed="false">
      <c r="E48" s="1" t="s">
        <v>120</v>
      </c>
    </row>
    <row r="49" customFormat="false" ht="15" hidden="false" customHeight="false" outlineLevel="0" collapsed="false">
      <c r="B49" s="1" t="s">
        <v>121</v>
      </c>
      <c r="E49" s="1" t="s">
        <v>416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Open_Xlsx_PLUS/7.4.0.3$Windows_X86_64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2023-07-22T20:49:29Z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