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septembrie 2023\"/>
    </mc:Choice>
  </mc:AlternateContent>
  <xr:revisionPtr revIDLastSave="0" documentId="13_ncr:1_{31E77800-3A58-415D-86B4-BE3098424D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 " sheetId="4" r:id="rId1"/>
  </sheets>
  <definedNames>
    <definedName name="_xlnm.Print_Area" localSheetId="0">'Sheet2 '!$A$1:$N$88</definedName>
  </definedNames>
  <calcPr calcId="191029"/>
</workbook>
</file>

<file path=xl/calcChain.xml><?xml version="1.0" encoding="utf-8"?>
<calcChain xmlns="http://schemas.openxmlformats.org/spreadsheetml/2006/main">
  <c r="P11" i="4" l="1"/>
  <c r="E36" i="4"/>
  <c r="K36" i="4" s="1"/>
  <c r="C84" i="4"/>
  <c r="D84" i="4"/>
  <c r="E84" i="4"/>
  <c r="K84" i="4" s="1"/>
  <c r="D77" i="4"/>
  <c r="D76" i="4"/>
  <c r="E78" i="4"/>
  <c r="E76" i="4" s="1"/>
  <c r="E59" i="4"/>
  <c r="K59" i="4" s="1"/>
  <c r="D67" i="4" l="1"/>
  <c r="C67" i="4"/>
  <c r="E75" i="4"/>
  <c r="K75" i="4" s="1"/>
  <c r="D26" i="4"/>
  <c r="D25" i="4" s="1"/>
  <c r="C26" i="4"/>
  <c r="E29" i="4"/>
  <c r="K29" i="4" s="1"/>
  <c r="E83" i="4"/>
  <c r="K83" i="4" s="1"/>
  <c r="E82" i="4"/>
  <c r="K82" i="4" s="1"/>
  <c r="E81" i="4"/>
  <c r="K81" i="4" s="1"/>
  <c r="D80" i="4"/>
  <c r="C80" i="4"/>
  <c r="E74" i="4"/>
  <c r="K74" i="4" s="1"/>
  <c r="E73" i="4"/>
  <c r="K73" i="4" s="1"/>
  <c r="E72" i="4"/>
  <c r="K72" i="4" s="1"/>
  <c r="E71" i="4"/>
  <c r="K71" i="4" s="1"/>
  <c r="E70" i="4"/>
  <c r="K70" i="4" s="1"/>
  <c r="E69" i="4"/>
  <c r="K69" i="4" s="1"/>
  <c r="E68" i="4"/>
  <c r="K68" i="4" s="1"/>
  <c r="E66" i="4"/>
  <c r="K66" i="4" s="1"/>
  <c r="E65" i="4"/>
  <c r="K65" i="4" s="1"/>
  <c r="E64" i="4"/>
  <c r="K64" i="4" s="1"/>
  <c r="E63" i="4"/>
  <c r="K63" i="4" s="1"/>
  <c r="E62" i="4"/>
  <c r="K62" i="4" s="1"/>
  <c r="D61" i="4"/>
  <c r="C61" i="4"/>
  <c r="E60" i="4"/>
  <c r="K60" i="4" s="1"/>
  <c r="E58" i="4"/>
  <c r="K58" i="4" s="1"/>
  <c r="E57" i="4"/>
  <c r="K57" i="4" s="1"/>
  <c r="E56" i="4"/>
  <c r="K56" i="4" s="1"/>
  <c r="E55" i="4"/>
  <c r="K55" i="4" s="1"/>
  <c r="E54" i="4"/>
  <c r="K54" i="4" s="1"/>
  <c r="E53" i="4"/>
  <c r="K53" i="4" s="1"/>
  <c r="E52" i="4"/>
  <c r="K52" i="4" s="1"/>
  <c r="E51" i="4"/>
  <c r="K51" i="4" s="1"/>
  <c r="E50" i="4"/>
  <c r="K50" i="4" s="1"/>
  <c r="E49" i="4"/>
  <c r="K49" i="4" s="1"/>
  <c r="E48" i="4"/>
  <c r="K48" i="4" s="1"/>
  <c r="D47" i="4"/>
  <c r="C47" i="4"/>
  <c r="E45" i="4"/>
  <c r="E43" i="4" s="1"/>
  <c r="D44" i="4"/>
  <c r="C44" i="4"/>
  <c r="D43" i="4"/>
  <c r="C43" i="4"/>
  <c r="E42" i="4"/>
  <c r="K42" i="4" s="1"/>
  <c r="D41" i="4"/>
  <c r="C41" i="4"/>
  <c r="K40" i="4"/>
  <c r="E39" i="4"/>
  <c r="K39" i="4" s="1"/>
  <c r="E38" i="4"/>
  <c r="K38" i="4" s="1"/>
  <c r="E37" i="4"/>
  <c r="K37" i="4" s="1"/>
  <c r="E35" i="4"/>
  <c r="D34" i="4"/>
  <c r="C34" i="4"/>
  <c r="E32" i="4"/>
  <c r="K32" i="4" s="1"/>
  <c r="D31" i="4"/>
  <c r="D30" i="4" s="1"/>
  <c r="C31" i="4"/>
  <c r="C30" i="4" s="1"/>
  <c r="E24" i="4"/>
  <c r="K24" i="4" s="1"/>
  <c r="E23" i="4"/>
  <c r="D22" i="4"/>
  <c r="D14" i="4" s="1"/>
  <c r="C22" i="4"/>
  <c r="E21" i="4"/>
  <c r="K21" i="4" s="1"/>
  <c r="E20" i="4"/>
  <c r="D19" i="4"/>
  <c r="C19" i="4"/>
  <c r="E18" i="4"/>
  <c r="K18" i="4" s="1"/>
  <c r="E17" i="4"/>
  <c r="K17" i="4" s="1"/>
  <c r="D16" i="4"/>
  <c r="D15" i="4" s="1"/>
  <c r="C16" i="4"/>
  <c r="D13" i="4" l="1"/>
  <c r="C12" i="4"/>
  <c r="C13" i="4"/>
  <c r="E67" i="4"/>
  <c r="K67" i="4" s="1"/>
  <c r="C14" i="4"/>
  <c r="D12" i="4"/>
  <c r="E28" i="4"/>
  <c r="K28" i="4" s="1"/>
  <c r="E19" i="4"/>
  <c r="K19" i="4" s="1"/>
  <c r="E22" i="4"/>
  <c r="K22" i="4" s="1"/>
  <c r="E31" i="4"/>
  <c r="K31" i="4" s="1"/>
  <c r="E34" i="4"/>
  <c r="K34" i="4" s="1"/>
  <c r="E44" i="4"/>
  <c r="K44" i="4" s="1"/>
  <c r="E30" i="4"/>
  <c r="K30" i="4" s="1"/>
  <c r="E16" i="4"/>
  <c r="C25" i="4"/>
  <c r="E25" i="4" s="1"/>
  <c r="K25" i="4" s="1"/>
  <c r="K35" i="4"/>
  <c r="E80" i="4"/>
  <c r="K80" i="4" s="1"/>
  <c r="C79" i="4"/>
  <c r="C77" i="4" s="1"/>
  <c r="D33" i="4"/>
  <c r="E47" i="4"/>
  <c r="C46" i="4"/>
  <c r="D79" i="4"/>
  <c r="C15" i="4"/>
  <c r="C33" i="4"/>
  <c r="D46" i="4"/>
  <c r="E61" i="4"/>
  <c r="K61" i="4" s="1"/>
  <c r="K20" i="4"/>
  <c r="K23" i="4"/>
  <c r="E41" i="4"/>
  <c r="C76" i="4" l="1"/>
  <c r="E77" i="4"/>
  <c r="K77" i="4" s="1"/>
  <c r="K47" i="4"/>
  <c r="D11" i="4"/>
  <c r="E27" i="4"/>
  <c r="E15" i="4"/>
  <c r="K15" i="4" s="1"/>
  <c r="E79" i="4"/>
  <c r="K79" i="4" s="1"/>
  <c r="K16" i="4"/>
  <c r="E46" i="4"/>
  <c r="K46" i="4" s="1"/>
  <c r="E14" i="4"/>
  <c r="K14" i="4" s="1"/>
  <c r="K41" i="4"/>
  <c r="E33" i="4"/>
  <c r="K33" i="4" s="1"/>
  <c r="E13" i="4"/>
  <c r="K13" i="4" s="1"/>
  <c r="K27" i="4" l="1"/>
  <c r="E26" i="4"/>
  <c r="E12" i="4" s="1"/>
  <c r="C11" i="4"/>
  <c r="K26" i="4" l="1"/>
  <c r="K12" i="4" l="1"/>
  <c r="E11" i="4"/>
  <c r="K11" i="4" l="1"/>
</calcChain>
</file>

<file path=xl/sharedStrings.xml><?xml version="1.0" encoding="utf-8"?>
<sst xmlns="http://schemas.openxmlformats.org/spreadsheetml/2006/main" count="99" uniqueCount="85">
  <si>
    <t>UAT NEGRU VODA</t>
  </si>
  <si>
    <t>Nr. crt.</t>
  </si>
  <si>
    <t>Cheltuieli totale</t>
  </si>
  <si>
    <t>Bugetul local</t>
  </si>
  <si>
    <t>Tip investitie</t>
  </si>
  <si>
    <t>Valoare alocata                 (lei)</t>
  </si>
  <si>
    <t>LUCRARI IN CONTINUARE</t>
  </si>
  <si>
    <t>ALTE CHELTUIELI DE INVESTITII</t>
  </si>
  <si>
    <t>Servicii de cadastru</t>
  </si>
  <si>
    <t>Executie</t>
  </si>
  <si>
    <t>Imbunatatirea serviciilor sociale si a spatiilor publice urbane pentru populatia Orasului Negru Voda, SMIS: 125055</t>
  </si>
  <si>
    <t>Construire scoala clasele 0-IV si sala de sport Sat Darabani, U.A.T. Negru Voda, jud. Constanta, SMIS: 124333</t>
  </si>
  <si>
    <t>Modernizare drumuri in interiorul localitatilor Sat Darabani si Sat Valcelele - Uat Negru Voda</t>
  </si>
  <si>
    <t>Construire gradinita noua cu program prelungit in Orasul Negru Voda</t>
  </si>
  <si>
    <t>Reabilitare, consolidare, modernizare, extindere si dotare liceu in Orasul Negru Voda</t>
  </si>
  <si>
    <t>Construire ansamblu locuinte sociale in Orasul Negru Voda</t>
  </si>
  <si>
    <t>Reabilitare si modernizare stadion orasenesc</t>
  </si>
  <si>
    <t>Infiintare si dotare centru de permanenta in Orasul Negru Voda prin reabilitare cladire fost dispensar</t>
  </si>
  <si>
    <t>Reabilitare si modernizare strazi UAT Negru Voda</t>
  </si>
  <si>
    <t>Extindere retea iluminat public Oras Negru Voda</t>
  </si>
  <si>
    <t>LUCRARI NOI</t>
  </si>
  <si>
    <t>Reabilitare, modernizare si intretinere Sala de Sport in Orasul Negru Voda</t>
  </si>
  <si>
    <t>Reabilitare si modernizare cimitir orasenesc Oras Negru Voda</t>
  </si>
  <si>
    <t>Cap. A510000710000</t>
  </si>
  <si>
    <t>Cap.A700000710000</t>
  </si>
  <si>
    <t>Cap.A650000710000</t>
  </si>
  <si>
    <t>Cap. A670000710000</t>
  </si>
  <si>
    <t>Cap. A840000710000</t>
  </si>
  <si>
    <t>TOTAL din care:</t>
  </si>
  <si>
    <t>A.LUCRARI IN CONTINUARE</t>
  </si>
  <si>
    <t>B.ALTE CHELTUIELI DE INVESTITII</t>
  </si>
  <si>
    <t>C.LUCRARI NOI</t>
  </si>
  <si>
    <t>Extindere sistem de supraveghere video</t>
  </si>
  <si>
    <t>DENUMIREA OBIECTIVULUI DE INVESTITII</t>
  </si>
  <si>
    <t>Surse proprii</t>
  </si>
  <si>
    <t>Alte surse const.  potriv. legii</t>
  </si>
  <si>
    <t>Total alocatii bugetare</t>
  </si>
  <si>
    <t>din care:</t>
  </si>
  <si>
    <t>Capacitati</t>
  </si>
  <si>
    <t xml:space="preserve">                       URZICEANU PETRE</t>
  </si>
  <si>
    <t xml:space="preserve">           Ordonator principal de credite</t>
  </si>
  <si>
    <t>CUI  6398763</t>
  </si>
  <si>
    <t>Termen PIF</t>
  </si>
  <si>
    <t xml:space="preserve"> Credite bancare</t>
  </si>
  <si>
    <t>Implementare colectare selectiva a deseurilor la nivelul  UAT Negru Voda</t>
  </si>
  <si>
    <t>Implementare  colectare selectiva a deseurilor la nivelul  institutiilor publice din UAT Negru Voda</t>
  </si>
  <si>
    <t>Achizitie echipamente IT si retelistica</t>
  </si>
  <si>
    <t>Achizitie imobil cladire din str Sanatatii 3A, oras Negru Voda</t>
  </si>
  <si>
    <t>Presedinte sedinta CL,</t>
  </si>
  <si>
    <t>Dotare si modernizare imobil hala din str Sanatatii 3A, oras Negru Voda</t>
  </si>
  <si>
    <t>Lucrari punctuale de  dirijare si evitarea a stagnarii apelor pluviale, oras Negru voda</t>
  </si>
  <si>
    <t>Masuri de punere in siguranta fantani UAT Negru Voda</t>
  </si>
  <si>
    <t>Imbunatatirea infrastructurii cultural-recreative si a spatiilor publice urbane pentru populatia Orasului Negru Voda, SMIS: 126275</t>
  </si>
  <si>
    <t>Reabilitare cladire si anexe - Clubul Pensionarilor, Oras Negru Voda</t>
  </si>
  <si>
    <t>Sursa neintreruptibila trifazata sediu primarie</t>
  </si>
  <si>
    <t>Reabilitare, modernizare si schimbare destinatie cladire din garaj in arhiva, str. Mangaliei nr 13</t>
  </si>
  <si>
    <t>Documen-
tatii</t>
  </si>
  <si>
    <t>Demolare corp C1 si C2 si imprejmuire scoala Darabani</t>
  </si>
  <si>
    <t xml:space="preserve">Achizitie utilaj stropit tractat tip minimet </t>
  </si>
  <si>
    <t>Platforme gunoi de grajd</t>
  </si>
  <si>
    <t>Servicii de topografie</t>
  </si>
  <si>
    <t>Cap.A670000580000</t>
  </si>
  <si>
    <t>LISTA OBIECTIVELOR DE INVESTITII PE ANUL 2023 CU FINANTARE PARTIALA SAU INTEGRALA DE LA BUGETUL LOCAL 
SI FONDURI EXTERNE NERAMBURSABILE APROBATA FEBRUARIE 2023</t>
  </si>
  <si>
    <t>Transf. de la bugetul de stat</t>
  </si>
  <si>
    <t>Interne</t>
  </si>
  <si>
    <t>Externe</t>
  </si>
  <si>
    <t>Renovare energetica moderata a cladirii Primariei Orasului Negru Voda, Judetul Constanta.</t>
  </si>
  <si>
    <t xml:space="preserve">Cresterea eficientei energetice imobil gradinita oras Negru Voda, str Zorelelor , jud. Constanta, </t>
  </si>
  <si>
    <t>Cresterea eficientei energetice imobil camin cultural – cinematograf oras Negru Voda</t>
  </si>
  <si>
    <t>Reabilitare și modernizare cămin cultural sat Darabani, Orașul Negru Vodă, Județul Constanța</t>
  </si>
  <si>
    <t>Reabilitare si extindere retea de apa si canalizare in
orasul Negru Voda</t>
  </si>
  <si>
    <t>Construire parc fotovoltaic pentru autoconsum UAT</t>
  </si>
  <si>
    <t>Actualizare documentatie PUG</t>
  </si>
  <si>
    <t>Realizare documentatie PMUD</t>
  </si>
  <si>
    <t>Construire si dotare cu insule ecologice digitalizate</t>
  </si>
  <si>
    <t>Înființarea unui centru de colectare a deșeurilor prin aport voluntar în orașul Negru Vodă, județul Constanța</t>
  </si>
  <si>
    <t>Documentatii, dotare/modernizare cladiri si dotari specifice pentru Autorizare/Avizare  ISU</t>
  </si>
  <si>
    <t>Construire statii electrice de incarcare</t>
  </si>
  <si>
    <t>Reparatii scoli UAT Negru Voda</t>
  </si>
  <si>
    <t xml:space="preserve">ANEXA NR.          LA HCL nr.            / </t>
  </si>
  <si>
    <t>Reparatii curente spatiu, Sos Constantei, nr. 34, bl NV3, parter, oras Negru Voda</t>
  </si>
  <si>
    <t>Bornare drumuri de exploatare agricola, pasuni in cadrul 
UAT-ului</t>
  </si>
  <si>
    <t>Reabilitarea, modernizarea si eficientizarea iluminatului public in Sat Darabani si Sat Valcelele</t>
  </si>
  <si>
    <t>Cap.A700000580000</t>
  </si>
  <si>
    <t>Inființare spații verzi prin reconversie teren degradat în oraș Negru Vodă, judetul Constanța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</si>
</sst>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/>
    <xf numFmtId="4" fontId="2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2" fillId="0" borderId="23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7A05-45B7-47D2-8F11-C1131267874C}">
  <sheetPr>
    <pageSetUpPr fitToPage="1"/>
  </sheetPr>
  <dimension ref="A3:Q91"/>
  <sheetViews>
    <sheetView tabSelected="1" zoomScaleNormal="100" workbookViewId="0">
      <selection activeCell="Q11" sqref="Q11"/>
    </sheetView>
  </sheetViews>
  <sheetFormatPr defaultRowHeight="15" x14ac:dyDescent="0.25"/>
  <cols>
    <col min="1" max="1" width="5.28515625" customWidth="1"/>
    <col min="2" max="2" width="54.28515625" style="20" customWidth="1"/>
    <col min="3" max="3" width="12.85546875" customWidth="1"/>
    <col min="4" max="4" width="12.5703125" customWidth="1"/>
    <col min="5" max="5" width="14" customWidth="1"/>
    <col min="6" max="6" width="8.42578125" customWidth="1"/>
    <col min="7" max="7" width="9.5703125" customWidth="1"/>
    <col min="8" max="8" width="9.7109375" customWidth="1"/>
    <col min="9" max="9" width="11.7109375" customWidth="1"/>
    <col min="10" max="10" width="10.28515625" customWidth="1"/>
    <col min="11" max="11" width="12.85546875" customWidth="1"/>
    <col min="12" max="12" width="12.5703125" customWidth="1"/>
    <col min="13" max="13" width="10.7109375" customWidth="1"/>
    <col min="14" max="14" width="11.7109375" customWidth="1"/>
    <col min="15" max="16" width="12.7109375" bestFit="1" customWidth="1"/>
    <col min="17" max="17" width="11.7109375" bestFit="1" customWidth="1"/>
  </cols>
  <sheetData>
    <row r="3" spans="1:17" ht="18" x14ac:dyDescent="0.25">
      <c r="A3" s="90" t="s">
        <v>62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7" ht="21" x14ac:dyDescent="0.35">
      <c r="A4" s="4"/>
      <c r="B4" s="19"/>
      <c r="C4" s="11"/>
      <c r="D4" s="11"/>
      <c r="E4" s="11"/>
      <c r="F4" s="11"/>
      <c r="G4" s="11"/>
      <c r="H4" s="11"/>
      <c r="I4" s="46" t="s">
        <v>79</v>
      </c>
      <c r="J4" s="46"/>
      <c r="K4" s="46"/>
      <c r="L4" s="46"/>
      <c r="M4" s="47"/>
    </row>
    <row r="5" spans="1:17" ht="15.75" x14ac:dyDescent="0.25">
      <c r="A5" s="3"/>
      <c r="B5" s="35" t="s">
        <v>0</v>
      </c>
      <c r="C5" s="1"/>
      <c r="D5" s="1"/>
    </row>
    <row r="6" spans="1:17" ht="16.5" thickBot="1" x14ac:dyDescent="0.3">
      <c r="A6" s="3"/>
      <c r="B6" s="35" t="s">
        <v>41</v>
      </c>
      <c r="C6" s="1"/>
      <c r="D6" s="1"/>
    </row>
    <row r="7" spans="1:17" ht="15.75" thickBot="1" x14ac:dyDescent="0.3">
      <c r="A7" s="91" t="s">
        <v>1</v>
      </c>
      <c r="B7" s="94" t="s">
        <v>33</v>
      </c>
      <c r="C7" s="97" t="s">
        <v>4</v>
      </c>
      <c r="D7" s="98"/>
      <c r="E7" s="91" t="s">
        <v>5</v>
      </c>
      <c r="F7" s="101" t="s">
        <v>2</v>
      </c>
      <c r="G7" s="102"/>
      <c r="H7" s="102"/>
      <c r="I7" s="102"/>
      <c r="J7" s="102"/>
      <c r="K7" s="102"/>
      <c r="L7" s="103"/>
      <c r="M7" s="91" t="s">
        <v>38</v>
      </c>
      <c r="N7" s="91" t="s">
        <v>42</v>
      </c>
    </row>
    <row r="8" spans="1:17" ht="15.75" thickBot="1" x14ac:dyDescent="0.3">
      <c r="A8" s="92"/>
      <c r="B8" s="95"/>
      <c r="C8" s="99"/>
      <c r="D8" s="100"/>
      <c r="E8" s="92"/>
      <c r="F8" s="91" t="s">
        <v>34</v>
      </c>
      <c r="G8" s="104" t="s">
        <v>43</v>
      </c>
      <c r="H8" s="105"/>
      <c r="I8" s="91" t="s">
        <v>35</v>
      </c>
      <c r="J8" s="91" t="s">
        <v>36</v>
      </c>
      <c r="K8" s="101" t="s">
        <v>37</v>
      </c>
      <c r="L8" s="103"/>
      <c r="M8" s="92"/>
      <c r="N8" s="92"/>
    </row>
    <row r="9" spans="1:17" ht="42" customHeight="1" thickBot="1" x14ac:dyDescent="0.3">
      <c r="A9" s="93"/>
      <c r="B9" s="96"/>
      <c r="C9" s="77" t="s">
        <v>56</v>
      </c>
      <c r="D9" s="77" t="s">
        <v>9</v>
      </c>
      <c r="E9" s="93"/>
      <c r="F9" s="93"/>
      <c r="G9" s="77" t="s">
        <v>64</v>
      </c>
      <c r="H9" s="78" t="s">
        <v>65</v>
      </c>
      <c r="I9" s="93"/>
      <c r="J9" s="93"/>
      <c r="K9" s="73" t="s">
        <v>3</v>
      </c>
      <c r="L9" s="79" t="s">
        <v>63</v>
      </c>
      <c r="M9" s="93"/>
      <c r="N9" s="93"/>
    </row>
    <row r="10" spans="1:17" ht="15.75" thickBot="1" x14ac:dyDescent="0.3">
      <c r="A10" s="74">
        <v>0</v>
      </c>
      <c r="B10" s="75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5">
        <v>10</v>
      </c>
      <c r="L10" s="75">
        <v>11</v>
      </c>
      <c r="M10" s="75">
        <v>12</v>
      </c>
      <c r="N10" s="76">
        <v>13</v>
      </c>
    </row>
    <row r="11" spans="1:17" s="3" customFormat="1" ht="15.75" thickBot="1" x14ac:dyDescent="0.3">
      <c r="A11" s="88" t="s">
        <v>28</v>
      </c>
      <c r="B11" s="89"/>
      <c r="C11" s="71">
        <f>SUM(C12+C13+C14)</f>
        <v>1543075</v>
      </c>
      <c r="D11" s="71">
        <f>SUM(D12+D13+D14)</f>
        <v>15903384</v>
      </c>
      <c r="E11" s="71">
        <f>SUM(E12+E13+E14)</f>
        <v>24785723</v>
      </c>
      <c r="F11" s="71"/>
      <c r="G11" s="71"/>
      <c r="H11" s="71"/>
      <c r="I11" s="71"/>
      <c r="J11" s="71"/>
      <c r="K11" s="71">
        <f>E11</f>
        <v>24785723</v>
      </c>
      <c r="L11" s="71"/>
      <c r="M11" s="71"/>
      <c r="N11" s="72"/>
      <c r="O11" s="49">
        <v>19458527</v>
      </c>
      <c r="P11" s="49">
        <f>O11-E11</f>
        <v>-5327196</v>
      </c>
      <c r="Q11" s="49"/>
    </row>
    <row r="12" spans="1:17" s="3" customFormat="1" ht="15.75" thickBot="1" x14ac:dyDescent="0.3">
      <c r="A12" s="88" t="s">
        <v>29</v>
      </c>
      <c r="B12" s="89"/>
      <c r="C12" s="71">
        <f t="shared" ref="C12:D12" si="0">C16+C26+C34+C47+C31++C44+C80</f>
        <v>1038075</v>
      </c>
      <c r="D12" s="71">
        <f t="shared" si="0"/>
        <v>15408384</v>
      </c>
      <c r="E12" s="71">
        <f>E16+E26+E34+E47+E31++E44+E80+E76</f>
        <v>23785723</v>
      </c>
      <c r="F12" s="71"/>
      <c r="G12" s="71"/>
      <c r="H12" s="71"/>
      <c r="I12" s="71"/>
      <c r="J12" s="71"/>
      <c r="K12" s="71">
        <f>E12</f>
        <v>23785723</v>
      </c>
      <c r="L12" s="71"/>
      <c r="M12" s="71"/>
      <c r="N12" s="72"/>
    </row>
    <row r="13" spans="1:17" s="3" customFormat="1" ht="15.75" thickBot="1" x14ac:dyDescent="0.3">
      <c r="A13" s="88" t="s">
        <v>30</v>
      </c>
      <c r="B13" s="89"/>
      <c r="C13" s="71">
        <f>C19+C41+C61+C84</f>
        <v>250000</v>
      </c>
      <c r="D13" s="71">
        <f>D19+D41+D61+D84</f>
        <v>145000</v>
      </c>
      <c r="E13" s="71">
        <f>E19+E41+E61+E84</f>
        <v>395000</v>
      </c>
      <c r="F13" s="71"/>
      <c r="G13" s="71"/>
      <c r="H13" s="71"/>
      <c r="I13" s="71"/>
      <c r="J13" s="71"/>
      <c r="K13" s="71">
        <f t="shared" ref="K13:K84" si="1">E13</f>
        <v>395000</v>
      </c>
      <c r="L13" s="71"/>
      <c r="M13" s="71"/>
      <c r="N13" s="72"/>
    </row>
    <row r="14" spans="1:17" s="3" customFormat="1" ht="15.75" thickBot="1" x14ac:dyDescent="0.3">
      <c r="A14" s="88" t="s">
        <v>31</v>
      </c>
      <c r="B14" s="89"/>
      <c r="C14" s="71">
        <f t="shared" ref="C14:D14" si="2">C22+C40+C67</f>
        <v>255000</v>
      </c>
      <c r="D14" s="71">
        <f t="shared" si="2"/>
        <v>350000</v>
      </c>
      <c r="E14" s="71">
        <f>E22+E40+E67</f>
        <v>605000</v>
      </c>
      <c r="F14" s="71"/>
      <c r="G14" s="71"/>
      <c r="H14" s="71"/>
      <c r="I14" s="71"/>
      <c r="J14" s="71"/>
      <c r="K14" s="71">
        <f t="shared" si="1"/>
        <v>605000</v>
      </c>
      <c r="L14" s="71"/>
      <c r="M14" s="71"/>
      <c r="N14" s="72"/>
    </row>
    <row r="15" spans="1:17" s="38" customFormat="1" x14ac:dyDescent="0.25">
      <c r="A15" s="108" t="s">
        <v>23</v>
      </c>
      <c r="B15" s="109"/>
      <c r="C15" s="53">
        <f>SUM(C16+C19+C22)</f>
        <v>140000</v>
      </c>
      <c r="D15" s="53">
        <f>SUM(D16+D19+D22)</f>
        <v>220000</v>
      </c>
      <c r="E15" s="53">
        <f>SUM(E16+E19+E22)</f>
        <v>360000</v>
      </c>
      <c r="F15" s="53"/>
      <c r="G15" s="53"/>
      <c r="H15" s="53"/>
      <c r="I15" s="53"/>
      <c r="J15" s="53"/>
      <c r="K15" s="54">
        <f t="shared" si="1"/>
        <v>360000</v>
      </c>
      <c r="L15" s="53"/>
      <c r="M15" s="53"/>
      <c r="N15" s="55"/>
    </row>
    <row r="16" spans="1:17" s="3" customFormat="1" x14ac:dyDescent="0.25">
      <c r="A16" s="110" t="s">
        <v>6</v>
      </c>
      <c r="B16" s="111"/>
      <c r="C16" s="50">
        <f>SUM(C17:C18)</f>
        <v>140000</v>
      </c>
      <c r="D16" s="50">
        <f>SUM(D17:D18)</f>
        <v>0</v>
      </c>
      <c r="E16" s="50">
        <f>SUM(E17:E18)</f>
        <v>140000</v>
      </c>
      <c r="F16" s="50"/>
      <c r="G16" s="50"/>
      <c r="H16" s="50"/>
      <c r="I16" s="50"/>
      <c r="J16" s="50"/>
      <c r="K16" s="50">
        <f t="shared" si="1"/>
        <v>140000</v>
      </c>
      <c r="L16" s="50"/>
      <c r="M16" s="50"/>
      <c r="N16" s="51"/>
    </row>
    <row r="17" spans="1:15" s="3" customFormat="1" ht="30" x14ac:dyDescent="0.25">
      <c r="A17" s="6">
        <v>1</v>
      </c>
      <c r="B17" s="7" t="s">
        <v>66</v>
      </c>
      <c r="C17" s="8">
        <v>100000</v>
      </c>
      <c r="D17" s="13">
        <v>0</v>
      </c>
      <c r="E17" s="2">
        <f>C17+D17</f>
        <v>100000</v>
      </c>
      <c r="F17" s="12"/>
      <c r="G17" s="12"/>
      <c r="H17" s="9"/>
      <c r="I17" s="12"/>
      <c r="J17" s="12"/>
      <c r="K17" s="8">
        <f t="shared" si="1"/>
        <v>100000</v>
      </c>
      <c r="L17" s="12"/>
      <c r="M17" s="12"/>
      <c r="N17" s="15"/>
    </row>
    <row r="18" spans="1:15" s="3" customFormat="1" ht="30" x14ac:dyDescent="0.25">
      <c r="A18" s="6">
        <v>2</v>
      </c>
      <c r="B18" s="7" t="s">
        <v>55</v>
      </c>
      <c r="C18" s="8">
        <v>40000</v>
      </c>
      <c r="D18" s="13">
        <v>0</v>
      </c>
      <c r="E18" s="2">
        <f>C18+D18</f>
        <v>40000</v>
      </c>
      <c r="F18" s="12"/>
      <c r="G18" s="12"/>
      <c r="H18" s="9"/>
      <c r="I18" s="12"/>
      <c r="J18" s="12"/>
      <c r="K18" s="8">
        <f t="shared" si="1"/>
        <v>40000</v>
      </c>
      <c r="L18" s="12"/>
      <c r="M18" s="12"/>
      <c r="N18" s="15"/>
    </row>
    <row r="19" spans="1:15" s="3" customFormat="1" x14ac:dyDescent="0.25">
      <c r="A19" s="112" t="s">
        <v>7</v>
      </c>
      <c r="B19" s="113"/>
      <c r="C19" s="50">
        <f t="shared" ref="C19:D19" si="3">SUM(C20:C21)</f>
        <v>0</v>
      </c>
      <c r="D19" s="50">
        <f t="shared" si="3"/>
        <v>70000</v>
      </c>
      <c r="E19" s="50">
        <f>SUM(E20:E21)</f>
        <v>70000</v>
      </c>
      <c r="F19" s="50"/>
      <c r="G19" s="50"/>
      <c r="H19" s="50"/>
      <c r="I19" s="50"/>
      <c r="J19" s="50"/>
      <c r="K19" s="50">
        <f t="shared" si="1"/>
        <v>70000</v>
      </c>
      <c r="L19" s="50"/>
      <c r="M19" s="50"/>
      <c r="N19" s="51"/>
    </row>
    <row r="20" spans="1:15" s="28" customFormat="1" x14ac:dyDescent="0.25">
      <c r="A20" s="21">
        <v>3</v>
      </c>
      <c r="B20" s="22" t="s">
        <v>46</v>
      </c>
      <c r="C20" s="23">
        <v>0</v>
      </c>
      <c r="D20" s="23">
        <v>30000</v>
      </c>
      <c r="E20" s="24">
        <f>C20+D20</f>
        <v>30000</v>
      </c>
      <c r="F20" s="25"/>
      <c r="G20" s="25"/>
      <c r="H20" s="25"/>
      <c r="I20" s="25"/>
      <c r="J20" s="25"/>
      <c r="K20" s="23">
        <f t="shared" si="1"/>
        <v>30000</v>
      </c>
      <c r="L20" s="25"/>
      <c r="M20" s="25"/>
      <c r="N20" s="26"/>
    </row>
    <row r="21" spans="1:15" s="28" customFormat="1" x14ac:dyDescent="0.25">
      <c r="A21" s="21">
        <v>4</v>
      </c>
      <c r="B21" s="22" t="s">
        <v>54</v>
      </c>
      <c r="C21" s="23">
        <v>0</v>
      </c>
      <c r="D21" s="23">
        <v>40000</v>
      </c>
      <c r="E21" s="24">
        <f>C21+D21</f>
        <v>40000</v>
      </c>
      <c r="F21" s="25"/>
      <c r="G21" s="25"/>
      <c r="H21" s="25"/>
      <c r="I21" s="25"/>
      <c r="J21" s="25"/>
      <c r="K21" s="23">
        <f t="shared" si="1"/>
        <v>40000</v>
      </c>
      <c r="L21" s="25"/>
      <c r="M21" s="25"/>
      <c r="N21" s="26"/>
    </row>
    <row r="22" spans="1:15" s="3" customFormat="1" x14ac:dyDescent="0.25">
      <c r="A22" s="110" t="s">
        <v>20</v>
      </c>
      <c r="B22" s="111"/>
      <c r="C22" s="52">
        <f>SUM(C23:C24)</f>
        <v>0</v>
      </c>
      <c r="D22" s="52">
        <f>SUM(D23:D24)</f>
        <v>150000</v>
      </c>
      <c r="E22" s="52">
        <f>SUM(E23:E24)</f>
        <v>150000</v>
      </c>
      <c r="F22" s="50"/>
      <c r="G22" s="50"/>
      <c r="H22" s="50"/>
      <c r="I22" s="50"/>
      <c r="J22" s="50"/>
      <c r="K22" s="50">
        <f t="shared" si="1"/>
        <v>150000</v>
      </c>
      <c r="L22" s="50"/>
      <c r="M22" s="50"/>
      <c r="N22" s="51"/>
    </row>
    <row r="23" spans="1:15" s="3" customFormat="1" x14ac:dyDescent="0.25">
      <c r="A23" s="6">
        <v>5</v>
      </c>
      <c r="B23" s="7" t="s">
        <v>78</v>
      </c>
      <c r="C23" s="8">
        <v>0</v>
      </c>
      <c r="D23" s="8">
        <v>50000</v>
      </c>
      <c r="E23" s="2">
        <f t="shared" ref="E23:E32" si="4">C23+D23</f>
        <v>50000</v>
      </c>
      <c r="F23" s="12"/>
      <c r="G23" s="12"/>
      <c r="H23" s="12"/>
      <c r="I23" s="12"/>
      <c r="J23" s="12"/>
      <c r="K23" s="8">
        <f t="shared" si="1"/>
        <v>50000</v>
      </c>
      <c r="L23" s="12"/>
      <c r="M23" s="12"/>
      <c r="N23" s="15"/>
    </row>
    <row r="24" spans="1:15" s="3" customFormat="1" x14ac:dyDescent="0.25">
      <c r="A24" s="6">
        <v>6</v>
      </c>
      <c r="B24" s="7" t="s">
        <v>57</v>
      </c>
      <c r="C24" s="8">
        <v>0</v>
      </c>
      <c r="D24" s="8">
        <v>100000</v>
      </c>
      <c r="E24" s="2">
        <f t="shared" si="4"/>
        <v>100000</v>
      </c>
      <c r="F24" s="12"/>
      <c r="G24" s="12"/>
      <c r="H24" s="12"/>
      <c r="I24" s="12"/>
      <c r="J24" s="12"/>
      <c r="K24" s="8">
        <f t="shared" si="1"/>
        <v>100000</v>
      </c>
      <c r="L24" s="12"/>
      <c r="M24" s="12"/>
      <c r="N24" s="15"/>
    </row>
    <row r="25" spans="1:15" s="3" customFormat="1" x14ac:dyDescent="0.25">
      <c r="A25" s="114" t="s">
        <v>25</v>
      </c>
      <c r="B25" s="115"/>
      <c r="C25" s="56">
        <f>SUM(C27:C32)</f>
        <v>60000</v>
      </c>
      <c r="D25" s="56">
        <f>D26</f>
        <v>1992029</v>
      </c>
      <c r="E25" s="56">
        <f t="shared" si="4"/>
        <v>2052029</v>
      </c>
      <c r="F25" s="56"/>
      <c r="G25" s="56"/>
      <c r="H25" s="56"/>
      <c r="I25" s="56"/>
      <c r="J25" s="56"/>
      <c r="K25" s="56">
        <f t="shared" si="1"/>
        <v>2052029</v>
      </c>
      <c r="L25" s="56"/>
      <c r="M25" s="56"/>
      <c r="N25" s="59"/>
    </row>
    <row r="26" spans="1:15" s="3" customFormat="1" x14ac:dyDescent="0.25">
      <c r="A26" s="110" t="s">
        <v>6</v>
      </c>
      <c r="B26" s="111"/>
      <c r="C26" s="52">
        <f>SUM(C27:C29)</f>
        <v>60000</v>
      </c>
      <c r="D26" s="52">
        <f t="shared" ref="D26:E26" si="5">SUM(D27:D29)</f>
        <v>1992029</v>
      </c>
      <c r="E26" s="52">
        <f t="shared" si="5"/>
        <v>2052029</v>
      </c>
      <c r="F26" s="50"/>
      <c r="G26" s="50"/>
      <c r="H26" s="50"/>
      <c r="I26" s="50"/>
      <c r="J26" s="50"/>
      <c r="K26" s="50">
        <f t="shared" si="1"/>
        <v>2052029</v>
      </c>
      <c r="L26" s="50"/>
      <c r="M26" s="50"/>
      <c r="N26" s="51"/>
    </row>
    <row r="27" spans="1:15" s="3" customFormat="1" ht="30" x14ac:dyDescent="0.25">
      <c r="A27" s="6">
        <v>7</v>
      </c>
      <c r="B27" s="7" t="s">
        <v>11</v>
      </c>
      <c r="C27" s="8">
        <v>0</v>
      </c>
      <c r="D27" s="8">
        <v>1667029</v>
      </c>
      <c r="E27" s="2">
        <f t="shared" si="4"/>
        <v>1667029</v>
      </c>
      <c r="F27" s="12"/>
      <c r="G27" s="12"/>
      <c r="H27" s="12"/>
      <c r="I27" s="12"/>
      <c r="J27" s="12"/>
      <c r="K27" s="8">
        <f t="shared" si="1"/>
        <v>1667029</v>
      </c>
      <c r="L27" s="12"/>
      <c r="M27" s="12"/>
      <c r="N27" s="15"/>
    </row>
    <row r="28" spans="1:15" s="3" customFormat="1" ht="30" x14ac:dyDescent="0.25">
      <c r="A28" s="6">
        <v>8</v>
      </c>
      <c r="B28" s="7" t="s">
        <v>13</v>
      </c>
      <c r="C28" s="8">
        <v>0</v>
      </c>
      <c r="D28" s="8">
        <v>325000</v>
      </c>
      <c r="E28" s="2">
        <f t="shared" si="4"/>
        <v>325000</v>
      </c>
      <c r="F28" s="12"/>
      <c r="G28" s="12"/>
      <c r="H28" s="12"/>
      <c r="I28" s="12"/>
      <c r="J28" s="12"/>
      <c r="K28" s="8">
        <f t="shared" si="1"/>
        <v>325000</v>
      </c>
      <c r="L28" s="12"/>
      <c r="M28" s="12"/>
      <c r="N28" s="15"/>
    </row>
    <row r="29" spans="1:15" s="32" customFormat="1" ht="30" x14ac:dyDescent="0.25">
      <c r="A29" s="29">
        <v>9</v>
      </c>
      <c r="B29" s="10" t="s">
        <v>67</v>
      </c>
      <c r="C29" s="16">
        <v>60000</v>
      </c>
      <c r="D29" s="16">
        <v>0</v>
      </c>
      <c r="E29" s="2">
        <f>C29+D29</f>
        <v>60000</v>
      </c>
      <c r="F29" s="30"/>
      <c r="G29" s="30"/>
      <c r="H29" s="30"/>
      <c r="I29" s="30"/>
      <c r="J29" s="30"/>
      <c r="K29" s="16">
        <f t="shared" ref="K29" si="6">E29</f>
        <v>60000</v>
      </c>
      <c r="L29" s="30"/>
      <c r="M29" s="30"/>
      <c r="N29" s="31"/>
    </row>
    <row r="30" spans="1:15" s="3" customFormat="1" x14ac:dyDescent="0.25">
      <c r="A30" s="114" t="s">
        <v>25</v>
      </c>
      <c r="B30" s="115"/>
      <c r="C30" s="56">
        <f>C31</f>
        <v>0</v>
      </c>
      <c r="D30" s="56">
        <f>D31</f>
        <v>3810037</v>
      </c>
      <c r="E30" s="57">
        <f t="shared" si="4"/>
        <v>3810037</v>
      </c>
      <c r="F30" s="56"/>
      <c r="G30" s="56"/>
      <c r="H30" s="56"/>
      <c r="I30" s="56"/>
      <c r="J30" s="56"/>
      <c r="K30" s="58">
        <f t="shared" si="1"/>
        <v>3810037</v>
      </c>
      <c r="L30" s="56"/>
      <c r="M30" s="56"/>
      <c r="N30" s="59"/>
    </row>
    <row r="31" spans="1:15" s="3" customFormat="1" x14ac:dyDescent="0.25">
      <c r="A31" s="110" t="s">
        <v>6</v>
      </c>
      <c r="B31" s="111"/>
      <c r="C31" s="52">
        <f>SUM(C32)</f>
        <v>0</v>
      </c>
      <c r="D31" s="52">
        <f>SUM(D32)</f>
        <v>3810037</v>
      </c>
      <c r="E31" s="52">
        <f t="shared" si="4"/>
        <v>3810037</v>
      </c>
      <c r="F31" s="50"/>
      <c r="G31" s="50"/>
      <c r="H31" s="50"/>
      <c r="I31" s="50"/>
      <c r="J31" s="50"/>
      <c r="K31" s="50">
        <f t="shared" si="1"/>
        <v>3810037</v>
      </c>
      <c r="L31" s="50"/>
      <c r="M31" s="50"/>
      <c r="N31" s="51"/>
    </row>
    <row r="32" spans="1:15" s="3" customFormat="1" ht="30" x14ac:dyDescent="0.25">
      <c r="A32" s="6">
        <v>10</v>
      </c>
      <c r="B32" s="7" t="s">
        <v>14</v>
      </c>
      <c r="C32" s="8">
        <v>0</v>
      </c>
      <c r="D32" s="8">
        <v>3810037</v>
      </c>
      <c r="E32" s="2">
        <f t="shared" si="4"/>
        <v>3810037</v>
      </c>
      <c r="F32" s="12"/>
      <c r="G32" s="12"/>
      <c r="H32" s="12"/>
      <c r="I32" s="12"/>
      <c r="J32" s="12"/>
      <c r="K32" s="8">
        <f t="shared" si="1"/>
        <v>3810037</v>
      </c>
      <c r="L32" s="12"/>
      <c r="M32" s="12"/>
      <c r="N32" s="15"/>
      <c r="O32" s="49"/>
    </row>
    <row r="33" spans="1:14" s="36" customFormat="1" x14ac:dyDescent="0.25">
      <c r="A33" s="114" t="s">
        <v>26</v>
      </c>
      <c r="B33" s="115"/>
      <c r="C33" s="56">
        <f>SUM(C34+C40+C41)</f>
        <v>180000</v>
      </c>
      <c r="D33" s="56">
        <f>SUM(D34+D40+D41)</f>
        <v>165000</v>
      </c>
      <c r="E33" s="56">
        <f>SUM(E34+E40+E41)</f>
        <v>345000</v>
      </c>
      <c r="F33" s="56"/>
      <c r="G33" s="56"/>
      <c r="H33" s="56"/>
      <c r="I33" s="56"/>
      <c r="J33" s="56"/>
      <c r="K33" s="56">
        <f t="shared" si="1"/>
        <v>345000</v>
      </c>
      <c r="L33" s="56"/>
      <c r="M33" s="56"/>
      <c r="N33" s="59"/>
    </row>
    <row r="34" spans="1:14" s="3" customFormat="1" x14ac:dyDescent="0.25">
      <c r="A34" s="110" t="s">
        <v>6</v>
      </c>
      <c r="B34" s="111"/>
      <c r="C34" s="52">
        <f>SUM(C35:C39)</f>
        <v>180000</v>
      </c>
      <c r="D34" s="52">
        <f t="shared" ref="D34:E34" si="7">SUM(D35:D39)</f>
        <v>150000</v>
      </c>
      <c r="E34" s="52">
        <f t="shared" si="7"/>
        <v>330000</v>
      </c>
      <c r="F34" s="50"/>
      <c r="G34" s="50"/>
      <c r="H34" s="50"/>
      <c r="I34" s="50"/>
      <c r="J34" s="50"/>
      <c r="K34" s="50">
        <f t="shared" si="1"/>
        <v>330000</v>
      </c>
      <c r="L34" s="50"/>
      <c r="M34" s="50"/>
      <c r="N34" s="51"/>
    </row>
    <row r="35" spans="1:14" s="32" customFormat="1" ht="30" x14ac:dyDescent="0.25">
      <c r="A35" s="29">
        <v>11</v>
      </c>
      <c r="B35" s="10" t="s">
        <v>69</v>
      </c>
      <c r="C35" s="16">
        <v>10000</v>
      </c>
      <c r="D35" s="16">
        <v>0</v>
      </c>
      <c r="E35" s="2">
        <f>C35+D35</f>
        <v>10000</v>
      </c>
      <c r="F35" s="30"/>
      <c r="G35" s="30"/>
      <c r="H35" s="30"/>
      <c r="I35" s="30"/>
      <c r="J35" s="30"/>
      <c r="K35" s="16">
        <f t="shared" si="1"/>
        <v>10000</v>
      </c>
      <c r="L35" s="30"/>
      <c r="M35" s="30"/>
      <c r="N35" s="31"/>
    </row>
    <row r="36" spans="1:14" s="32" customFormat="1" ht="30" x14ac:dyDescent="0.25">
      <c r="A36" s="80">
        <v>12</v>
      </c>
      <c r="B36" s="81" t="s">
        <v>84</v>
      </c>
      <c r="C36" s="82">
        <v>40000</v>
      </c>
      <c r="D36" s="82">
        <v>0</v>
      </c>
      <c r="E36" s="83">
        <f>C36+D36</f>
        <v>40000</v>
      </c>
      <c r="F36" s="84"/>
      <c r="G36" s="84"/>
      <c r="H36" s="84"/>
      <c r="I36" s="84"/>
      <c r="J36" s="84"/>
      <c r="K36" s="82">
        <f t="shared" ref="K36" si="8">E36</f>
        <v>40000</v>
      </c>
      <c r="L36" s="84"/>
      <c r="M36" s="84"/>
      <c r="N36" s="85"/>
    </row>
    <row r="37" spans="1:14" s="32" customFormat="1" x14ac:dyDescent="0.25">
      <c r="A37" s="21">
        <v>13</v>
      </c>
      <c r="B37" s="7" t="s">
        <v>16</v>
      </c>
      <c r="C37" s="8">
        <v>30000</v>
      </c>
      <c r="D37" s="8">
        <v>0</v>
      </c>
      <c r="E37" s="2">
        <f>C37+D37</f>
        <v>30000</v>
      </c>
      <c r="F37" s="12"/>
      <c r="G37" s="33"/>
      <c r="H37" s="12"/>
      <c r="I37" s="12"/>
      <c r="J37" s="12"/>
      <c r="K37" s="16">
        <f t="shared" si="1"/>
        <v>30000</v>
      </c>
      <c r="L37" s="12"/>
      <c r="M37" s="12"/>
      <c r="N37" s="15"/>
    </row>
    <row r="38" spans="1:14" s="3" customFormat="1" ht="30" x14ac:dyDescent="0.25">
      <c r="A38" s="21">
        <v>14</v>
      </c>
      <c r="B38" s="22" t="s">
        <v>21</v>
      </c>
      <c r="C38" s="23">
        <v>40000</v>
      </c>
      <c r="D38" s="23">
        <v>150000</v>
      </c>
      <c r="E38" s="24">
        <f>C38+D38</f>
        <v>190000</v>
      </c>
      <c r="F38" s="25"/>
      <c r="G38" s="25"/>
      <c r="H38" s="25"/>
      <c r="I38" s="25"/>
      <c r="J38" s="25"/>
      <c r="K38" s="23">
        <f>E38</f>
        <v>190000</v>
      </c>
      <c r="L38" s="25"/>
      <c r="M38" s="25"/>
      <c r="N38" s="26"/>
    </row>
    <row r="39" spans="1:14" s="32" customFormat="1" ht="30" x14ac:dyDescent="0.25">
      <c r="A39" s="29">
        <v>15</v>
      </c>
      <c r="B39" s="10" t="s">
        <v>68</v>
      </c>
      <c r="C39" s="16">
        <v>60000</v>
      </c>
      <c r="D39" s="16">
        <v>0</v>
      </c>
      <c r="E39" s="2">
        <f>C39+D39</f>
        <v>60000</v>
      </c>
      <c r="F39" s="30"/>
      <c r="G39" s="30"/>
      <c r="H39" s="30"/>
      <c r="I39" s="30"/>
      <c r="J39" s="30"/>
      <c r="K39" s="16">
        <f t="shared" ref="K39" si="9">E39</f>
        <v>60000</v>
      </c>
      <c r="L39" s="30"/>
      <c r="M39" s="30"/>
      <c r="N39" s="31"/>
    </row>
    <row r="40" spans="1:14" s="3" customFormat="1" x14ac:dyDescent="0.25">
      <c r="A40" s="69" t="s">
        <v>20</v>
      </c>
      <c r="B40" s="70"/>
      <c r="C40" s="52">
        <v>0</v>
      </c>
      <c r="D40" s="52">
        <v>0</v>
      </c>
      <c r="E40" s="52">
        <v>0</v>
      </c>
      <c r="F40" s="50"/>
      <c r="G40" s="50"/>
      <c r="H40" s="50"/>
      <c r="I40" s="50"/>
      <c r="J40" s="50"/>
      <c r="K40" s="50">
        <f t="shared" si="1"/>
        <v>0</v>
      </c>
      <c r="L40" s="50"/>
      <c r="M40" s="50"/>
      <c r="N40" s="51"/>
    </row>
    <row r="41" spans="1:14" s="28" customFormat="1" x14ac:dyDescent="0.25">
      <c r="A41" s="106" t="s">
        <v>7</v>
      </c>
      <c r="B41" s="107"/>
      <c r="C41" s="65">
        <f>SUM(C42)</f>
        <v>0</v>
      </c>
      <c r="D41" s="65">
        <f>SUM(D42)</f>
        <v>15000</v>
      </c>
      <c r="E41" s="65">
        <f>SUM(E42)</f>
        <v>15000</v>
      </c>
      <c r="F41" s="66"/>
      <c r="G41" s="66"/>
      <c r="H41" s="66"/>
      <c r="I41" s="66"/>
      <c r="J41" s="66"/>
      <c r="K41" s="67">
        <f t="shared" si="1"/>
        <v>15000</v>
      </c>
      <c r="L41" s="66"/>
      <c r="M41" s="66"/>
      <c r="N41" s="68"/>
    </row>
    <row r="42" spans="1:14" s="28" customFormat="1" x14ac:dyDescent="0.25">
      <c r="A42" s="34">
        <v>16</v>
      </c>
      <c r="B42" s="22" t="s">
        <v>58</v>
      </c>
      <c r="C42" s="23">
        <v>0</v>
      </c>
      <c r="D42" s="23">
        <v>15000</v>
      </c>
      <c r="E42" s="24">
        <f>C42+D42</f>
        <v>15000</v>
      </c>
      <c r="F42" s="25"/>
      <c r="G42" s="25"/>
      <c r="H42" s="25"/>
      <c r="I42" s="25"/>
      <c r="J42" s="25"/>
      <c r="K42" s="23">
        <f t="shared" si="1"/>
        <v>15000</v>
      </c>
      <c r="L42" s="25"/>
      <c r="M42" s="25"/>
      <c r="N42" s="26"/>
    </row>
    <row r="43" spans="1:14" s="28" customFormat="1" x14ac:dyDescent="0.25">
      <c r="A43" s="114" t="s">
        <v>61</v>
      </c>
      <c r="B43" s="115"/>
      <c r="C43" s="56">
        <f>C45</f>
        <v>348075</v>
      </c>
      <c r="D43" s="56">
        <f>D45</f>
        <v>6149258</v>
      </c>
      <c r="E43" s="56">
        <f>E45</f>
        <v>6497333</v>
      </c>
      <c r="F43" s="56"/>
      <c r="G43" s="56"/>
      <c r="H43" s="56"/>
      <c r="I43" s="56"/>
      <c r="J43" s="56"/>
      <c r="K43" s="58"/>
      <c r="L43" s="56"/>
      <c r="M43" s="56"/>
      <c r="N43" s="59"/>
    </row>
    <row r="44" spans="1:14" s="3" customFormat="1" x14ac:dyDescent="0.25">
      <c r="A44" s="110" t="s">
        <v>6</v>
      </c>
      <c r="B44" s="111"/>
      <c r="C44" s="52">
        <f>SUM(C45)</f>
        <v>348075</v>
      </c>
      <c r="D44" s="52">
        <f>SUM(D45)</f>
        <v>6149258</v>
      </c>
      <c r="E44" s="52">
        <f>C44+D44</f>
        <v>6497333</v>
      </c>
      <c r="F44" s="50"/>
      <c r="G44" s="50"/>
      <c r="H44" s="50"/>
      <c r="I44" s="50"/>
      <c r="J44" s="50"/>
      <c r="K44" s="50">
        <f t="shared" ref="K44" si="10">E44</f>
        <v>6497333</v>
      </c>
      <c r="L44" s="50"/>
      <c r="M44" s="50"/>
      <c r="N44" s="51"/>
    </row>
    <row r="45" spans="1:14" s="28" customFormat="1" ht="45" x14ac:dyDescent="0.25">
      <c r="A45" s="34">
        <v>17</v>
      </c>
      <c r="B45" s="22" t="s">
        <v>52</v>
      </c>
      <c r="C45" s="23">
        <v>348075</v>
      </c>
      <c r="D45" s="23">
        <v>6149258</v>
      </c>
      <c r="E45" s="24">
        <f>SUM(C45:D45)</f>
        <v>6497333</v>
      </c>
      <c r="F45" s="25"/>
      <c r="G45" s="25"/>
      <c r="H45" s="25"/>
      <c r="I45" s="25"/>
      <c r="J45" s="25"/>
      <c r="K45" s="23"/>
      <c r="L45" s="25"/>
      <c r="M45" s="25"/>
      <c r="N45" s="26"/>
    </row>
    <row r="46" spans="1:14" s="36" customFormat="1" x14ac:dyDescent="0.25">
      <c r="A46" s="114" t="s">
        <v>24</v>
      </c>
      <c r="B46" s="115"/>
      <c r="C46" s="56">
        <f>SUM(C47+C61+C67)</f>
        <v>815000</v>
      </c>
      <c r="D46" s="56">
        <f>SUM(D47+D61+D67)</f>
        <v>1642060</v>
      </c>
      <c r="E46" s="56">
        <f>SUM(E47+E61+E67)</f>
        <v>2457060</v>
      </c>
      <c r="F46" s="56"/>
      <c r="G46" s="56"/>
      <c r="H46" s="56"/>
      <c r="I46" s="56"/>
      <c r="J46" s="56"/>
      <c r="K46" s="56">
        <f t="shared" si="1"/>
        <v>2457060</v>
      </c>
      <c r="L46" s="56"/>
      <c r="M46" s="56"/>
      <c r="N46" s="59"/>
    </row>
    <row r="47" spans="1:14" s="3" customFormat="1" x14ac:dyDescent="0.25">
      <c r="A47" s="110" t="s">
        <v>6</v>
      </c>
      <c r="B47" s="111"/>
      <c r="C47" s="50">
        <f>SUM(C48:C60)</f>
        <v>310000</v>
      </c>
      <c r="D47" s="50">
        <f>SUM(D48:D60)</f>
        <v>1382060</v>
      </c>
      <c r="E47" s="50">
        <f>SUM(E48:E60)</f>
        <v>1692060</v>
      </c>
      <c r="F47" s="50"/>
      <c r="G47" s="50"/>
      <c r="H47" s="50"/>
      <c r="I47" s="50"/>
      <c r="J47" s="50"/>
      <c r="K47" s="50">
        <f t="shared" si="1"/>
        <v>1692060</v>
      </c>
      <c r="L47" s="50"/>
      <c r="M47" s="50"/>
      <c r="N47" s="51"/>
    </row>
    <row r="48" spans="1:14" s="3" customFormat="1" ht="30" x14ac:dyDescent="0.25">
      <c r="A48" s="5">
        <v>18</v>
      </c>
      <c r="B48" s="7" t="s">
        <v>17</v>
      </c>
      <c r="C48" s="8">
        <v>50000</v>
      </c>
      <c r="D48" s="8">
        <v>0</v>
      </c>
      <c r="E48" s="2">
        <f t="shared" ref="E48:E55" si="11">C48+D48</f>
        <v>50000</v>
      </c>
      <c r="F48" s="12"/>
      <c r="G48" s="12"/>
      <c r="H48" s="12"/>
      <c r="I48" s="12"/>
      <c r="J48" s="12"/>
      <c r="K48" s="8">
        <f t="shared" si="1"/>
        <v>50000</v>
      </c>
      <c r="L48" s="12"/>
      <c r="M48" s="12"/>
      <c r="N48" s="15"/>
    </row>
    <row r="49" spans="1:14" s="28" customFormat="1" ht="30" x14ac:dyDescent="0.25">
      <c r="A49" s="5">
        <v>19</v>
      </c>
      <c r="B49" s="22" t="s">
        <v>22</v>
      </c>
      <c r="C49" s="23">
        <v>30000</v>
      </c>
      <c r="D49" s="23">
        <v>0</v>
      </c>
      <c r="E49" s="24">
        <f t="shared" si="11"/>
        <v>30000</v>
      </c>
      <c r="F49" s="25"/>
      <c r="G49" s="25"/>
      <c r="H49" s="25"/>
      <c r="I49" s="25"/>
      <c r="J49" s="25"/>
      <c r="K49" s="23">
        <f t="shared" si="1"/>
        <v>30000</v>
      </c>
      <c r="L49" s="25"/>
      <c r="M49" s="25"/>
      <c r="N49" s="26"/>
    </row>
    <row r="50" spans="1:14" s="28" customFormat="1" ht="30" x14ac:dyDescent="0.25">
      <c r="A50" s="5">
        <v>20</v>
      </c>
      <c r="B50" s="22" t="s">
        <v>70</v>
      </c>
      <c r="C50" s="23">
        <v>100000</v>
      </c>
      <c r="D50" s="23">
        <v>0</v>
      </c>
      <c r="E50" s="24">
        <f t="shared" si="11"/>
        <v>100000</v>
      </c>
      <c r="F50" s="25"/>
      <c r="G50" s="25"/>
      <c r="H50" s="25"/>
      <c r="I50" s="25"/>
      <c r="J50" s="25"/>
      <c r="K50" s="23">
        <f t="shared" si="1"/>
        <v>100000</v>
      </c>
      <c r="L50" s="25"/>
      <c r="M50" s="25"/>
      <c r="N50" s="26"/>
    </row>
    <row r="51" spans="1:14" s="28" customFormat="1" x14ac:dyDescent="0.25">
      <c r="A51" s="5">
        <v>21</v>
      </c>
      <c r="B51" s="7" t="s">
        <v>32</v>
      </c>
      <c r="C51" s="8">
        <v>0</v>
      </c>
      <c r="D51" s="8">
        <v>100000</v>
      </c>
      <c r="E51" s="2">
        <f t="shared" si="11"/>
        <v>100000</v>
      </c>
      <c r="F51" s="12"/>
      <c r="G51" s="12"/>
      <c r="H51" s="12"/>
      <c r="I51" s="12"/>
      <c r="J51" s="12"/>
      <c r="K51" s="8">
        <f t="shared" si="1"/>
        <v>100000</v>
      </c>
      <c r="L51" s="12"/>
      <c r="M51" s="12"/>
      <c r="N51" s="15"/>
    </row>
    <row r="52" spans="1:14" s="32" customFormat="1" ht="30" x14ac:dyDescent="0.25">
      <c r="A52" s="5">
        <v>22</v>
      </c>
      <c r="B52" s="10" t="s">
        <v>53</v>
      </c>
      <c r="C52" s="16">
        <v>0</v>
      </c>
      <c r="D52" s="16">
        <v>50000</v>
      </c>
      <c r="E52" s="16">
        <f t="shared" si="11"/>
        <v>50000</v>
      </c>
      <c r="F52" s="16"/>
      <c r="G52" s="16"/>
      <c r="H52" s="16"/>
      <c r="I52" s="16"/>
      <c r="J52" s="16"/>
      <c r="K52" s="16">
        <f t="shared" si="1"/>
        <v>50000</v>
      </c>
      <c r="L52" s="37"/>
      <c r="M52" s="37"/>
      <c r="N52" s="39"/>
    </row>
    <row r="53" spans="1:14" s="32" customFormat="1" ht="30" x14ac:dyDescent="0.25">
      <c r="A53" s="5">
        <v>23</v>
      </c>
      <c r="B53" s="7" t="s">
        <v>76</v>
      </c>
      <c r="C53" s="8">
        <v>50000</v>
      </c>
      <c r="D53" s="8">
        <v>0</v>
      </c>
      <c r="E53" s="2">
        <f t="shared" si="11"/>
        <v>50000</v>
      </c>
      <c r="F53" s="14"/>
      <c r="G53" s="14"/>
      <c r="H53" s="14"/>
      <c r="I53" s="14"/>
      <c r="J53" s="14"/>
      <c r="K53" s="8">
        <f t="shared" si="1"/>
        <v>50000</v>
      </c>
      <c r="L53" s="14"/>
      <c r="M53" s="16"/>
      <c r="N53" s="17"/>
    </row>
    <row r="54" spans="1:14" s="32" customFormat="1" x14ac:dyDescent="0.25">
      <c r="A54" s="5">
        <v>24</v>
      </c>
      <c r="B54" s="7" t="s">
        <v>19</v>
      </c>
      <c r="C54" s="8">
        <v>30000</v>
      </c>
      <c r="D54" s="8">
        <v>0</v>
      </c>
      <c r="E54" s="2">
        <f t="shared" si="11"/>
        <v>30000</v>
      </c>
      <c r="F54" s="12"/>
      <c r="G54" s="12"/>
      <c r="H54" s="12"/>
      <c r="I54" s="12"/>
      <c r="J54" s="12"/>
      <c r="K54" s="8">
        <f t="shared" si="1"/>
        <v>30000</v>
      </c>
      <c r="L54" s="12"/>
      <c r="M54" s="12"/>
      <c r="N54" s="15"/>
    </row>
    <row r="55" spans="1:14" s="32" customFormat="1" ht="30" x14ac:dyDescent="0.25">
      <c r="A55" s="5">
        <v>25</v>
      </c>
      <c r="B55" s="7" t="s">
        <v>47</v>
      </c>
      <c r="C55" s="8">
        <v>0</v>
      </c>
      <c r="D55" s="13">
        <v>265000</v>
      </c>
      <c r="E55" s="2">
        <f t="shared" si="11"/>
        <v>265000</v>
      </c>
      <c r="F55" s="12"/>
      <c r="G55" s="12"/>
      <c r="H55" s="12"/>
      <c r="I55" s="12"/>
      <c r="J55" s="12"/>
      <c r="K55" s="8">
        <f t="shared" si="1"/>
        <v>265000</v>
      </c>
      <c r="L55" s="12"/>
      <c r="M55" s="12"/>
      <c r="N55" s="15"/>
    </row>
    <row r="56" spans="1:14" s="32" customFormat="1" ht="33" customHeight="1" x14ac:dyDescent="0.25">
      <c r="A56" s="5">
        <v>26</v>
      </c>
      <c r="B56" s="22" t="s">
        <v>10</v>
      </c>
      <c r="C56" s="23">
        <v>0</v>
      </c>
      <c r="D56" s="23">
        <v>535060</v>
      </c>
      <c r="E56" s="24">
        <f>C56+D56</f>
        <v>535060</v>
      </c>
      <c r="F56" s="24"/>
      <c r="G56" s="24"/>
      <c r="H56" s="24"/>
      <c r="I56" s="24"/>
      <c r="J56" s="24"/>
      <c r="K56" s="23">
        <f>E56</f>
        <v>535060</v>
      </c>
      <c r="L56" s="24"/>
      <c r="M56" s="23"/>
      <c r="N56" s="27"/>
    </row>
    <row r="57" spans="1:14" s="3" customFormat="1" x14ac:dyDescent="0.25">
      <c r="A57" s="5">
        <v>27</v>
      </c>
      <c r="B57" s="7" t="s">
        <v>15</v>
      </c>
      <c r="C57" s="8">
        <v>50000</v>
      </c>
      <c r="D57" s="8">
        <v>0</v>
      </c>
      <c r="E57" s="2">
        <f t="shared" ref="E57:E60" si="12">C57+D57</f>
        <v>50000</v>
      </c>
      <c r="F57" s="14"/>
      <c r="G57" s="14"/>
      <c r="H57" s="14"/>
      <c r="I57" s="14"/>
      <c r="J57" s="14"/>
      <c r="K57" s="8">
        <f t="shared" ref="K57:K59" si="13">E57</f>
        <v>50000</v>
      </c>
      <c r="L57" s="14"/>
      <c r="M57" s="16"/>
      <c r="N57" s="17"/>
    </row>
    <row r="58" spans="1:14" s="3" customFormat="1" ht="30" x14ac:dyDescent="0.25">
      <c r="A58" s="5">
        <v>28</v>
      </c>
      <c r="B58" s="7" t="s">
        <v>50</v>
      </c>
      <c r="C58" s="8">
        <v>0</v>
      </c>
      <c r="D58" s="8">
        <v>40000</v>
      </c>
      <c r="E58" s="2">
        <f t="shared" si="12"/>
        <v>40000</v>
      </c>
      <c r="F58" s="14"/>
      <c r="G58" s="14"/>
      <c r="H58" s="14"/>
      <c r="I58" s="14"/>
      <c r="J58" s="14"/>
      <c r="K58" s="8">
        <f t="shared" si="13"/>
        <v>40000</v>
      </c>
      <c r="L58" s="14"/>
      <c r="M58" s="16"/>
      <c r="N58" s="17"/>
    </row>
    <row r="59" spans="1:14" s="3" customFormat="1" ht="30" x14ac:dyDescent="0.25">
      <c r="A59" s="5">
        <v>29</v>
      </c>
      <c r="B59" s="7" t="s">
        <v>82</v>
      </c>
      <c r="C59" s="8">
        <v>0</v>
      </c>
      <c r="D59" s="8">
        <v>362000</v>
      </c>
      <c r="E59" s="2">
        <f t="shared" si="12"/>
        <v>362000</v>
      </c>
      <c r="F59" s="14"/>
      <c r="G59" s="14"/>
      <c r="H59" s="14"/>
      <c r="I59" s="14"/>
      <c r="J59" s="14"/>
      <c r="K59" s="8">
        <f t="shared" si="13"/>
        <v>362000</v>
      </c>
      <c r="L59" s="14"/>
      <c r="M59" s="16"/>
      <c r="N59" s="17"/>
    </row>
    <row r="60" spans="1:14" s="3" customFormat="1" x14ac:dyDescent="0.25">
      <c r="A60" s="5">
        <v>30</v>
      </c>
      <c r="B60" s="7" t="s">
        <v>51</v>
      </c>
      <c r="C60" s="8">
        <v>0</v>
      </c>
      <c r="D60" s="13">
        <v>30000</v>
      </c>
      <c r="E60" s="2">
        <f t="shared" si="12"/>
        <v>30000</v>
      </c>
      <c r="F60" s="12"/>
      <c r="G60" s="12"/>
      <c r="H60" s="12"/>
      <c r="I60" s="12"/>
      <c r="J60" s="12"/>
      <c r="K60" s="8">
        <f>E60</f>
        <v>30000</v>
      </c>
      <c r="L60" s="12"/>
      <c r="M60" s="12"/>
      <c r="N60" s="15"/>
    </row>
    <row r="61" spans="1:14" s="3" customFormat="1" x14ac:dyDescent="0.25">
      <c r="A61" s="86" t="s">
        <v>7</v>
      </c>
      <c r="B61" s="87"/>
      <c r="C61" s="52">
        <f>SUM(C62:C66)</f>
        <v>250000</v>
      </c>
      <c r="D61" s="52">
        <f>SUM(D62:D66)</f>
        <v>60000</v>
      </c>
      <c r="E61" s="52">
        <f>SUM(E62:E66)</f>
        <v>310000</v>
      </c>
      <c r="F61" s="50"/>
      <c r="G61" s="50"/>
      <c r="H61" s="50"/>
      <c r="I61" s="50"/>
      <c r="J61" s="50"/>
      <c r="K61" s="50">
        <f t="shared" si="1"/>
        <v>310000</v>
      </c>
      <c r="L61" s="50"/>
      <c r="M61" s="50"/>
      <c r="N61" s="51"/>
    </row>
    <row r="62" spans="1:14" s="28" customFormat="1" x14ac:dyDescent="0.25">
      <c r="A62" s="6">
        <v>31</v>
      </c>
      <c r="B62" s="7" t="s">
        <v>72</v>
      </c>
      <c r="C62" s="8">
        <v>100000</v>
      </c>
      <c r="D62" s="8">
        <v>0</v>
      </c>
      <c r="E62" s="2">
        <f t="shared" ref="E62:E66" si="14">C62+D62</f>
        <v>100000</v>
      </c>
      <c r="F62" s="12"/>
      <c r="G62" s="12"/>
      <c r="H62" s="12"/>
      <c r="I62" s="12"/>
      <c r="J62" s="12"/>
      <c r="K62" s="8">
        <f t="shared" si="1"/>
        <v>100000</v>
      </c>
      <c r="L62" s="12"/>
      <c r="M62" s="12"/>
      <c r="N62" s="15"/>
    </row>
    <row r="63" spans="1:14" s="3" customFormat="1" x14ac:dyDescent="0.25">
      <c r="A63" s="6">
        <v>32</v>
      </c>
      <c r="B63" s="7" t="s">
        <v>8</v>
      </c>
      <c r="C63" s="8">
        <v>100000</v>
      </c>
      <c r="D63" s="8">
        <v>0</v>
      </c>
      <c r="E63" s="2">
        <f t="shared" si="14"/>
        <v>100000</v>
      </c>
      <c r="F63" s="14"/>
      <c r="G63" s="14"/>
      <c r="H63" s="14"/>
      <c r="I63" s="14"/>
      <c r="J63" s="14"/>
      <c r="K63" s="8">
        <f t="shared" si="1"/>
        <v>100000</v>
      </c>
      <c r="L63" s="14"/>
      <c r="M63" s="16"/>
      <c r="N63" s="17"/>
    </row>
    <row r="64" spans="1:14" s="3" customFormat="1" x14ac:dyDescent="0.25">
      <c r="A64" s="6">
        <v>32</v>
      </c>
      <c r="B64" s="7" t="s">
        <v>60</v>
      </c>
      <c r="C64" s="8">
        <v>50000</v>
      </c>
      <c r="D64" s="8">
        <v>0</v>
      </c>
      <c r="E64" s="2">
        <f t="shared" si="14"/>
        <v>50000</v>
      </c>
      <c r="F64" s="14"/>
      <c r="G64" s="14"/>
      <c r="H64" s="14"/>
      <c r="I64" s="14"/>
      <c r="J64" s="14"/>
      <c r="K64" s="8">
        <f t="shared" si="1"/>
        <v>50000</v>
      </c>
      <c r="L64" s="14"/>
      <c r="M64" s="16"/>
      <c r="N64" s="17"/>
    </row>
    <row r="65" spans="1:14" s="28" customFormat="1" ht="30" x14ac:dyDescent="0.25">
      <c r="A65" s="6">
        <v>33</v>
      </c>
      <c r="B65" s="22" t="s">
        <v>44</v>
      </c>
      <c r="C65" s="23">
        <v>0</v>
      </c>
      <c r="D65" s="23">
        <v>50000</v>
      </c>
      <c r="E65" s="24">
        <f t="shared" si="14"/>
        <v>50000</v>
      </c>
      <c r="F65" s="24"/>
      <c r="G65" s="24"/>
      <c r="H65" s="24"/>
      <c r="I65" s="24"/>
      <c r="J65" s="24"/>
      <c r="K65" s="23">
        <f t="shared" si="1"/>
        <v>50000</v>
      </c>
      <c r="L65" s="24"/>
      <c r="M65" s="23"/>
      <c r="N65" s="27"/>
    </row>
    <row r="66" spans="1:14" s="28" customFormat="1" ht="30" x14ac:dyDescent="0.25">
      <c r="A66" s="6">
        <v>34</v>
      </c>
      <c r="B66" s="22" t="s">
        <v>45</v>
      </c>
      <c r="C66" s="23">
        <v>0</v>
      </c>
      <c r="D66" s="23">
        <v>10000</v>
      </c>
      <c r="E66" s="24">
        <f t="shared" si="14"/>
        <v>10000</v>
      </c>
      <c r="F66" s="24"/>
      <c r="G66" s="24"/>
      <c r="H66" s="24"/>
      <c r="I66" s="24"/>
      <c r="J66" s="24"/>
      <c r="K66" s="23">
        <f t="shared" si="1"/>
        <v>10000</v>
      </c>
      <c r="L66" s="24"/>
      <c r="M66" s="23"/>
      <c r="N66" s="27"/>
    </row>
    <row r="67" spans="1:14" s="3" customFormat="1" x14ac:dyDescent="0.25">
      <c r="A67" s="110" t="s">
        <v>20</v>
      </c>
      <c r="B67" s="111"/>
      <c r="C67" s="52">
        <f>SUM(C68:C75)</f>
        <v>255000</v>
      </c>
      <c r="D67" s="52">
        <f t="shared" ref="D67:E67" si="15">SUM(D68:D75)</f>
        <v>200000</v>
      </c>
      <c r="E67" s="52">
        <f t="shared" si="15"/>
        <v>455000</v>
      </c>
      <c r="F67" s="62"/>
      <c r="G67" s="62"/>
      <c r="H67" s="62"/>
      <c r="I67" s="62"/>
      <c r="J67" s="62"/>
      <c r="K67" s="50">
        <f t="shared" si="1"/>
        <v>455000</v>
      </c>
      <c r="L67" s="62"/>
      <c r="M67" s="63"/>
      <c r="N67" s="64"/>
    </row>
    <row r="68" spans="1:14" s="28" customFormat="1" x14ac:dyDescent="0.25">
      <c r="A68" s="6">
        <v>35</v>
      </c>
      <c r="B68" s="7" t="s">
        <v>73</v>
      </c>
      <c r="C68" s="8">
        <v>20000</v>
      </c>
      <c r="D68" s="8">
        <v>0</v>
      </c>
      <c r="E68" s="2">
        <f t="shared" ref="E68:E74" si="16">C68+D68</f>
        <v>20000</v>
      </c>
      <c r="F68" s="12"/>
      <c r="G68" s="12"/>
      <c r="H68" s="12"/>
      <c r="I68" s="12"/>
      <c r="J68" s="12"/>
      <c r="K68" s="8">
        <f t="shared" si="1"/>
        <v>20000</v>
      </c>
      <c r="L68" s="12"/>
      <c r="M68" s="12"/>
      <c r="N68" s="15"/>
    </row>
    <row r="69" spans="1:14" s="28" customFormat="1" x14ac:dyDescent="0.25">
      <c r="A69" s="6">
        <v>36</v>
      </c>
      <c r="B69" s="22" t="s">
        <v>71</v>
      </c>
      <c r="C69" s="23">
        <v>50000</v>
      </c>
      <c r="D69" s="23">
        <v>0</v>
      </c>
      <c r="E69" s="24">
        <f t="shared" si="16"/>
        <v>50000</v>
      </c>
      <c r="F69" s="24"/>
      <c r="G69" s="24"/>
      <c r="H69" s="24"/>
      <c r="I69" s="24"/>
      <c r="J69" s="24"/>
      <c r="K69" s="23">
        <f t="shared" si="1"/>
        <v>50000</v>
      </c>
      <c r="L69" s="24"/>
      <c r="M69" s="23"/>
      <c r="N69" s="27"/>
    </row>
    <row r="70" spans="1:14" s="28" customFormat="1" x14ac:dyDescent="0.25">
      <c r="A70" s="6">
        <v>37</v>
      </c>
      <c r="B70" s="22" t="s">
        <v>77</v>
      </c>
      <c r="C70" s="23">
        <v>30000</v>
      </c>
      <c r="D70" s="23">
        <v>0</v>
      </c>
      <c r="E70" s="24">
        <f t="shared" si="16"/>
        <v>30000</v>
      </c>
      <c r="F70" s="24"/>
      <c r="G70" s="24"/>
      <c r="H70" s="24"/>
      <c r="I70" s="24"/>
      <c r="J70" s="24"/>
      <c r="K70" s="23">
        <f t="shared" si="1"/>
        <v>30000</v>
      </c>
      <c r="L70" s="24"/>
      <c r="M70" s="23"/>
      <c r="N70" s="27"/>
    </row>
    <row r="71" spans="1:14" s="28" customFormat="1" x14ac:dyDescent="0.25">
      <c r="A71" s="6">
        <v>38</v>
      </c>
      <c r="B71" s="22" t="s">
        <v>74</v>
      </c>
      <c r="C71" s="23">
        <v>30000</v>
      </c>
      <c r="D71" s="23">
        <v>0</v>
      </c>
      <c r="E71" s="24">
        <f t="shared" si="16"/>
        <v>30000</v>
      </c>
      <c r="F71" s="24"/>
      <c r="G71" s="24"/>
      <c r="H71" s="24"/>
      <c r="I71" s="24"/>
      <c r="J71" s="24"/>
      <c r="K71" s="23">
        <f t="shared" si="1"/>
        <v>30000</v>
      </c>
      <c r="L71" s="24"/>
      <c r="M71" s="23"/>
      <c r="N71" s="27"/>
    </row>
    <row r="72" spans="1:14" s="28" customFormat="1" ht="30" x14ac:dyDescent="0.25">
      <c r="A72" s="6">
        <v>39</v>
      </c>
      <c r="B72" s="22" t="s">
        <v>75</v>
      </c>
      <c r="C72" s="23">
        <v>30000</v>
      </c>
      <c r="D72" s="23">
        <v>0</v>
      </c>
      <c r="E72" s="24">
        <f t="shared" si="16"/>
        <v>30000</v>
      </c>
      <c r="F72" s="24"/>
      <c r="G72" s="24"/>
      <c r="H72" s="24"/>
      <c r="I72" s="24"/>
      <c r="J72" s="24"/>
      <c r="K72" s="23">
        <f t="shared" si="1"/>
        <v>30000</v>
      </c>
      <c r="L72" s="24"/>
      <c r="M72" s="23"/>
      <c r="N72" s="27"/>
    </row>
    <row r="73" spans="1:14" s="3" customFormat="1" x14ac:dyDescent="0.25">
      <c r="A73" s="6">
        <v>40</v>
      </c>
      <c r="B73" s="7" t="s">
        <v>59</v>
      </c>
      <c r="C73" s="8">
        <v>30000</v>
      </c>
      <c r="D73" s="8">
        <v>0</v>
      </c>
      <c r="E73" s="2">
        <f t="shared" si="16"/>
        <v>30000</v>
      </c>
      <c r="F73" s="14"/>
      <c r="G73" s="14"/>
      <c r="H73" s="14"/>
      <c r="I73" s="14"/>
      <c r="J73" s="14"/>
      <c r="K73" s="8">
        <f t="shared" si="1"/>
        <v>30000</v>
      </c>
      <c r="L73" s="14"/>
      <c r="M73" s="16"/>
      <c r="N73" s="17"/>
    </row>
    <row r="74" spans="1:14" s="3" customFormat="1" ht="30" x14ac:dyDescent="0.25">
      <c r="A74" s="6">
        <v>41</v>
      </c>
      <c r="B74" s="7" t="s">
        <v>49</v>
      </c>
      <c r="C74" s="8">
        <v>40000</v>
      </c>
      <c r="D74" s="13">
        <v>0</v>
      </c>
      <c r="E74" s="2">
        <f t="shared" si="16"/>
        <v>40000</v>
      </c>
      <c r="F74" s="12"/>
      <c r="G74" s="12"/>
      <c r="H74" s="12"/>
      <c r="I74" s="12"/>
      <c r="J74" s="12"/>
      <c r="K74" s="8">
        <f>E74</f>
        <v>40000</v>
      </c>
      <c r="L74" s="12"/>
      <c r="M74" s="12"/>
      <c r="N74" s="15"/>
    </row>
    <row r="75" spans="1:14" s="3" customFormat="1" ht="30" x14ac:dyDescent="0.25">
      <c r="A75" s="6">
        <v>42</v>
      </c>
      <c r="B75" s="7" t="s">
        <v>80</v>
      </c>
      <c r="C75" s="8">
        <v>25000</v>
      </c>
      <c r="D75" s="13">
        <v>200000</v>
      </c>
      <c r="E75" s="2">
        <f t="shared" ref="E75" si="17">C75+D75</f>
        <v>225000</v>
      </c>
      <c r="F75" s="12"/>
      <c r="G75" s="12"/>
      <c r="H75" s="12"/>
      <c r="I75" s="12"/>
      <c r="J75" s="12"/>
      <c r="K75" s="8">
        <f>E75</f>
        <v>225000</v>
      </c>
      <c r="L75" s="12"/>
      <c r="M75" s="12"/>
      <c r="N75" s="15"/>
    </row>
    <row r="76" spans="1:14" s="3" customFormat="1" x14ac:dyDescent="0.25">
      <c r="A76" s="114" t="s">
        <v>83</v>
      </c>
      <c r="B76" s="115"/>
      <c r="C76" s="56">
        <f>SUM(C77+C81)</f>
        <v>0</v>
      </c>
      <c r="D76" s="56">
        <f>D78</f>
        <v>7339264</v>
      </c>
      <c r="E76" s="56">
        <f>E78</f>
        <v>7339264</v>
      </c>
      <c r="F76" s="60"/>
      <c r="G76" s="60"/>
      <c r="H76" s="60"/>
      <c r="I76" s="60"/>
      <c r="J76" s="60"/>
      <c r="K76" s="60"/>
      <c r="L76" s="12"/>
      <c r="M76" s="12"/>
      <c r="N76" s="15"/>
    </row>
    <row r="77" spans="1:14" s="3" customFormat="1" x14ac:dyDescent="0.25">
      <c r="A77" s="110" t="s">
        <v>6</v>
      </c>
      <c r="B77" s="111"/>
      <c r="C77" s="52">
        <f>SUM( (C78:C80))</f>
        <v>0</v>
      </c>
      <c r="D77" s="52">
        <f>SUM(D78)</f>
        <v>7339264</v>
      </c>
      <c r="E77" s="52">
        <f>C77+D77</f>
        <v>7339264</v>
      </c>
      <c r="F77" s="62"/>
      <c r="G77" s="62"/>
      <c r="H77" s="62"/>
      <c r="I77" s="62"/>
      <c r="J77" s="62"/>
      <c r="K77" s="50">
        <f t="shared" ref="K77" si="18">E77</f>
        <v>7339264</v>
      </c>
      <c r="L77" s="12"/>
      <c r="M77" s="12"/>
      <c r="N77" s="15"/>
    </row>
    <row r="78" spans="1:14" s="3" customFormat="1" ht="45" x14ac:dyDescent="0.25">
      <c r="A78" s="48">
        <v>43</v>
      </c>
      <c r="B78" s="22" t="s">
        <v>10</v>
      </c>
      <c r="C78" s="8">
        <v>0</v>
      </c>
      <c r="D78" s="13">
        <v>7339264</v>
      </c>
      <c r="E78" s="24">
        <f>C78+D78</f>
        <v>7339264</v>
      </c>
      <c r="F78" s="12"/>
      <c r="G78" s="12"/>
      <c r="H78" s="12"/>
      <c r="I78" s="12"/>
      <c r="J78" s="12"/>
      <c r="K78" s="8"/>
      <c r="L78" s="12"/>
      <c r="M78" s="12"/>
      <c r="N78" s="15"/>
    </row>
    <row r="79" spans="1:14" s="36" customFormat="1" x14ac:dyDescent="0.25">
      <c r="A79" s="116" t="s">
        <v>27</v>
      </c>
      <c r="B79" s="117"/>
      <c r="C79" s="56">
        <f>SUM(C80+C84)</f>
        <v>0</v>
      </c>
      <c r="D79" s="56">
        <f>SUM(D80+D84)</f>
        <v>1925000</v>
      </c>
      <c r="E79" s="56">
        <f>SUM(E80+E84)</f>
        <v>1925000</v>
      </c>
      <c r="F79" s="60"/>
      <c r="G79" s="60"/>
      <c r="H79" s="60"/>
      <c r="I79" s="60"/>
      <c r="J79" s="60"/>
      <c r="K79" s="56">
        <f t="shared" si="1"/>
        <v>1925000</v>
      </c>
      <c r="L79" s="60"/>
      <c r="M79" s="58"/>
      <c r="N79" s="61"/>
    </row>
    <row r="80" spans="1:14" s="3" customFormat="1" x14ac:dyDescent="0.25">
      <c r="A80" s="86" t="s">
        <v>6</v>
      </c>
      <c r="B80" s="87"/>
      <c r="C80" s="52">
        <f>SUM( (C81:C83))</f>
        <v>0</v>
      </c>
      <c r="D80" s="52">
        <f>SUM( (D81:D83))</f>
        <v>1925000</v>
      </c>
      <c r="E80" s="52">
        <f>SUM( (E81:E83))</f>
        <v>1925000</v>
      </c>
      <c r="F80" s="62"/>
      <c r="G80" s="62"/>
      <c r="H80" s="62"/>
      <c r="I80" s="62"/>
      <c r="J80" s="62"/>
      <c r="K80" s="50">
        <f t="shared" si="1"/>
        <v>1925000</v>
      </c>
      <c r="L80" s="62"/>
      <c r="M80" s="63"/>
      <c r="N80" s="64"/>
    </row>
    <row r="81" spans="1:17" s="28" customFormat="1" x14ac:dyDescent="0.25">
      <c r="A81" s="21">
        <v>44</v>
      </c>
      <c r="B81" s="22" t="s">
        <v>18</v>
      </c>
      <c r="C81" s="23">
        <v>0</v>
      </c>
      <c r="D81" s="23">
        <v>300000</v>
      </c>
      <c r="E81" s="24">
        <f>C81+D81</f>
        <v>300000</v>
      </c>
      <c r="F81" s="24"/>
      <c r="G81" s="24"/>
      <c r="H81" s="24"/>
      <c r="I81" s="24"/>
      <c r="J81" s="24"/>
      <c r="K81" s="23">
        <f t="shared" si="1"/>
        <v>300000</v>
      </c>
      <c r="L81" s="24"/>
      <c r="M81" s="23"/>
      <c r="N81" s="27"/>
    </row>
    <row r="82" spans="1:17" s="28" customFormat="1" ht="30" x14ac:dyDescent="0.25">
      <c r="A82" s="21">
        <v>45</v>
      </c>
      <c r="B82" s="22" t="s">
        <v>12</v>
      </c>
      <c r="C82" s="23">
        <v>0</v>
      </c>
      <c r="D82" s="23">
        <v>1600000</v>
      </c>
      <c r="E82" s="24">
        <f>C82+D82</f>
        <v>1600000</v>
      </c>
      <c r="F82" s="24"/>
      <c r="G82" s="24"/>
      <c r="H82" s="24"/>
      <c r="I82" s="24"/>
      <c r="J82" s="24"/>
      <c r="K82" s="23">
        <f t="shared" si="1"/>
        <v>1600000</v>
      </c>
      <c r="L82" s="24"/>
      <c r="M82" s="23"/>
      <c r="N82" s="27"/>
    </row>
    <row r="83" spans="1:17" s="3" customFormat="1" ht="30" x14ac:dyDescent="0.25">
      <c r="A83" s="6">
        <v>46</v>
      </c>
      <c r="B83" s="7" t="s">
        <v>81</v>
      </c>
      <c r="C83" s="8">
        <v>0</v>
      </c>
      <c r="D83" s="8">
        <v>25000</v>
      </c>
      <c r="E83" s="2">
        <f>C83+D83</f>
        <v>25000</v>
      </c>
      <c r="F83" s="14"/>
      <c r="G83" s="14"/>
      <c r="H83" s="14"/>
      <c r="I83" s="14"/>
      <c r="J83" s="14"/>
      <c r="K83" s="8">
        <f>E83</f>
        <v>25000</v>
      </c>
      <c r="L83" s="14"/>
      <c r="M83" s="16"/>
      <c r="N83" s="17"/>
    </row>
    <row r="84" spans="1:17" s="3" customFormat="1" x14ac:dyDescent="0.25">
      <c r="A84" s="86" t="s">
        <v>7</v>
      </c>
      <c r="B84" s="87"/>
      <c r="C84" s="52">
        <f>SUM(C85)</f>
        <v>0</v>
      </c>
      <c r="D84" s="52">
        <f>SUM(D85)</f>
        <v>0</v>
      </c>
      <c r="E84" s="52">
        <f>SUM(E85)</f>
        <v>0</v>
      </c>
      <c r="F84" s="62"/>
      <c r="G84" s="62"/>
      <c r="H84" s="62"/>
      <c r="I84" s="62"/>
      <c r="J84" s="62"/>
      <c r="K84" s="50">
        <f t="shared" si="1"/>
        <v>0</v>
      </c>
      <c r="L84" s="62"/>
      <c r="M84" s="63"/>
      <c r="N84" s="64"/>
    </row>
    <row r="85" spans="1:17" s="28" customFormat="1" ht="15.75" thickBot="1" x14ac:dyDescent="0.3">
      <c r="A85" s="40"/>
      <c r="B85" s="41"/>
      <c r="C85" s="42"/>
      <c r="D85" s="42"/>
      <c r="E85" s="43"/>
      <c r="F85" s="44"/>
      <c r="G85" s="44"/>
      <c r="H85" s="44"/>
      <c r="I85" s="44"/>
      <c r="J85" s="44"/>
      <c r="K85" s="42"/>
      <c r="L85" s="44"/>
      <c r="M85" s="44"/>
      <c r="N85" s="45"/>
    </row>
    <row r="86" spans="1:17" x14ac:dyDescent="0.25">
      <c r="A86" s="3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7" x14ac:dyDescent="0.25">
      <c r="A87" s="3"/>
      <c r="C87" s="18"/>
      <c r="D87" t="s">
        <v>40</v>
      </c>
      <c r="G87" s="18"/>
      <c r="H87" s="18"/>
      <c r="I87" s="18"/>
      <c r="J87" s="18"/>
      <c r="K87" s="18" t="s">
        <v>48</v>
      </c>
      <c r="L87" s="18"/>
      <c r="M87" s="18"/>
      <c r="N87" s="18"/>
    </row>
    <row r="88" spans="1:17" x14ac:dyDescent="0.25">
      <c r="A88" s="3"/>
      <c r="D88" t="s">
        <v>39</v>
      </c>
    </row>
    <row r="89" spans="1:17" s="20" customFormat="1" x14ac:dyDescent="0.25">
      <c r="A89" s="3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20" customFormat="1" x14ac:dyDescent="0.25">
      <c r="A90" s="3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20" customFormat="1" x14ac:dyDescent="0.25">
      <c r="A91" s="3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</sheetData>
  <mergeCells count="39">
    <mergeCell ref="A79:B79"/>
    <mergeCell ref="A80:B80"/>
    <mergeCell ref="A43:B43"/>
    <mergeCell ref="A44:B44"/>
    <mergeCell ref="A46:B46"/>
    <mergeCell ref="A47:B47"/>
    <mergeCell ref="A61:B61"/>
    <mergeCell ref="A67:B67"/>
    <mergeCell ref="A76:B76"/>
    <mergeCell ref="A77:B77"/>
    <mergeCell ref="A12:B12"/>
    <mergeCell ref="A41:B41"/>
    <mergeCell ref="A14:B14"/>
    <mergeCell ref="A15:B15"/>
    <mergeCell ref="A16:B16"/>
    <mergeCell ref="A19:B19"/>
    <mergeCell ref="A22:B22"/>
    <mergeCell ref="A25:B25"/>
    <mergeCell ref="A26:B26"/>
    <mergeCell ref="A30:B30"/>
    <mergeCell ref="A31:B31"/>
    <mergeCell ref="A33:B33"/>
    <mergeCell ref="A34:B34"/>
    <mergeCell ref="A84:B84"/>
    <mergeCell ref="A13:B13"/>
    <mergeCell ref="A3:N3"/>
    <mergeCell ref="A7:A9"/>
    <mergeCell ref="B7:B9"/>
    <mergeCell ref="C7:D8"/>
    <mergeCell ref="E7:E9"/>
    <mergeCell ref="F7:L7"/>
    <mergeCell ref="M7:M9"/>
    <mergeCell ref="N7:N9"/>
    <mergeCell ref="F8:F9"/>
    <mergeCell ref="G8:H8"/>
    <mergeCell ref="I8:I9"/>
    <mergeCell ref="J8:J9"/>
    <mergeCell ref="K8:L8"/>
    <mergeCell ref="A11:B11"/>
  </mergeCells>
  <pageMargins left="0.25" right="0.25" top="0.35" bottom="0.34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</vt:lpstr>
      <vt:lpstr>'Sheet2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Lixandru</dc:creator>
  <cp:lastModifiedBy>Primaria Negru Voda</cp:lastModifiedBy>
  <cp:lastPrinted>2023-09-20T05:44:15Z</cp:lastPrinted>
  <dcterms:created xsi:type="dcterms:W3CDTF">2018-04-10T10:09:25Z</dcterms:created>
  <dcterms:modified xsi:type="dcterms:W3CDTF">2023-09-20T05:44:27Z</dcterms:modified>
</cp:coreProperties>
</file>