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76A15E59-EF0F-4753-A996-4AA3BE7A13B9}" xr6:coauthVersionLast="47" xr6:coauthVersionMax="47" xr10:uidLastSave="{00000000-0000-0000-0000-000000000000}"/>
  <bookViews>
    <workbookView xWindow="3630" yWindow="1125" windowWidth="22815" windowHeight="12900" tabRatio="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Sheet1!$A$1:$Z$74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9" i="2" l="1"/>
  <c r="F15" i="2"/>
  <c r="F16" i="2" s="1"/>
  <c r="N50" i="1"/>
  <c r="Y41" i="1"/>
  <c r="X41" i="1"/>
  <c r="Z41" i="1" s="1"/>
  <c r="T41" i="1"/>
  <c r="S41" i="1"/>
  <c r="R41" i="1"/>
  <c r="U41" i="1" s="1"/>
  <c r="Z40" i="1"/>
  <c r="AH40" i="1" s="1"/>
  <c r="Y40" i="1"/>
  <c r="X40" i="1"/>
  <c r="T40" i="1"/>
  <c r="S40" i="1"/>
  <c r="R40" i="1"/>
  <c r="U40" i="1" s="1"/>
  <c r="Y39" i="1"/>
  <c r="X39" i="1"/>
  <c r="Z39" i="1" s="1"/>
  <c r="T39" i="1"/>
  <c r="S39" i="1"/>
  <c r="R39" i="1"/>
  <c r="U39" i="1" s="1"/>
  <c r="AG38" i="1"/>
  <c r="AA38" i="1"/>
  <c r="Z38" i="1"/>
  <c r="AH38" i="1" s="1"/>
  <c r="Y38" i="1"/>
  <c r="X38" i="1"/>
  <c r="U38" i="1"/>
  <c r="T38" i="1"/>
  <c r="S38" i="1"/>
  <c r="R38" i="1"/>
  <c r="Y37" i="1"/>
  <c r="X37" i="1"/>
  <c r="Z37" i="1" s="1"/>
  <c r="T37" i="1"/>
  <c r="S37" i="1"/>
  <c r="R37" i="1"/>
  <c r="U37" i="1" s="1"/>
  <c r="AG36" i="1"/>
  <c r="AA36" i="1"/>
  <c r="Z36" i="1"/>
  <c r="AH36" i="1" s="1"/>
  <c r="Y36" i="1"/>
  <c r="X36" i="1"/>
  <c r="U36" i="1"/>
  <c r="T36" i="1"/>
  <c r="S36" i="1"/>
  <c r="R36" i="1"/>
  <c r="Y35" i="1"/>
  <c r="X35" i="1"/>
  <c r="Z35" i="1" s="1"/>
  <c r="T35" i="1"/>
  <c r="S35" i="1"/>
  <c r="R35" i="1"/>
  <c r="U35" i="1" s="1"/>
  <c r="AG34" i="1"/>
  <c r="AA34" i="1"/>
  <c r="Z34" i="1"/>
  <c r="AH34" i="1" s="1"/>
  <c r="Y34" i="1"/>
  <c r="X34" i="1"/>
  <c r="U34" i="1"/>
  <c r="T34" i="1"/>
  <c r="S34" i="1"/>
  <c r="R34" i="1"/>
  <c r="Y33" i="1"/>
  <c r="X33" i="1"/>
  <c r="Z33" i="1" s="1"/>
  <c r="T33" i="1"/>
  <c r="S33" i="1"/>
  <c r="R33" i="1"/>
  <c r="U33" i="1" s="1"/>
  <c r="AG32" i="1"/>
  <c r="AA32" i="1"/>
  <c r="Z32" i="1"/>
  <c r="AH32" i="1" s="1"/>
  <c r="Y32" i="1"/>
  <c r="X32" i="1"/>
  <c r="U32" i="1"/>
  <c r="T32" i="1"/>
  <c r="S32" i="1"/>
  <c r="R32" i="1"/>
  <c r="Y31" i="1"/>
  <c r="X31" i="1"/>
  <c r="Z31" i="1" s="1"/>
  <c r="T31" i="1"/>
  <c r="S31" i="1"/>
  <c r="R31" i="1"/>
  <c r="U31" i="1" s="1"/>
  <c r="AG30" i="1"/>
  <c r="AA30" i="1"/>
  <c r="Z30" i="1"/>
  <c r="AH30" i="1" s="1"/>
  <c r="Y30" i="1"/>
  <c r="X30" i="1"/>
  <c r="U30" i="1"/>
  <c r="T30" i="1"/>
  <c r="S30" i="1"/>
  <c r="R30" i="1"/>
  <c r="Y29" i="1"/>
  <c r="X29" i="1"/>
  <c r="Z29" i="1" s="1"/>
  <c r="T29" i="1"/>
  <c r="S29" i="1"/>
  <c r="R29" i="1"/>
  <c r="U29" i="1" s="1"/>
  <c r="AG28" i="1"/>
  <c r="AA28" i="1"/>
  <c r="Z28" i="1"/>
  <c r="AH28" i="1" s="1"/>
  <c r="Y28" i="1"/>
  <c r="X28" i="1"/>
  <c r="U28" i="1"/>
  <c r="T28" i="1"/>
  <c r="S28" i="1"/>
  <c r="R28" i="1"/>
  <c r="Y27" i="1"/>
  <c r="X27" i="1"/>
  <c r="Z27" i="1" s="1"/>
  <c r="T27" i="1"/>
  <c r="S27" i="1"/>
  <c r="R27" i="1"/>
  <c r="U27" i="1" s="1"/>
  <c r="AG26" i="1"/>
  <c r="AA26" i="1"/>
  <c r="Z26" i="1"/>
  <c r="AH26" i="1" s="1"/>
  <c r="Y26" i="1"/>
  <c r="X26" i="1"/>
  <c r="U26" i="1"/>
  <c r="T26" i="1"/>
  <c r="S26" i="1"/>
  <c r="R26" i="1"/>
  <c r="Y25" i="1"/>
  <c r="X25" i="1"/>
  <c r="Z25" i="1" s="1"/>
  <c r="T25" i="1"/>
  <c r="S25" i="1"/>
  <c r="R25" i="1"/>
  <c r="U25" i="1" s="1"/>
  <c r="AG24" i="1"/>
  <c r="AA24" i="1"/>
  <c r="Z24" i="1"/>
  <c r="AH24" i="1" s="1"/>
  <c r="Y24" i="1"/>
  <c r="X24" i="1"/>
  <c r="U24" i="1"/>
  <c r="T24" i="1"/>
  <c r="S24" i="1"/>
  <c r="R24" i="1"/>
  <c r="Y23" i="1"/>
  <c r="X23" i="1"/>
  <c r="Z23" i="1" s="1"/>
  <c r="T23" i="1"/>
  <c r="S23" i="1"/>
  <c r="R23" i="1"/>
  <c r="U23" i="1" s="1"/>
  <c r="AG22" i="1"/>
  <c r="AA22" i="1"/>
  <c r="Z22" i="1"/>
  <c r="AH22" i="1" s="1"/>
  <c r="Y22" i="1"/>
  <c r="X22" i="1"/>
  <c r="U22" i="1"/>
  <c r="T22" i="1"/>
  <c r="S22" i="1"/>
  <c r="R22" i="1"/>
  <c r="Y21" i="1"/>
  <c r="X21" i="1"/>
  <c r="Z21" i="1" s="1"/>
  <c r="T21" i="1"/>
  <c r="S21" i="1"/>
  <c r="R21" i="1"/>
  <c r="U21" i="1" s="1"/>
  <c r="AG20" i="1"/>
  <c r="AA20" i="1"/>
  <c r="Z20" i="1"/>
  <c r="AH20" i="1" s="1"/>
  <c r="Y20" i="1"/>
  <c r="X20" i="1"/>
  <c r="U20" i="1"/>
  <c r="T20" i="1"/>
  <c r="S20" i="1"/>
  <c r="R20" i="1"/>
  <c r="AH19" i="1"/>
  <c r="AF19" i="1" s="1"/>
  <c r="AG19" i="1"/>
  <c r="AC19" i="1"/>
  <c r="AB19" i="1"/>
  <c r="AA19" i="1"/>
  <c r="Y19" i="1"/>
  <c r="X19" i="1"/>
  <c r="T19" i="1"/>
  <c r="S19" i="1"/>
  <c r="R19" i="1"/>
  <c r="U19" i="1" s="1"/>
  <c r="Z18" i="1"/>
  <c r="Y18" i="1"/>
  <c r="X18" i="1"/>
  <c r="T18" i="1"/>
  <c r="S18" i="1"/>
  <c r="U18" i="1" s="1"/>
  <c r="R18" i="1"/>
  <c r="AB17" i="1"/>
  <c r="Y17" i="1"/>
  <c r="X17" i="1"/>
  <c r="Z17" i="1" s="1"/>
  <c r="AH17" i="1" s="1"/>
  <c r="T17" i="1"/>
  <c r="S17" i="1"/>
  <c r="R17" i="1"/>
  <c r="U17" i="1" s="1"/>
  <c r="Z16" i="1"/>
  <c r="Y16" i="1"/>
  <c r="X16" i="1"/>
  <c r="T16" i="1"/>
  <c r="S16" i="1"/>
  <c r="U16" i="1" s="1"/>
  <c r="R16" i="1"/>
  <c r="Y15" i="1"/>
  <c r="X15" i="1"/>
  <c r="Z15" i="1" s="1"/>
  <c r="AA15" i="1" s="1"/>
  <c r="T15" i="1"/>
  <c r="S15" i="1"/>
  <c r="R15" i="1"/>
  <c r="U15" i="1" s="1"/>
  <c r="Z14" i="1"/>
  <c r="Y14" i="1"/>
  <c r="X14" i="1"/>
  <c r="T14" i="1"/>
  <c r="S14" i="1"/>
  <c r="U14" i="1" s="1"/>
  <c r="R14" i="1"/>
  <c r="Y13" i="1"/>
  <c r="X13" i="1"/>
  <c r="Z13" i="1" s="1"/>
  <c r="AA13" i="1" s="1"/>
  <c r="T13" i="1"/>
  <c r="S13" i="1"/>
  <c r="R13" i="1"/>
  <c r="U13" i="1" s="1"/>
  <c r="Z12" i="1"/>
  <c r="Y12" i="1"/>
  <c r="X12" i="1"/>
  <c r="T12" i="1"/>
  <c r="S12" i="1"/>
  <c r="U12" i="1" s="1"/>
  <c r="R12" i="1"/>
  <c r="Y11" i="1"/>
  <c r="X11" i="1"/>
  <c r="Z11" i="1" s="1"/>
  <c r="AA11" i="1" s="1"/>
  <c r="T11" i="1"/>
  <c r="S11" i="1"/>
  <c r="R11" i="1"/>
  <c r="U11" i="1" s="1"/>
  <c r="B11" i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3" i="1" s="1"/>
  <c r="B44" i="1" s="1"/>
  <c r="B45" i="1" s="1"/>
  <c r="B46" i="1" s="1"/>
  <c r="B47" i="1" s="1"/>
  <c r="B49" i="1" s="1"/>
  <c r="Z10" i="1"/>
  <c r="Y10" i="1"/>
  <c r="X10" i="1"/>
  <c r="T10" i="1"/>
  <c r="S10" i="1"/>
  <c r="U10" i="1" s="1"/>
  <c r="R10" i="1"/>
  <c r="B10" i="1"/>
  <c r="AB9" i="1"/>
  <c r="Y9" i="1"/>
  <c r="X9" i="1"/>
  <c r="Z9" i="1" s="1"/>
  <c r="AA9" i="1" s="1"/>
  <c r="T9" i="1"/>
  <c r="S9" i="1"/>
  <c r="R9" i="1"/>
  <c r="U9" i="1" s="1"/>
  <c r="AB12" i="1" l="1"/>
  <c r="AA12" i="1"/>
  <c r="AB14" i="1"/>
  <c r="AA14" i="1"/>
  <c r="AG16" i="1"/>
  <c r="AH16" i="1"/>
  <c r="AB16" i="1"/>
  <c r="AA16" i="1"/>
  <c r="AC16" i="1" s="1"/>
  <c r="AB10" i="1"/>
  <c r="AA10" i="1"/>
  <c r="AH27" i="1"/>
  <c r="AB27" i="1"/>
  <c r="AG27" i="1"/>
  <c r="AF27" i="1" s="1"/>
  <c r="AA27" i="1"/>
  <c r="AC27" i="1" s="1"/>
  <c r="AH21" i="1"/>
  <c r="AB21" i="1"/>
  <c r="AG21" i="1"/>
  <c r="AF21" i="1" s="1"/>
  <c r="AA21" i="1"/>
  <c r="AC21" i="1" s="1"/>
  <c r="AF33" i="1"/>
  <c r="AH33" i="1"/>
  <c r="AB33" i="1"/>
  <c r="AG33" i="1"/>
  <c r="AA33" i="1"/>
  <c r="AC33" i="1" s="1"/>
  <c r="AH23" i="1"/>
  <c r="AB23" i="1"/>
  <c r="AG23" i="1"/>
  <c r="AF23" i="1" s="1"/>
  <c r="AA23" i="1"/>
  <c r="AC23" i="1" s="1"/>
  <c r="AH31" i="1"/>
  <c r="AB31" i="1"/>
  <c r="AG31" i="1"/>
  <c r="AF31" i="1" s="1"/>
  <c r="AA31" i="1"/>
  <c r="AC31" i="1" s="1"/>
  <c r="AH35" i="1"/>
  <c r="AB35" i="1"/>
  <c r="AG35" i="1"/>
  <c r="AF35" i="1" s="1"/>
  <c r="AA35" i="1"/>
  <c r="AC35" i="1" s="1"/>
  <c r="AH39" i="1"/>
  <c r="AB39" i="1"/>
  <c r="AG39" i="1"/>
  <c r="AF39" i="1" s="1"/>
  <c r="AA39" i="1"/>
  <c r="AC39" i="1" s="1"/>
  <c r="AG17" i="1"/>
  <c r="AF17" i="1" s="1"/>
  <c r="AA17" i="1"/>
  <c r="AC17" i="1" s="1"/>
  <c r="AH25" i="1"/>
  <c r="AB25" i="1"/>
  <c r="AC25" i="1" s="1"/>
  <c r="AG25" i="1"/>
  <c r="AF25" i="1" s="1"/>
  <c r="AA25" i="1"/>
  <c r="AF29" i="1"/>
  <c r="AH29" i="1"/>
  <c r="AB29" i="1"/>
  <c r="AG29" i="1"/>
  <c r="AA29" i="1"/>
  <c r="AC29" i="1" s="1"/>
  <c r="AH37" i="1"/>
  <c r="AB37" i="1"/>
  <c r="AG37" i="1"/>
  <c r="AF37" i="1" s="1"/>
  <c r="AA37" i="1"/>
  <c r="AC37" i="1" s="1"/>
  <c r="AB11" i="1"/>
  <c r="AB13" i="1"/>
  <c r="AB15" i="1"/>
  <c r="AG18" i="1"/>
  <c r="AA18" i="1"/>
  <c r="AC18" i="1" s="1"/>
  <c r="AH18" i="1"/>
  <c r="AB18" i="1"/>
  <c r="AF18" i="1"/>
  <c r="AH41" i="1"/>
  <c r="AB41" i="1"/>
  <c r="AG41" i="1"/>
  <c r="AF41" i="1" s="1"/>
  <c r="AA41" i="1"/>
  <c r="AC41" i="1" s="1"/>
  <c r="AF20" i="1"/>
  <c r="AF22" i="1"/>
  <c r="AF24" i="1"/>
  <c r="AF26" i="1"/>
  <c r="AF28" i="1"/>
  <c r="AF30" i="1"/>
  <c r="AF32" i="1"/>
  <c r="AF34" i="1"/>
  <c r="AF36" i="1"/>
  <c r="AF38" i="1"/>
  <c r="AF40" i="1"/>
  <c r="AA40" i="1"/>
  <c r="AC40" i="1" s="1"/>
  <c r="AG40" i="1"/>
  <c r="AB20" i="1"/>
  <c r="AC20" i="1" s="1"/>
  <c r="AB22" i="1"/>
  <c r="AC22" i="1" s="1"/>
  <c r="AB24" i="1"/>
  <c r="AC24" i="1" s="1"/>
  <c r="AB26" i="1"/>
  <c r="AC26" i="1" s="1"/>
  <c r="AB28" i="1"/>
  <c r="AC28" i="1" s="1"/>
  <c r="AB30" i="1"/>
  <c r="AC30" i="1" s="1"/>
  <c r="AB32" i="1"/>
  <c r="AC32" i="1" s="1"/>
  <c r="AB34" i="1"/>
  <c r="AC34" i="1" s="1"/>
  <c r="AB36" i="1"/>
  <c r="AC36" i="1" s="1"/>
  <c r="AB38" i="1"/>
  <c r="AC38" i="1" s="1"/>
  <c r="AB40" i="1"/>
  <c r="AF16" i="1" l="1"/>
</calcChain>
</file>

<file path=xl/sharedStrings.xml><?xml version="1.0" encoding="utf-8"?>
<sst xmlns="http://schemas.openxmlformats.org/spreadsheetml/2006/main" count="208" uniqueCount="137">
  <si>
    <t>COMUNA AVRAM IANCU</t>
  </si>
  <si>
    <t>LISTA DE INVENTARIERE DOMENIUL PUBLIC</t>
  </si>
  <si>
    <t>UNITATEA III - CONSTRUCTII SPECIALE - PODURI</t>
  </si>
  <si>
    <t>Nr Crt.</t>
  </si>
  <si>
    <t>Cod</t>
  </si>
  <si>
    <t>Nr. Inv</t>
  </si>
  <si>
    <t>Denumirea bunurilor inventariate</t>
  </si>
  <si>
    <t>Localizare</t>
  </si>
  <si>
    <t>Elemente de identificare</t>
  </si>
  <si>
    <t>Cantitate (buc)</t>
  </si>
  <si>
    <t>L (ml)</t>
  </si>
  <si>
    <t>l (ml)</t>
  </si>
  <si>
    <t>Deschidere (ml)</t>
  </si>
  <si>
    <r>
      <rPr>
        <sz val="10"/>
        <color theme="1"/>
        <rFont val="Arial"/>
        <family val="2"/>
        <charset val="1"/>
      </rPr>
      <t>Diametru (</t>
    </r>
    <r>
      <rPr>
        <sz val="10"/>
        <color theme="1"/>
        <rFont val="Symbol"/>
        <family val="1"/>
        <charset val="2"/>
      </rPr>
      <t>F</t>
    </r>
    <r>
      <rPr>
        <sz val="10"/>
        <color theme="1"/>
        <rFont val="Arial"/>
        <family val="2"/>
        <charset val="1"/>
      </rPr>
      <t>)</t>
    </r>
  </si>
  <si>
    <t>An PIF</t>
  </si>
  <si>
    <t>Reabilitare</t>
  </si>
  <si>
    <t>Valoare de inventar (lei)</t>
  </si>
  <si>
    <t>AVRAM IANCU</t>
  </si>
  <si>
    <t>lungimea</t>
  </si>
  <si>
    <t>latime</t>
  </si>
  <si>
    <t>desc</t>
  </si>
  <si>
    <t>1.3.17.2.</t>
  </si>
  <si>
    <t>Pod de beton C1</t>
  </si>
  <si>
    <t>DC 292 Avram Iancu</t>
  </si>
  <si>
    <t>Pod de beton C1
DC 292 Avram Iancu</t>
  </si>
  <si>
    <t>Pod construit din beton situat pe DC 292 la iesirea din localitatea Avram Iancu spre localitatea Ant, localizat prin geolocatie si avand coordonatele 46°40'20.6"N 21°29'31.8"E. Podul are lungimea de L=4m, latimea de l=9m, inscris in CF 53497 CAD 53497 - C1</t>
  </si>
  <si>
    <t>Pod de beton C2</t>
  </si>
  <si>
    <t>Pod de beton C2
DC 292 Avram Iancu</t>
  </si>
  <si>
    <t>Pod construit din beton situat pe DC 292 la intrarea in localitatea Ant, localizat prin geolocatie si avand coordonatele 46°40'23.1"N 21°28'52.0"E. Podul are lungimea de L=8m, latimea de l=9m, inscris in CF 53497 CAD 53497 - C2</t>
  </si>
  <si>
    <t>Pod de beton 1</t>
  </si>
  <si>
    <t>DE 1 Avram Iancu</t>
  </si>
  <si>
    <t>Pod de beton 1
DE 1 Avram Iancu</t>
  </si>
  <si>
    <t>Pod de beton 1 situat pe Drumul de exploatatie agricola asfaltat din localitatea Avram Iancu, localizat prin geolocatie si avand coordonatele 46°39'18.7"N 21°30'45.2"E, format din 2 tuburi dalate prefabricate din beton cu deschiderea de 2m. Podul are lungimea de L=14.6ml si latimea l=6.1m</t>
  </si>
  <si>
    <t>Pod de beton 2</t>
  </si>
  <si>
    <t>Pod de beton 2
DE 1 Avram Iancu</t>
  </si>
  <si>
    <t>Pod de beton 2 situat pe Drumul de exploatatie agricola asfaltat din localitatea Avram Iancu, localizat prin geolocatie si avand coordonatele 46°40'36.6"N 21°31'08.4"E, construit pe grinzi metalice consolidate prin contrafise si amplasate pe culee de beton, placa de beton si amenajat cu mana curenta din fier. Podul are lungimea de L=21ml si latimea l=5m</t>
  </si>
  <si>
    <t>Pod de beton 3</t>
  </si>
  <si>
    <t>Pod de beton 3
DE 1 Avram Iancu</t>
  </si>
  <si>
    <t>Pod de beton 3 situat pe Drumul de exploatatie agricola asfaltat din localitatea Avram Iancu, localizat prin geolocatie si avand coordonatele 46°41'12.2"N 21°30'59.4"E, construit pe grinzi din beton amplasate pe culee de beton si doua pile intermediare din beton, amenajat cu mana curenta din fier. Podul are lungimea de L=35ml si latimea l=7.5m</t>
  </si>
  <si>
    <t>Pod de beton 4</t>
  </si>
  <si>
    <t>Pod de beton 4
DE 1 Avram Iancu</t>
  </si>
  <si>
    <t>Pod de beton 4 situat pe Drumul de exploatatie agricola asfaltat din localitatea Avram Iancu, localizat prin geolocatie si avand coordonatele 46°42'41.6"N 21°32'29.8"E, construit pe grinzi din beton amplasate pe culee de beton si doua pile intermediare din beton, amenajat cu mana curenta din fier. Podul are lungimea de L=35ml si latimea l=7.5m</t>
  </si>
  <si>
    <t>Pod de beton 5</t>
  </si>
  <si>
    <t>Pod de beton 5
DE 1 Avram Iancu</t>
  </si>
  <si>
    <t>Pod de beton 5 situat pe Drumul de exploatatie agricola asfaltat din localitatea Avram Iancu, localizat prin geolocatie si avand coordonatele 46°42'23.9"N 21°33'11.9"E, construit dintr-o dala de beton si consolidata pe structura din beton. Podul are lungimea de L=6.1ml si latimea l=2.3m</t>
  </si>
  <si>
    <t>Pod tubular 1
D</t>
  </si>
  <si>
    <t>Pod tubular 1
DE 1 Avram Iancu</t>
  </si>
  <si>
    <t>Pod tubular 1 situat pe Drumul de exploatatie agricola asfaltat din localitatea Avram Iancu, localizat prin geolocatie si avand coordonatele 46°38'06.1"N 21°31'14.9"E si consolidat prin capete de pod din beton. Podul are lungimea de L=8m si diametrul Ø=1000</t>
  </si>
  <si>
    <t>Pod tubular 2
D</t>
  </si>
  <si>
    <t>Pod tubular 2
DE 1 Avram Iancu</t>
  </si>
  <si>
    <t>Pod tubular 2 situat pe Drumul de exploatatie agricola asfaltat din localitatea Avram Iancu, localizat prin geolocatie si avand coordonatele 46°38'32.7"N 21°31'17.7"E si consolidat prin capete de pod din beton. Podul are lungimea de L=8.5m si diametrul Ø=800</t>
  </si>
  <si>
    <t>Pod tubular 3
D</t>
  </si>
  <si>
    <t>Pod tubular 3
DE 1 Avram Iancu</t>
  </si>
  <si>
    <t>Pod tubular 3 situat pe Drumul de exploatatie agricola asfaltat din localitatea Avram Iancu, localizat prin geolocatie si avand coordonatele 46°38'33.8"N 21°31'18.2"E si consolidat prin capete de pod din beton. Podul are lungimea de L=8m si diametrul Ø=1000</t>
  </si>
  <si>
    <t>Pod tubular 4
D</t>
  </si>
  <si>
    <t>Pod tubular 4
DE 1 Avram Iancu</t>
  </si>
  <si>
    <t>Pod tubular 4 situat pe Drumul de exploatatie agricola asfaltat din localitatea Avram Iancu, localizat prin geolocatie si avand coordonatele 46°38'34.8"N 21°31'00.6"E si consolidat prin capete de pod din beton. Podul are lungimea de L=8m si diametrul Ø=1000</t>
  </si>
  <si>
    <t>L=45m si diametrul Ø=1500</t>
  </si>
  <si>
    <t>Pod tubular 5
D</t>
  </si>
  <si>
    <t>Pod tubular 5
DE 1 Avram Iancu</t>
  </si>
  <si>
    <t>Pod tubular 5 situat pe Drumul de exploatatie agricola asfaltat din localitatea Avram Iancu, localizat prin geolocatie si avand coordonatele 46°38'42.1"N 21°31'00.8"E si consolidat prin capete de pod din beton. Podul are lungimea de L=8.5m si diametrul Ø=1000</t>
  </si>
  <si>
    <t>Pod tubular 6
D</t>
  </si>
  <si>
    <t>Pod tubular 6
DE 1 Avram Iancu</t>
  </si>
  <si>
    <t>Pod tubular 6 situat pe Drumul de exploatatie agricola asfaltat din localitatea Avram Iancu, localizat prin geolocatie si avand coordonatele 46°38'50.8"N 21°31'01.8"E si consolidat prin capete de pod din beton. Podul are lungimea de L=6.5m si diametrul Ø=600</t>
  </si>
  <si>
    <t>Pod tubular 7
D</t>
  </si>
  <si>
    <t>Pod tubular 7
DE 1 Avram Iancu</t>
  </si>
  <si>
    <t>Pod tubular 7 situat pe Drumul de exploatatie agricola asfaltat din localitatea Avram Iancu, localizat prin geolocatie si avand coordonatele 46°39'10.6"N 21°30'45.6"E si consolidat prin capete de pod din beton. Podul are lungimea de L=6m si diametrul Ø=600</t>
  </si>
  <si>
    <t>Pod tubular 8
D</t>
  </si>
  <si>
    <t>Pod tubular 8
DE 1 Avram Iancu</t>
  </si>
  <si>
    <t>Pod tubular 8 situat pe Drumul de exploatatie agricola asfaltat din localitatea Avram Iancu, localizat prin geolocatie si avand coordonatele 46°39'47.2"N 21°30'47.0"E si consolidat prin capete de pod din beton. Podul are lungimea de L=8m si diametrul Ø=800</t>
  </si>
  <si>
    <t>Pod tubular 9
D</t>
  </si>
  <si>
    <t>Pod tubular 9
DE 1 Avram Iancu</t>
  </si>
  <si>
    <t>Pod tubular 9 situat pe Drumul de exploatatie agricola asfaltat din localitatea Avram Iancu, localizat prin geolocatie si avand coordonatele 46°39'56.3"N 21°30'48.1"E si consolidat prin capete de pod din beton. Podul are lungimea de L=6.5m si diametrul Ø=600</t>
  </si>
  <si>
    <t>Pod tubular 10</t>
  </si>
  <si>
    <t>Pod tubular 10
DE 1 Avram Iancu</t>
  </si>
  <si>
    <t>Pod tubular 10 situat pe Drumul de exploatatie agricola asfaltat din localitatea Avram Iancu, localizat prin geolocatie si avand coordonatele 46°40'06.3"N 21°30'35.4"E si consolidat prin capete de pod din beton. Podul are lungimea de L=8m si diametrul Ø=800</t>
  </si>
  <si>
    <t>Pod tubular 11</t>
  </si>
  <si>
    <t>Pod tubular 11
DE 1 Avram Iancu</t>
  </si>
  <si>
    <t>Pod tubular 11 situat pe Drumul de exploatatie agricola asfaltat din localitatea Avram Iancu, localizat prin geolocatie si avand coordonatele 46°40'15.0"N 21°30'30.2"E si consolidat prin capete de pod din beton. Podul are lungimea de L=6.5m si diametrul Ø=600</t>
  </si>
  <si>
    <t>Pod tubular 12</t>
  </si>
  <si>
    <t>Pod tubular 12
DE 1 Avram Iancu</t>
  </si>
  <si>
    <t>Pod tubular 12 situat pe Drumul de exploatatie agricola asfaltat din localitatea Avram Iancu, localizat prin geolocatie si avand coordonatele 46°40'36.5"N 21°30'29.7"E si consolidat prin capete de pod din beton. Podul are lungimea de L=8m si diametrul Ø=800</t>
  </si>
  <si>
    <t>Pod tubular 13</t>
  </si>
  <si>
    <t>Pod tubular 13
DE 1 Avram Iancu</t>
  </si>
  <si>
    <t>Pod tubular 13 situat pe Drumul de exploatatie agricola asfaltat din localitatea Avram Iancu, localizat prin geolocatie si avand coordonatele 46°40'36.5"N 21°30'39.0"E si consolidat prin capete de pod din beton. Podul are lungimea de L=6.5m si diametrul Ø=600</t>
  </si>
  <si>
    <t>Pod tubular 14</t>
  </si>
  <si>
    <t>Pod tubular 14
DE 1 Avram Iancu</t>
  </si>
  <si>
    <t>Pod tubular 14 situat pe Drumul de exploatatie agricola asfaltat din localitatea Avram Iancu, localizat prin geolocatie si avand coordonatele 46°40'36.4"N 21°30'56.5"E si consolidat prin capete de pod din beton. Podul are lungimea de L=6m si diametrul Ø=600</t>
  </si>
  <si>
    <t>Pod tubular 15</t>
  </si>
  <si>
    <t>Pod tubular 15
DE 1 Avram Iancu</t>
  </si>
  <si>
    <t>Pod tubular 15 situat pe Drumul de exploatatie agricola asfaltat din localitatea Avram Iancu, localizat prin geolocatie si avand coordonatele 46°40'36.2"N 21°31'05.5"E si consolidat prin capete de pod din beton. Podul are lungimea de L=10.5m si diametrul Ø=600</t>
  </si>
  <si>
    <t>Pod tubular 16</t>
  </si>
  <si>
    <t>Pod tubular 16
DE 1 Avram Iancu</t>
  </si>
  <si>
    <t>Pod tubular 16 situat pe Drumul de exploatatie agricola asfaltat din localitatea Avram Iancu, localizat prin geolocatie si avand coordonatele 46°40'52.8"N 21°31'20.1"E si consolidat prin capete de pod din beton. Podul are lungimea de L=7.7m si diametrul Ø=600</t>
  </si>
  <si>
    <t>Pod tubular 17</t>
  </si>
  <si>
    <t>Pod tubular 17
DE 1 Avram Iancu</t>
  </si>
  <si>
    <t>Pod tubular 17 situat pe Drumul de exploatatie agricola asfaltat din localitatea Avram Iancu, localizat prin geolocatie si avand coordonatele 46°40'56.9"N 21°31'24.8"E si consolidat prin capete de pod din beton. Podul are lungimea de L=8m si diametrul Ø=1000</t>
  </si>
  <si>
    <t>Pod tubular 18</t>
  </si>
  <si>
    <t>Pod tubular 18
DE 1 Avram Iancu</t>
  </si>
  <si>
    <t>Pod tubular 18 situat pe Drumul de exploatatie agricola asfaltat din localitatea Avram Iancu, localizat prin geolocatie si avand coordonatele 46°41'17.8"N 21°31'07.5"E si consolidat prin capete de pod din beton. Podul are lungimea de L=7.8m si diametrul Ø=800</t>
  </si>
  <si>
    <t>Pod tubular 19</t>
  </si>
  <si>
    <t>Pod tubular 19
DE 1 Avram Iancu</t>
  </si>
  <si>
    <t>Pod tubular 19 situat pe Drumul de exploatatie agricola asfaltat din localitatea Avram Iancu, localizat prin geolocatie si avand coordonatele 46°41'26.1"N 21°31'19.1"E si consolidat prin capete de pod din beton. Podul are lungimea de L=6m si diametrul Ø=600</t>
  </si>
  <si>
    <t>Pod tubular 20</t>
  </si>
  <si>
    <t>Pod tubular 20
DE 1 Avram Iancu</t>
  </si>
  <si>
    <t>Pod tubular 20 situat pe Drumul de exploatatie agricola asfaltat din localitatea Avram Iancu, localizat prin geolocatie si avand coordonatele 46°41'32.9"N 21°31'28.6"E si consolidat prin capete de pod din beton. Podul are lungimea de L=7.2m si diametrul Ø=600</t>
  </si>
  <si>
    <t>Pod tubular 21</t>
  </si>
  <si>
    <t>Pod tubular 21
DE 1 Avram Iancu</t>
  </si>
  <si>
    <t>Pod tubular 21 situat pe Drumul de exploatatie agricola asfaltat din localitatea Avram Iancu, localizat prin geolocatie si avand coordonatele 46°41'33.7"N 21°31'31.1"E si consolidat prin capete de pod din beton. Podul are lungimea de L=8m si diametrul Ø=1000</t>
  </si>
  <si>
    <t>Pod tubular 22</t>
  </si>
  <si>
    <t>Pod tubular 22
DE 1 Avram Iancu</t>
  </si>
  <si>
    <t>Pod tubular 22 situat pe Drumul de exploatatie agricola asfaltat din localitatea Avram Iancu, localizat prin geolocatie si avand coordonatele 46°41'55.6"N 21°31'41.7"E si consolidat prin capete de pod din beton. Podul are lungimea de L=8m si diametrul Ø=1000</t>
  </si>
  <si>
    <t>Pod tubular 23   foca</t>
  </si>
  <si>
    <t>Pod tubular 23
DE 1 Avram Iancu</t>
  </si>
  <si>
    <t>Pod tubular 23 situat pe Drumul de exploatatie agricola asfaltat din localitatea Avram Iancu, localizat prin geolocatie si avand coordonatele 46°42'16.7"N 21°32'02.7"E si consolidat prin capete de pod din beton. Podul are lungimea de L=11m si diametrul Ø=1000</t>
  </si>
  <si>
    <t>Pod tubular 24</t>
  </si>
  <si>
    <t>Pod tubular 24
DE 1 Avram Iancu</t>
  </si>
  <si>
    <t>Pod tubular 24 situat pe Drumul de exploatatie agricola asfaltat din localitatea Avram Iancu, localizat prin geolocatie si avand coordonatele 46°42'28.2"N 21°32'15.2"E si consolidat prin capete de pod din beton si amenajat cu timpan de beton. Podul are lungimea de L=8.2m si diametrul Ø=800</t>
  </si>
  <si>
    <t>Pod tubular 25</t>
  </si>
  <si>
    <t>Pod tubular 25
DE 1 Avram Iancu</t>
  </si>
  <si>
    <t>Pod tubular 25 situat pe Drumul de exploatatie agricola asfaltat din localitatea Avram Iancu, localizat prin geolocatie si avand coordonatele 46°42'35.0"N 21°32'47.9"E si consolidat prin capete de pod din betonsi amenajat cu timpan de beton. Podul are lungimea de L=8.2m si diametrul Ø=1000</t>
  </si>
  <si>
    <t>Pod tubular</t>
  </si>
  <si>
    <t>str. Scurta Avram Iancu</t>
  </si>
  <si>
    <t>Pod tubular
str. Scurta Avram Iancu</t>
  </si>
  <si>
    <t>Pod tubular situat in localitatea Avram Iancu pe str. Scurta localizat prin geolocatie si avand coordonatele 46°39'48.2"N 21°31'50.1"E, compus din tubular de beton consolidat prin capete de pod. Podul are lungimea de L=7.5m si diametrul Ø=600</t>
  </si>
  <si>
    <t>ANT</t>
  </si>
  <si>
    <t>Pod tubular 1</t>
  </si>
  <si>
    <t>DC 292 Ant</t>
  </si>
  <si>
    <t>Pod tubular 2</t>
  </si>
  <si>
    <t>Pod tubular 3</t>
  </si>
  <si>
    <t>Pod tubular 4</t>
  </si>
  <si>
    <t>Pod tubular 5</t>
  </si>
  <si>
    <t>Ant</t>
  </si>
  <si>
    <t>TAMASDA</t>
  </si>
  <si>
    <t>Pod de beton</t>
  </si>
  <si>
    <t xml:space="preserve">Tamasda </t>
  </si>
  <si>
    <t>TOTAL (lei)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</si>
</sst>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#,##0.0"/>
  </numFmts>
  <fonts count="16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sz val="8"/>
      <color theme="1"/>
      <name val="Arial"/>
      <family val="2"/>
      <charset val="1"/>
    </font>
    <font>
      <b/>
      <sz val="10"/>
      <color theme="1"/>
      <name val="Arial"/>
      <family val="2"/>
      <charset val="1"/>
    </font>
    <font>
      <sz val="10"/>
      <color theme="1"/>
      <name val="Symbol"/>
      <family val="1"/>
      <charset val="2"/>
    </font>
    <font>
      <sz val="11"/>
      <color theme="0"/>
      <name val="Calibri"/>
      <family val="2"/>
      <charset val="1"/>
    </font>
    <font>
      <b/>
      <sz val="10"/>
      <name val="Arial"/>
      <family val="2"/>
      <charset val="1"/>
    </font>
    <font>
      <b/>
      <sz val="11"/>
      <color theme="1"/>
      <name val="Arial"/>
      <family val="2"/>
      <charset val="1"/>
    </font>
    <font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theme="0"/>
      <name val="Arial"/>
      <family val="2"/>
      <charset val="1"/>
    </font>
    <font>
      <b/>
      <sz val="8"/>
      <color theme="1"/>
      <name val="Arial"/>
      <family val="2"/>
      <charset val="1"/>
    </font>
    <font>
      <sz val="10"/>
      <color theme="1"/>
      <name val="Calibri"/>
      <family val="2"/>
      <charset val="1"/>
    </font>
    <font>
      <b/>
      <sz val="11"/>
      <name val="Arial"/>
      <family val="2"/>
      <charset val="1"/>
    </font>
    <font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8" tint="0.39988402966399123"/>
        <bgColor rgb="FF8EB4E3"/>
      </patternFill>
    </fill>
    <fill>
      <patternFill patternType="solid">
        <fgColor theme="7"/>
        <bgColor rgb="FF808080"/>
      </patternFill>
    </fill>
    <fill>
      <patternFill patternType="solid">
        <fgColor theme="3" tint="0.59987182226020086"/>
        <bgColor rgb="FF93CDDD"/>
      </patternFill>
    </fill>
    <fill>
      <patternFill patternType="solid">
        <fgColor theme="0"/>
        <bgColor rgb="FFFFFFCC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164" fontId="15" fillId="0" borderId="0" applyBorder="0" applyProtection="0"/>
    <xf numFmtId="0" fontId="5" fillId="2" borderId="0" applyBorder="0" applyProtection="0"/>
    <xf numFmtId="0" fontId="5" fillId="3" borderId="0" applyBorder="0" applyProtection="0"/>
  </cellStyleXfs>
  <cellXfs count="68">
    <xf numFmtId="0" fontId="0" fillId="0" borderId="0" xfId="0"/>
    <xf numFmtId="0" fontId="11" fillId="3" borderId="1" xfId="3" applyFont="1" applyBorder="1" applyAlignment="1" applyProtection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6" fillId="4" borderId="4" xfId="2" applyFont="1" applyFill="1" applyBorder="1" applyAlignment="1" applyProtection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64" fontId="9" fillId="2" borderId="5" xfId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64" fontId="9" fillId="2" borderId="10" xfId="1" applyFont="1" applyFill="1" applyBorder="1" applyAlignment="1" applyProtection="1">
      <alignment horizontal="center" vertical="center" wrapText="1"/>
    </xf>
    <xf numFmtId="0" fontId="1" fillId="5" borderId="10" xfId="0" applyFont="1" applyFill="1" applyBorder="1" applyAlignment="1">
      <alignment horizontal="center" vertical="center"/>
    </xf>
    <xf numFmtId="165" fontId="1" fillId="5" borderId="10" xfId="0" applyNumberFormat="1" applyFont="1" applyFill="1" applyBorder="1" applyAlignment="1">
      <alignment horizontal="center" vertical="center"/>
    </xf>
    <xf numFmtId="3" fontId="1" fillId="5" borderId="10" xfId="0" applyNumberFormat="1" applyFont="1" applyFill="1" applyBorder="1" applyAlignment="1">
      <alignment horizontal="center" vertical="center"/>
    </xf>
    <xf numFmtId="165" fontId="8" fillId="5" borderId="10" xfId="0" applyNumberFormat="1" applyFont="1" applyFill="1" applyBorder="1" applyAlignment="1">
      <alignment horizontal="center" vertical="center"/>
    </xf>
    <xf numFmtId="3" fontId="8" fillId="5" borderId="10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0" fillId="5" borderId="12" xfId="0" applyFont="1" applyFill="1" applyBorder="1" applyAlignment="1">
      <alignment horizontal="left" vertical="center" wrapText="1"/>
    </xf>
    <xf numFmtId="0" fontId="8" fillId="5" borderId="11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left" vertical="center" wrapText="1"/>
    </xf>
    <xf numFmtId="0" fontId="8" fillId="5" borderId="15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1" fillId="3" borderId="18" xfId="1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3" fillId="0" borderId="0" xfId="0" applyFont="1"/>
    <xf numFmtId="0" fontId="13" fillId="0" borderId="19" xfId="0" applyFont="1" applyBorder="1"/>
    <xf numFmtId="164" fontId="14" fillId="2" borderId="5" xfId="1" applyFont="1" applyFill="1" applyBorder="1" applyAlignment="1" applyProtection="1">
      <alignment horizontal="center" vertical="center"/>
    </xf>
    <xf numFmtId="164" fontId="14" fillId="2" borderId="5" xfId="2" applyNumberFormat="1" applyFont="1" applyBorder="1" applyAlignment="1" applyProtection="1">
      <alignment horizontal="center" vertical="center"/>
    </xf>
    <xf numFmtId="164" fontId="14" fillId="2" borderId="10" xfId="1" applyFont="1" applyFill="1" applyBorder="1" applyAlignment="1" applyProtection="1">
      <alignment horizontal="center" vertical="center"/>
    </xf>
    <xf numFmtId="164" fontId="14" fillId="2" borderId="10" xfId="2" applyNumberFormat="1" applyFont="1" applyBorder="1" applyAlignment="1" applyProtection="1">
      <alignment horizontal="center" vertical="center"/>
    </xf>
    <xf numFmtId="164" fontId="14" fillId="2" borderId="10" xfId="2" applyNumberFormat="1" applyFont="1" applyBorder="1" applyAlignment="1" applyProtection="1">
      <alignment vertical="center"/>
    </xf>
    <xf numFmtId="164" fontId="14" fillId="2" borderId="16" xfId="1" applyFont="1" applyFill="1" applyBorder="1" applyAlignment="1" applyProtection="1">
      <alignment horizontal="center" vertical="center"/>
    </xf>
    <xf numFmtId="164" fontId="0" fillId="0" borderId="0" xfId="0" applyNumberFormat="1"/>
    <xf numFmtId="164" fontId="14" fillId="2" borderId="20" xfId="2" applyNumberFormat="1" applyFont="1" applyBorder="1" applyAlignment="1" applyProtection="1">
      <alignment vertical="center"/>
    </xf>
  </cellXfs>
  <cellStyles count="4">
    <cellStyle name="Comma" xfId="1" builtinId="3"/>
    <cellStyle name="Excel Built-in 60% - Accent5" xfId="2" xr:uid="{00000000-0005-0000-0000-000006000000}"/>
    <cellStyle name="Excel Built-in Accent4" xfId="3" xr:uid="{00000000-0005-0000-0000-000007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B4E3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8064A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257"/>
  <sheetViews>
    <sheetView tabSelected="1" topLeftCell="D1" zoomScale="115" zoomScaleNormal="115" workbookViewId="0">
      <selection activeCell="G3" sqref="G3:N3"/>
    </sheetView>
  </sheetViews>
  <sheetFormatPr defaultColWidth="9.140625" defaultRowHeight="12.75" x14ac:dyDescent="0.2"/>
  <cols>
    <col min="1" max="1" width="9.140625" style="9"/>
    <col min="2" max="2" width="6" style="9" customWidth="1"/>
    <col min="3" max="3" width="8.140625" style="9" customWidth="1"/>
    <col min="4" max="4" width="9.5703125" style="9" customWidth="1"/>
    <col min="5" max="5" width="21.140625" style="9" customWidth="1"/>
    <col min="6" max="6" width="20.28515625" style="9" customWidth="1"/>
    <col min="7" max="7" width="7.85546875" style="9" customWidth="1"/>
    <col min="8" max="8" width="8.42578125" style="9" customWidth="1"/>
    <col min="9" max="9" width="7" style="9" customWidth="1"/>
    <col min="10" max="10" width="10.140625" style="9" customWidth="1"/>
    <col min="11" max="13" width="9.42578125" style="9" customWidth="1"/>
    <col min="14" max="14" width="18.28515625" style="9" customWidth="1"/>
    <col min="15" max="15" width="9.140625" style="9"/>
    <col min="16" max="16" width="23.42578125" style="9" customWidth="1"/>
    <col min="17" max="17" width="53.85546875" style="9" customWidth="1"/>
    <col min="18" max="18" width="12.85546875" style="9" customWidth="1"/>
    <col min="19" max="19" width="9.140625" style="9"/>
    <col min="20" max="20" width="16.5703125" style="9" customWidth="1"/>
    <col min="21" max="21" width="38.42578125" style="9" customWidth="1"/>
    <col min="22" max="22" width="9.140625" style="9"/>
    <col min="23" max="23" width="170.7109375" style="10" customWidth="1"/>
    <col min="24" max="25" width="9.140625" style="9"/>
    <col min="26" max="26" width="43.5703125" style="11" customWidth="1"/>
    <col min="27" max="28" width="9.140625" style="9"/>
    <col min="29" max="29" width="21.28515625" style="9" customWidth="1"/>
    <col min="30" max="31" width="9.140625" style="9"/>
    <col min="32" max="32" width="18.28515625" style="9" customWidth="1"/>
    <col min="33" max="33" width="7.5703125" style="9" customWidth="1"/>
    <col min="34" max="34" width="6.7109375" style="9" customWidth="1"/>
    <col min="35" max="35" width="9.140625" style="9"/>
    <col min="36" max="36" width="9.42578125" style="9" customWidth="1"/>
    <col min="37" max="37" width="9.140625" style="9"/>
    <col min="38" max="38" width="34.42578125" style="9" customWidth="1"/>
    <col min="39" max="16384" width="9.140625" style="9"/>
  </cols>
  <sheetData>
    <row r="2" spans="2:34" ht="15.75" customHeight="1" x14ac:dyDescent="0.2">
      <c r="B2" s="8" t="s">
        <v>0</v>
      </c>
      <c r="C2" s="8"/>
      <c r="D2" s="8"/>
      <c r="E2" s="8"/>
      <c r="F2" s="8"/>
      <c r="G2" s="8" t="s">
        <v>1</v>
      </c>
      <c r="H2" s="8"/>
      <c r="I2" s="8"/>
      <c r="J2" s="8"/>
      <c r="K2" s="8"/>
      <c r="L2" s="8"/>
      <c r="M2" s="8"/>
      <c r="N2" s="8"/>
    </row>
    <row r="3" spans="2:34" ht="15" customHeight="1" x14ac:dyDescent="0.2">
      <c r="B3" s="7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2:34" ht="15" customHeight="1" x14ac:dyDescent="0.2">
      <c r="B4" s="6" t="s">
        <v>3</v>
      </c>
      <c r="C4" s="6" t="s">
        <v>4</v>
      </c>
      <c r="D4" s="5" t="s">
        <v>5</v>
      </c>
      <c r="E4" s="5" t="s">
        <v>6</v>
      </c>
      <c r="F4" s="5" t="s">
        <v>7</v>
      </c>
      <c r="G4" s="7" t="s">
        <v>8</v>
      </c>
      <c r="H4" s="7"/>
      <c r="I4" s="7"/>
      <c r="J4" s="7"/>
      <c r="K4" s="7"/>
      <c r="L4" s="7"/>
      <c r="M4" s="7"/>
      <c r="N4" s="7"/>
    </row>
    <row r="5" spans="2:34" s="12" customFormat="1" ht="14.25" customHeight="1" x14ac:dyDescent="0.25">
      <c r="B5" s="6"/>
      <c r="C5" s="6"/>
      <c r="D5" s="5"/>
      <c r="E5" s="5"/>
      <c r="F5" s="5"/>
      <c r="G5" s="6" t="s">
        <v>9</v>
      </c>
      <c r="H5" s="4" t="s">
        <v>10</v>
      </c>
      <c r="I5" s="5" t="s">
        <v>11</v>
      </c>
      <c r="J5" s="6" t="s">
        <v>12</v>
      </c>
      <c r="K5" s="6" t="s">
        <v>13</v>
      </c>
      <c r="L5" s="5" t="s">
        <v>14</v>
      </c>
      <c r="M5" s="5" t="s">
        <v>15</v>
      </c>
      <c r="N5" s="3" t="s">
        <v>16</v>
      </c>
      <c r="W5" s="13"/>
      <c r="Z5" s="14"/>
    </row>
    <row r="6" spans="2:34" s="12" customFormat="1" ht="15" customHeight="1" x14ac:dyDescent="0.25">
      <c r="B6" s="6"/>
      <c r="C6" s="6"/>
      <c r="D6" s="5"/>
      <c r="E6" s="5"/>
      <c r="F6" s="5"/>
      <c r="G6" s="6"/>
      <c r="H6" s="4"/>
      <c r="I6" s="5"/>
      <c r="J6" s="6"/>
      <c r="K6" s="6"/>
      <c r="L6" s="5"/>
      <c r="M6" s="5"/>
      <c r="N6" s="3"/>
      <c r="W6" s="13"/>
      <c r="Z6" s="14"/>
    </row>
    <row r="7" spans="2:34" s="12" customFormat="1" x14ac:dyDescent="0.25">
      <c r="B7" s="15">
        <v>0</v>
      </c>
      <c r="C7" s="15">
        <v>1</v>
      </c>
      <c r="D7" s="15">
        <v>2</v>
      </c>
      <c r="E7" s="15">
        <v>3</v>
      </c>
      <c r="F7" s="15">
        <v>4</v>
      </c>
      <c r="G7" s="16">
        <v>6</v>
      </c>
      <c r="H7" s="16">
        <v>7</v>
      </c>
      <c r="I7" s="16">
        <v>8</v>
      </c>
      <c r="J7" s="17">
        <v>9</v>
      </c>
      <c r="K7" s="16">
        <v>10</v>
      </c>
      <c r="L7" s="16">
        <v>11</v>
      </c>
      <c r="M7" s="15">
        <v>12</v>
      </c>
      <c r="N7" s="18">
        <v>13</v>
      </c>
      <c r="W7" s="13"/>
      <c r="Z7" s="14"/>
    </row>
    <row r="8" spans="2:34" s="12" customFormat="1" ht="18" customHeight="1" x14ac:dyDescent="0.25">
      <c r="B8" s="2" t="s">
        <v>17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W8" s="13"/>
      <c r="Z8" s="14"/>
      <c r="AC8" s="12" t="s">
        <v>18</v>
      </c>
      <c r="AD8" s="12" t="s">
        <v>19</v>
      </c>
      <c r="AE8" s="12" t="s">
        <v>20</v>
      </c>
    </row>
    <row r="9" spans="2:34" s="12" customFormat="1" ht="12.75" customHeight="1" x14ac:dyDescent="0.25">
      <c r="B9" s="19">
        <v>1</v>
      </c>
      <c r="C9" s="20" t="s">
        <v>21</v>
      </c>
      <c r="D9" s="21">
        <v>1400000</v>
      </c>
      <c r="E9" s="22" t="s">
        <v>22</v>
      </c>
      <c r="F9" s="23" t="s">
        <v>23</v>
      </c>
      <c r="G9" s="24">
        <v>1</v>
      </c>
      <c r="H9" s="24">
        <v>4</v>
      </c>
      <c r="I9" s="24">
        <v>9</v>
      </c>
      <c r="J9" s="24"/>
      <c r="K9" s="24"/>
      <c r="L9" s="25">
        <v>2016</v>
      </c>
      <c r="M9" s="26"/>
      <c r="N9" s="27">
        <v>143598</v>
      </c>
      <c r="Q9" s="28" t="s">
        <v>24</v>
      </c>
      <c r="R9" s="12">
        <f>FIND("DC",Q9)</f>
        <v>17</v>
      </c>
      <c r="S9" s="12">
        <f t="shared" ref="S9:S41" si="0">LEN(Q9)+1</f>
        <v>35</v>
      </c>
      <c r="T9" s="12" t="str">
        <f t="shared" ref="T9:T40" si="1">LEFT(Q9,15)</f>
        <v>Pod de beton C1</v>
      </c>
      <c r="U9" s="12" t="str">
        <f t="shared" ref="U9:U41" si="2">MID(Q9,R9,S9-R9)</f>
        <v>DC 292 Avram Iancu</v>
      </c>
      <c r="W9" s="13" t="s">
        <v>25</v>
      </c>
      <c r="X9" s="12">
        <f t="shared" ref="X9:X41" si="3">FIND("L=",W9)</f>
        <v>200</v>
      </c>
      <c r="Y9" s="12">
        <f t="shared" ref="Y9:Y41" si="4">LEN(W9)+1</f>
        <v>257</v>
      </c>
      <c r="Z9" s="14" t="str">
        <f t="shared" ref="Z9:Z18" si="5">MID(W9,X9,Y9-X9)</f>
        <v>L=4m, latimea de l=9m, inscris in CF 53497 CAD 53497 - C1</v>
      </c>
      <c r="AA9" s="12">
        <f t="shared" ref="AA9:AA41" si="6">FIND("L=",Z9)+2</f>
        <v>3</v>
      </c>
      <c r="AB9" s="12" t="e">
        <f t="shared" ref="AB9:AB41" si="7">FIND("m ",Z9)</f>
        <v>#VALUE!</v>
      </c>
      <c r="AC9" s="12">
        <v>4</v>
      </c>
      <c r="AD9" s="12">
        <v>9</v>
      </c>
    </row>
    <row r="10" spans="2:34" s="12" customFormat="1" ht="12.75" customHeight="1" x14ac:dyDescent="0.25">
      <c r="B10" s="29">
        <f t="shared" ref="B10:B41" si="8">B9+1</f>
        <v>2</v>
      </c>
      <c r="C10" s="30" t="s">
        <v>21</v>
      </c>
      <c r="D10" s="31">
        <v>1400001</v>
      </c>
      <c r="E10" s="32" t="s">
        <v>26</v>
      </c>
      <c r="F10" s="33" t="s">
        <v>23</v>
      </c>
      <c r="G10" s="33">
        <v>1</v>
      </c>
      <c r="H10" s="33">
        <v>8</v>
      </c>
      <c r="I10" s="33">
        <v>9</v>
      </c>
      <c r="J10" s="33"/>
      <c r="K10" s="33"/>
      <c r="L10" s="34">
        <v>2016</v>
      </c>
      <c r="M10" s="35"/>
      <c r="N10" s="36">
        <v>216169</v>
      </c>
      <c r="Q10" s="28" t="s">
        <v>27</v>
      </c>
      <c r="R10" s="12">
        <f>FIND("DC",Q10)</f>
        <v>17</v>
      </c>
      <c r="S10" s="12">
        <f t="shared" si="0"/>
        <v>35</v>
      </c>
      <c r="T10" s="12" t="str">
        <f t="shared" si="1"/>
        <v>Pod de beton C2</v>
      </c>
      <c r="U10" s="12" t="str">
        <f t="shared" si="2"/>
        <v>DC 292 Avram Iancu</v>
      </c>
      <c r="W10" s="13" t="s">
        <v>28</v>
      </c>
      <c r="X10" s="12">
        <f t="shared" si="3"/>
        <v>171</v>
      </c>
      <c r="Y10" s="12">
        <f t="shared" si="4"/>
        <v>228</v>
      </c>
      <c r="Z10" s="14" t="str">
        <f t="shared" si="5"/>
        <v>L=8m, latimea de l=9m, inscris in CF 53497 CAD 53497 - C2</v>
      </c>
      <c r="AA10" s="12">
        <f t="shared" si="6"/>
        <v>3</v>
      </c>
      <c r="AB10" s="12" t="e">
        <f t="shared" si="7"/>
        <v>#VALUE!</v>
      </c>
      <c r="AC10" s="12">
        <v>8</v>
      </c>
      <c r="AD10" s="12">
        <v>9</v>
      </c>
    </row>
    <row r="11" spans="2:34" s="12" customFormat="1" ht="12.75" customHeight="1" x14ac:dyDescent="0.25">
      <c r="B11" s="29">
        <f t="shared" si="8"/>
        <v>3</v>
      </c>
      <c r="C11" s="30" t="s">
        <v>21</v>
      </c>
      <c r="D11" s="31">
        <v>1400002</v>
      </c>
      <c r="E11" s="32" t="s">
        <v>29</v>
      </c>
      <c r="F11" s="37" t="s">
        <v>30</v>
      </c>
      <c r="G11" s="33">
        <v>1</v>
      </c>
      <c r="H11" s="37">
        <v>14.6</v>
      </c>
      <c r="I11" s="38">
        <v>6.1</v>
      </c>
      <c r="J11" s="39"/>
      <c r="K11" s="39"/>
      <c r="L11" s="34">
        <v>2006</v>
      </c>
      <c r="M11" s="35"/>
      <c r="N11" s="36">
        <v>265197</v>
      </c>
      <c r="Q11" s="28" t="s">
        <v>31</v>
      </c>
      <c r="R11" s="12">
        <f t="shared" ref="R11:R40" si="9">FIND("DE",Q11)</f>
        <v>16</v>
      </c>
      <c r="S11" s="12">
        <f t="shared" si="0"/>
        <v>32</v>
      </c>
      <c r="T11" s="12" t="str">
        <f t="shared" si="1"/>
        <v xml:space="preserve">Pod de beton 1
</v>
      </c>
      <c r="U11" s="12" t="str">
        <f t="shared" si="2"/>
        <v>DE 1 Avram Iancu</v>
      </c>
      <c r="W11" s="13" t="s">
        <v>32</v>
      </c>
      <c r="X11" s="12">
        <f t="shared" si="3"/>
        <v>264</v>
      </c>
      <c r="Y11" s="12">
        <f t="shared" si="4"/>
        <v>290</v>
      </c>
      <c r="Z11" s="14" t="str">
        <f t="shared" si="5"/>
        <v>L=14.6ml si latimea l=6.1m</v>
      </c>
      <c r="AA11" s="12">
        <f t="shared" si="6"/>
        <v>3</v>
      </c>
      <c r="AB11" s="12" t="e">
        <f t="shared" si="7"/>
        <v>#VALUE!</v>
      </c>
      <c r="AC11" s="12">
        <v>14.6</v>
      </c>
      <c r="AD11" s="12">
        <v>6.1</v>
      </c>
    </row>
    <row r="12" spans="2:34" s="12" customFormat="1" ht="12.75" customHeight="1" x14ac:dyDescent="0.25">
      <c r="B12" s="29">
        <f t="shared" si="8"/>
        <v>4</v>
      </c>
      <c r="C12" s="30" t="s">
        <v>21</v>
      </c>
      <c r="D12" s="31">
        <v>1400003</v>
      </c>
      <c r="E12" s="32" t="s">
        <v>33</v>
      </c>
      <c r="F12" s="37" t="s">
        <v>30</v>
      </c>
      <c r="G12" s="33">
        <v>1</v>
      </c>
      <c r="H12" s="33">
        <v>21</v>
      </c>
      <c r="I12" s="40">
        <v>5</v>
      </c>
      <c r="J12" s="41"/>
      <c r="K12" s="33"/>
      <c r="L12" s="34">
        <v>2006</v>
      </c>
      <c r="M12" s="42"/>
      <c r="N12" s="36">
        <v>377631</v>
      </c>
      <c r="Q12" s="28" t="s">
        <v>34</v>
      </c>
      <c r="R12" s="12">
        <f t="shared" si="9"/>
        <v>16</v>
      </c>
      <c r="S12" s="12">
        <f t="shared" si="0"/>
        <v>32</v>
      </c>
      <c r="T12" s="12" t="str">
        <f t="shared" si="1"/>
        <v xml:space="preserve">Pod de beton 2
</v>
      </c>
      <c r="U12" s="12" t="str">
        <f t="shared" si="2"/>
        <v>DE 1 Avram Iancu</v>
      </c>
      <c r="W12" s="13" t="s">
        <v>35</v>
      </c>
      <c r="X12" s="12">
        <f t="shared" si="3"/>
        <v>334</v>
      </c>
      <c r="Y12" s="12">
        <f t="shared" si="4"/>
        <v>356</v>
      </c>
      <c r="Z12" s="14" t="str">
        <f t="shared" si="5"/>
        <v>L=21ml si latimea l=5m</v>
      </c>
      <c r="AA12" s="12">
        <f t="shared" si="6"/>
        <v>3</v>
      </c>
      <c r="AB12" s="12" t="e">
        <f t="shared" si="7"/>
        <v>#VALUE!</v>
      </c>
      <c r="AC12" s="12">
        <v>21</v>
      </c>
      <c r="AD12" s="12">
        <v>5</v>
      </c>
    </row>
    <row r="13" spans="2:34" s="12" customFormat="1" ht="12.75" customHeight="1" x14ac:dyDescent="0.25">
      <c r="B13" s="29">
        <f t="shared" si="8"/>
        <v>5</v>
      </c>
      <c r="C13" s="30" t="s">
        <v>21</v>
      </c>
      <c r="D13" s="31">
        <v>1400004</v>
      </c>
      <c r="E13" s="32" t="s">
        <v>36</v>
      </c>
      <c r="F13" s="37" t="s">
        <v>30</v>
      </c>
      <c r="G13" s="33">
        <v>1</v>
      </c>
      <c r="H13" s="33">
        <v>35</v>
      </c>
      <c r="I13" s="41">
        <v>7.5</v>
      </c>
      <c r="J13" s="41"/>
      <c r="K13" s="33"/>
      <c r="L13" s="34">
        <v>2006</v>
      </c>
      <c r="M13" s="42"/>
      <c r="N13" s="36">
        <v>815987</v>
      </c>
      <c r="Q13" s="28" t="s">
        <v>37</v>
      </c>
      <c r="R13" s="12">
        <f t="shared" si="9"/>
        <v>16</v>
      </c>
      <c r="S13" s="12">
        <f t="shared" si="0"/>
        <v>32</v>
      </c>
      <c r="T13" s="12" t="str">
        <f t="shared" si="1"/>
        <v xml:space="preserve">Pod de beton 3
</v>
      </c>
      <c r="U13" s="12" t="str">
        <f t="shared" si="2"/>
        <v>DE 1 Avram Iancu</v>
      </c>
      <c r="W13" s="13" t="s">
        <v>38</v>
      </c>
      <c r="X13" s="12">
        <f t="shared" si="3"/>
        <v>322</v>
      </c>
      <c r="Y13" s="12">
        <f t="shared" si="4"/>
        <v>346</v>
      </c>
      <c r="Z13" s="14" t="str">
        <f t="shared" si="5"/>
        <v>L=35ml si latimea l=7.5m</v>
      </c>
      <c r="AA13" s="12">
        <f t="shared" si="6"/>
        <v>3</v>
      </c>
      <c r="AB13" s="12" t="e">
        <f t="shared" si="7"/>
        <v>#VALUE!</v>
      </c>
      <c r="AC13" s="12">
        <v>35</v>
      </c>
      <c r="AD13" s="12">
        <v>7.5</v>
      </c>
    </row>
    <row r="14" spans="2:34" s="12" customFormat="1" ht="12.75" customHeight="1" x14ac:dyDescent="0.25">
      <c r="B14" s="29">
        <f t="shared" si="8"/>
        <v>6</v>
      </c>
      <c r="C14" s="30" t="s">
        <v>21</v>
      </c>
      <c r="D14" s="31">
        <v>1400005</v>
      </c>
      <c r="E14" s="32" t="s">
        <v>39</v>
      </c>
      <c r="F14" s="37" t="s">
        <v>30</v>
      </c>
      <c r="G14" s="33">
        <v>1</v>
      </c>
      <c r="H14" s="33">
        <v>35</v>
      </c>
      <c r="I14" s="41">
        <v>7.5</v>
      </c>
      <c r="J14" s="41"/>
      <c r="K14" s="33"/>
      <c r="L14" s="34">
        <v>2006</v>
      </c>
      <c r="M14" s="42"/>
      <c r="N14" s="36">
        <v>764989</v>
      </c>
      <c r="Q14" s="28" t="s">
        <v>40</v>
      </c>
      <c r="R14" s="12">
        <f t="shared" si="9"/>
        <v>16</v>
      </c>
      <c r="S14" s="12">
        <f t="shared" si="0"/>
        <v>32</v>
      </c>
      <c r="T14" s="12" t="str">
        <f t="shared" si="1"/>
        <v xml:space="preserve">Pod de beton 4
</v>
      </c>
      <c r="U14" s="12" t="str">
        <f t="shared" si="2"/>
        <v>DE 1 Avram Iancu</v>
      </c>
      <c r="W14" s="13" t="s">
        <v>41</v>
      </c>
      <c r="X14" s="12">
        <f t="shared" si="3"/>
        <v>322</v>
      </c>
      <c r="Y14" s="12">
        <f t="shared" si="4"/>
        <v>346</v>
      </c>
      <c r="Z14" s="14" t="str">
        <f t="shared" si="5"/>
        <v>L=35ml si latimea l=7.5m</v>
      </c>
      <c r="AA14" s="12">
        <f t="shared" si="6"/>
        <v>3</v>
      </c>
      <c r="AB14" s="12" t="e">
        <f t="shared" si="7"/>
        <v>#VALUE!</v>
      </c>
      <c r="AC14" s="12">
        <v>35</v>
      </c>
      <c r="AD14" s="12">
        <v>7.5</v>
      </c>
    </row>
    <row r="15" spans="2:34" s="12" customFormat="1" ht="12.75" customHeight="1" x14ac:dyDescent="0.25">
      <c r="B15" s="29">
        <f t="shared" si="8"/>
        <v>7</v>
      </c>
      <c r="C15" s="30" t="s">
        <v>21</v>
      </c>
      <c r="D15" s="31">
        <v>1400006</v>
      </c>
      <c r="E15" s="43" t="s">
        <v>42</v>
      </c>
      <c r="F15" s="37" t="s">
        <v>30</v>
      </c>
      <c r="G15" s="33">
        <v>1</v>
      </c>
      <c r="H15" s="33">
        <v>6.1</v>
      </c>
      <c r="I15" s="41">
        <v>2.2999999999999998</v>
      </c>
      <c r="J15" s="41"/>
      <c r="K15" s="33"/>
      <c r="L15" s="34">
        <v>2006</v>
      </c>
      <c r="M15" s="42"/>
      <c r="N15" s="36">
        <v>41777</v>
      </c>
      <c r="Q15" s="28" t="s">
        <v>43</v>
      </c>
      <c r="R15" s="12">
        <f t="shared" si="9"/>
        <v>16</v>
      </c>
      <c r="S15" s="12">
        <f t="shared" si="0"/>
        <v>32</v>
      </c>
      <c r="T15" s="12" t="str">
        <f t="shared" si="1"/>
        <v xml:space="preserve">Pod de beton 5
</v>
      </c>
      <c r="U15" s="12" t="str">
        <f t="shared" si="2"/>
        <v>DE 1 Avram Iancu</v>
      </c>
      <c r="W15" s="13" t="s">
        <v>44</v>
      </c>
      <c r="X15" s="12">
        <f t="shared" si="3"/>
        <v>263</v>
      </c>
      <c r="Y15" s="12">
        <f t="shared" si="4"/>
        <v>288</v>
      </c>
      <c r="Z15" s="14" t="str">
        <f t="shared" si="5"/>
        <v>L=6.1ml si latimea l=2.3m</v>
      </c>
      <c r="AA15" s="12">
        <f t="shared" si="6"/>
        <v>3</v>
      </c>
      <c r="AB15" s="12" t="e">
        <f t="shared" si="7"/>
        <v>#VALUE!</v>
      </c>
      <c r="AC15" s="12">
        <v>6.1</v>
      </c>
      <c r="AD15" s="12">
        <v>2.2999999999999998</v>
      </c>
    </row>
    <row r="16" spans="2:34" s="12" customFormat="1" ht="12.75" customHeight="1" x14ac:dyDescent="0.25">
      <c r="B16" s="29">
        <f t="shared" si="8"/>
        <v>8</v>
      </c>
      <c r="C16" s="30" t="s">
        <v>21</v>
      </c>
      <c r="D16" s="31">
        <v>1400007</v>
      </c>
      <c r="E16" s="43" t="s">
        <v>45</v>
      </c>
      <c r="F16" s="37" t="s">
        <v>30</v>
      </c>
      <c r="G16" s="33">
        <v>1</v>
      </c>
      <c r="H16" s="33">
        <v>8</v>
      </c>
      <c r="I16" s="41"/>
      <c r="J16" s="41"/>
      <c r="K16" s="33">
        <v>1000</v>
      </c>
      <c r="L16" s="34">
        <v>2006</v>
      </c>
      <c r="M16" s="42"/>
      <c r="N16" s="36">
        <v>25039</v>
      </c>
      <c r="Q16" s="28" t="s">
        <v>46</v>
      </c>
      <c r="R16" s="12">
        <f t="shared" si="9"/>
        <v>15</v>
      </c>
      <c r="S16" s="12">
        <f t="shared" si="0"/>
        <v>31</v>
      </c>
      <c r="T16" s="12" t="str">
        <f t="shared" si="1"/>
        <v>Pod tubular 1
D</v>
      </c>
      <c r="U16" s="12" t="str">
        <f t="shared" si="2"/>
        <v>DE 1 Avram Iancu</v>
      </c>
      <c r="W16" s="13" t="s">
        <v>47</v>
      </c>
      <c r="X16" s="12">
        <f t="shared" si="3"/>
        <v>234</v>
      </c>
      <c r="Y16" s="12">
        <f t="shared" si="4"/>
        <v>258</v>
      </c>
      <c r="Z16" s="14" t="str">
        <f t="shared" si="5"/>
        <v>L=8m si diametrul Ø=1000</v>
      </c>
      <c r="AA16" s="12">
        <f t="shared" si="6"/>
        <v>3</v>
      </c>
      <c r="AB16" s="12">
        <f t="shared" si="7"/>
        <v>4</v>
      </c>
      <c r="AC16" s="12" t="str">
        <f t="shared" ref="AC16:AC41" si="10">MID(Z16,AA16,AB16-AA16)</f>
        <v>8</v>
      </c>
      <c r="AF16" s="12" t="str">
        <f t="shared" ref="AF16:AF41" si="11">MID(Z16,AG16,AH16-AG16)</f>
        <v>1000</v>
      </c>
      <c r="AG16" s="12">
        <f t="shared" ref="AG16:AG41" si="12">FIND("Ø=",Z16)+2</f>
        <v>21</v>
      </c>
      <c r="AH16" s="12">
        <f t="shared" ref="AH16:AH41" si="13">LEN(Z16)+1</f>
        <v>25</v>
      </c>
    </row>
    <row r="17" spans="2:34" s="12" customFormat="1" ht="12.75" customHeight="1" x14ac:dyDescent="0.25">
      <c r="B17" s="29">
        <f t="shared" si="8"/>
        <v>9</v>
      </c>
      <c r="C17" s="44" t="s">
        <v>21</v>
      </c>
      <c r="D17" s="31">
        <v>1400008</v>
      </c>
      <c r="E17" s="43" t="s">
        <v>48</v>
      </c>
      <c r="F17" s="45" t="s">
        <v>30</v>
      </c>
      <c r="G17" s="33">
        <v>1</v>
      </c>
      <c r="H17" s="33">
        <v>8.5</v>
      </c>
      <c r="I17" s="41"/>
      <c r="J17" s="41"/>
      <c r="K17" s="33">
        <v>800</v>
      </c>
      <c r="L17" s="34">
        <v>2006</v>
      </c>
      <c r="M17" s="42"/>
      <c r="N17" s="36">
        <v>21901</v>
      </c>
      <c r="Q17" s="28" t="s">
        <v>49</v>
      </c>
      <c r="R17" s="12">
        <f t="shared" si="9"/>
        <v>15</v>
      </c>
      <c r="S17" s="12">
        <f t="shared" si="0"/>
        <v>31</v>
      </c>
      <c r="T17" s="12" t="str">
        <f t="shared" si="1"/>
        <v>Pod tubular 2
D</v>
      </c>
      <c r="U17" s="12" t="str">
        <f t="shared" si="2"/>
        <v>DE 1 Avram Iancu</v>
      </c>
      <c r="W17" s="13" t="s">
        <v>50</v>
      </c>
      <c r="X17" s="12">
        <f t="shared" si="3"/>
        <v>234</v>
      </c>
      <c r="Y17" s="12">
        <f t="shared" si="4"/>
        <v>259</v>
      </c>
      <c r="Z17" s="14" t="str">
        <f t="shared" si="5"/>
        <v>L=8.5m si diametrul Ø=800</v>
      </c>
      <c r="AA17" s="12">
        <f t="shared" si="6"/>
        <v>3</v>
      </c>
      <c r="AB17" s="12">
        <f t="shared" si="7"/>
        <v>6</v>
      </c>
      <c r="AC17" s="12" t="str">
        <f t="shared" si="10"/>
        <v>8.5</v>
      </c>
      <c r="AF17" s="12" t="str">
        <f t="shared" si="11"/>
        <v>800</v>
      </c>
      <c r="AG17" s="12">
        <f t="shared" si="12"/>
        <v>23</v>
      </c>
      <c r="AH17" s="12">
        <f t="shared" si="13"/>
        <v>26</v>
      </c>
    </row>
    <row r="18" spans="2:34" s="12" customFormat="1" ht="12.75" customHeight="1" x14ac:dyDescent="0.25">
      <c r="B18" s="29">
        <f t="shared" si="8"/>
        <v>10</v>
      </c>
      <c r="C18" s="44" t="s">
        <v>21</v>
      </c>
      <c r="D18" s="31">
        <v>1400009</v>
      </c>
      <c r="E18" s="43" t="s">
        <v>51</v>
      </c>
      <c r="F18" s="45" t="s">
        <v>30</v>
      </c>
      <c r="G18" s="33">
        <v>1</v>
      </c>
      <c r="H18" s="33">
        <v>8</v>
      </c>
      <c r="I18" s="40"/>
      <c r="J18" s="41"/>
      <c r="K18" s="33">
        <v>1000</v>
      </c>
      <c r="L18" s="34">
        <v>2006</v>
      </c>
      <c r="M18" s="42"/>
      <c r="N18" s="36">
        <v>27543</v>
      </c>
      <c r="Q18" s="28" t="s">
        <v>52</v>
      </c>
      <c r="R18" s="12">
        <f t="shared" si="9"/>
        <v>15</v>
      </c>
      <c r="S18" s="12">
        <f t="shared" si="0"/>
        <v>31</v>
      </c>
      <c r="T18" s="12" t="str">
        <f t="shared" si="1"/>
        <v>Pod tubular 3
D</v>
      </c>
      <c r="U18" s="12" t="str">
        <f t="shared" si="2"/>
        <v>DE 1 Avram Iancu</v>
      </c>
      <c r="W18" s="13" t="s">
        <v>53</v>
      </c>
      <c r="X18" s="12">
        <f t="shared" si="3"/>
        <v>234</v>
      </c>
      <c r="Y18" s="12">
        <f t="shared" si="4"/>
        <v>258</v>
      </c>
      <c r="Z18" s="14" t="str">
        <f t="shared" si="5"/>
        <v>L=8m si diametrul Ø=1000</v>
      </c>
      <c r="AA18" s="12">
        <f t="shared" si="6"/>
        <v>3</v>
      </c>
      <c r="AB18" s="12">
        <f t="shared" si="7"/>
        <v>4</v>
      </c>
      <c r="AC18" s="12" t="str">
        <f t="shared" si="10"/>
        <v>8</v>
      </c>
      <c r="AF18" s="12" t="str">
        <f t="shared" si="11"/>
        <v>1000</v>
      </c>
      <c r="AG18" s="12">
        <f t="shared" si="12"/>
        <v>21</v>
      </c>
      <c r="AH18" s="12">
        <f t="shared" si="13"/>
        <v>25</v>
      </c>
    </row>
    <row r="19" spans="2:34" s="12" customFormat="1" ht="12.75" customHeight="1" x14ac:dyDescent="0.25">
      <c r="B19" s="29">
        <f t="shared" si="8"/>
        <v>11</v>
      </c>
      <c r="C19" s="44" t="s">
        <v>21</v>
      </c>
      <c r="D19" s="31">
        <v>1400010</v>
      </c>
      <c r="E19" s="43" t="s">
        <v>54</v>
      </c>
      <c r="F19" s="45" t="s">
        <v>30</v>
      </c>
      <c r="G19" s="33">
        <v>1</v>
      </c>
      <c r="H19" s="33">
        <v>45</v>
      </c>
      <c r="I19" s="41"/>
      <c r="J19" s="40"/>
      <c r="K19" s="33">
        <v>1500</v>
      </c>
      <c r="L19" s="34">
        <v>2006</v>
      </c>
      <c r="M19" s="42"/>
      <c r="N19" s="36">
        <v>26041</v>
      </c>
      <c r="Q19" s="28" t="s">
        <v>55</v>
      </c>
      <c r="R19" s="12">
        <f t="shared" si="9"/>
        <v>15</v>
      </c>
      <c r="S19" s="12">
        <f t="shared" si="0"/>
        <v>31</v>
      </c>
      <c r="T19" s="12" t="str">
        <f t="shared" si="1"/>
        <v>Pod tubular 4
D</v>
      </c>
      <c r="U19" s="12" t="str">
        <f t="shared" si="2"/>
        <v>DE 1 Avram Iancu</v>
      </c>
      <c r="W19" s="13" t="s">
        <v>56</v>
      </c>
      <c r="X19" s="12">
        <f t="shared" si="3"/>
        <v>234</v>
      </c>
      <c r="Y19" s="12">
        <f t="shared" si="4"/>
        <v>258</v>
      </c>
      <c r="Z19" s="14" t="s">
        <v>57</v>
      </c>
      <c r="AA19" s="12">
        <f t="shared" si="6"/>
        <v>3</v>
      </c>
      <c r="AB19" s="12">
        <f t="shared" si="7"/>
        <v>5</v>
      </c>
      <c r="AC19" s="12" t="str">
        <f t="shared" si="10"/>
        <v>45</v>
      </c>
      <c r="AF19" s="12" t="str">
        <f t="shared" si="11"/>
        <v>1500</v>
      </c>
      <c r="AG19" s="12">
        <f t="shared" si="12"/>
        <v>22</v>
      </c>
      <c r="AH19" s="12">
        <f t="shared" si="13"/>
        <v>26</v>
      </c>
    </row>
    <row r="20" spans="2:34" s="12" customFormat="1" ht="12.75" customHeight="1" x14ac:dyDescent="0.25">
      <c r="B20" s="29">
        <f t="shared" si="8"/>
        <v>12</v>
      </c>
      <c r="C20" s="44" t="s">
        <v>21</v>
      </c>
      <c r="D20" s="31">
        <v>1400011</v>
      </c>
      <c r="E20" s="46" t="s">
        <v>58</v>
      </c>
      <c r="F20" s="45" t="s">
        <v>30</v>
      </c>
      <c r="G20" s="33">
        <v>1</v>
      </c>
      <c r="H20" s="33">
        <v>8.5</v>
      </c>
      <c r="I20" s="41"/>
      <c r="J20" s="41"/>
      <c r="K20" s="33">
        <v>1000</v>
      </c>
      <c r="L20" s="34">
        <v>2006</v>
      </c>
      <c r="M20" s="42"/>
      <c r="N20" s="36">
        <v>30047</v>
      </c>
      <c r="Q20" s="28" t="s">
        <v>59</v>
      </c>
      <c r="R20" s="12">
        <f t="shared" si="9"/>
        <v>15</v>
      </c>
      <c r="S20" s="12">
        <f t="shared" si="0"/>
        <v>31</v>
      </c>
      <c r="T20" s="12" t="str">
        <f t="shared" si="1"/>
        <v>Pod tubular 5
D</v>
      </c>
      <c r="U20" s="12" t="str">
        <f t="shared" si="2"/>
        <v>DE 1 Avram Iancu</v>
      </c>
      <c r="W20" s="13" t="s">
        <v>60</v>
      </c>
      <c r="X20" s="12">
        <f t="shared" si="3"/>
        <v>234</v>
      </c>
      <c r="Y20" s="12">
        <f t="shared" si="4"/>
        <v>260</v>
      </c>
      <c r="Z20" s="14" t="str">
        <f t="shared" ref="Z20:Z41" si="14">MID(W20,X20,Y20-X20)</f>
        <v>L=8.5m si diametrul Ø=1000</v>
      </c>
      <c r="AA20" s="12">
        <f t="shared" si="6"/>
        <v>3</v>
      </c>
      <c r="AB20" s="12">
        <f t="shared" si="7"/>
        <v>6</v>
      </c>
      <c r="AC20" s="12" t="str">
        <f t="shared" si="10"/>
        <v>8.5</v>
      </c>
      <c r="AF20" s="12" t="str">
        <f t="shared" si="11"/>
        <v>1000</v>
      </c>
      <c r="AG20" s="12">
        <f t="shared" si="12"/>
        <v>23</v>
      </c>
      <c r="AH20" s="12">
        <f t="shared" si="13"/>
        <v>27</v>
      </c>
    </row>
    <row r="21" spans="2:34" s="12" customFormat="1" ht="12.75" customHeight="1" x14ac:dyDescent="0.25">
      <c r="B21" s="29">
        <f t="shared" si="8"/>
        <v>13</v>
      </c>
      <c r="C21" s="44" t="s">
        <v>21</v>
      </c>
      <c r="D21" s="31">
        <v>1400012</v>
      </c>
      <c r="E21" s="46" t="s">
        <v>61</v>
      </c>
      <c r="F21" s="45" t="s">
        <v>30</v>
      </c>
      <c r="G21" s="33">
        <v>1</v>
      </c>
      <c r="H21" s="33">
        <v>6.5</v>
      </c>
      <c r="I21" s="41"/>
      <c r="J21" s="41"/>
      <c r="K21" s="33">
        <v>600</v>
      </c>
      <c r="L21" s="34">
        <v>2006</v>
      </c>
      <c r="M21" s="42"/>
      <c r="N21" s="36">
        <v>15650</v>
      </c>
      <c r="Q21" s="28" t="s">
        <v>62</v>
      </c>
      <c r="R21" s="12">
        <f t="shared" si="9"/>
        <v>15</v>
      </c>
      <c r="S21" s="12">
        <f t="shared" si="0"/>
        <v>31</v>
      </c>
      <c r="T21" s="12" t="str">
        <f t="shared" si="1"/>
        <v>Pod tubular 6
D</v>
      </c>
      <c r="U21" s="12" t="str">
        <f t="shared" si="2"/>
        <v>DE 1 Avram Iancu</v>
      </c>
      <c r="W21" s="13" t="s">
        <v>63</v>
      </c>
      <c r="X21" s="12">
        <f t="shared" si="3"/>
        <v>234</v>
      </c>
      <c r="Y21" s="12">
        <f t="shared" si="4"/>
        <v>259</v>
      </c>
      <c r="Z21" s="14" t="str">
        <f t="shared" si="14"/>
        <v>L=6.5m si diametrul Ø=600</v>
      </c>
      <c r="AA21" s="12">
        <f t="shared" si="6"/>
        <v>3</v>
      </c>
      <c r="AB21" s="12">
        <f t="shared" si="7"/>
        <v>6</v>
      </c>
      <c r="AC21" s="12" t="str">
        <f t="shared" si="10"/>
        <v>6.5</v>
      </c>
      <c r="AF21" s="12" t="str">
        <f t="shared" si="11"/>
        <v>600</v>
      </c>
      <c r="AG21" s="12">
        <f t="shared" si="12"/>
        <v>23</v>
      </c>
      <c r="AH21" s="12">
        <f t="shared" si="13"/>
        <v>26</v>
      </c>
    </row>
    <row r="22" spans="2:34" s="12" customFormat="1" ht="12.75" customHeight="1" x14ac:dyDescent="0.25">
      <c r="B22" s="29">
        <f t="shared" si="8"/>
        <v>14</v>
      </c>
      <c r="C22" s="44" t="s">
        <v>21</v>
      </c>
      <c r="D22" s="31">
        <v>1400013</v>
      </c>
      <c r="E22" s="46" t="s">
        <v>64</v>
      </c>
      <c r="F22" s="45" t="s">
        <v>30</v>
      </c>
      <c r="G22" s="33">
        <v>1</v>
      </c>
      <c r="H22" s="33">
        <v>6</v>
      </c>
      <c r="I22" s="41"/>
      <c r="J22" s="41"/>
      <c r="K22" s="33">
        <v>600</v>
      </c>
      <c r="L22" s="34">
        <v>2006</v>
      </c>
      <c r="M22" s="42"/>
      <c r="N22" s="36">
        <v>17215</v>
      </c>
      <c r="Q22" s="28" t="s">
        <v>65</v>
      </c>
      <c r="R22" s="12">
        <f t="shared" si="9"/>
        <v>15</v>
      </c>
      <c r="S22" s="12">
        <f t="shared" si="0"/>
        <v>31</v>
      </c>
      <c r="T22" s="12" t="str">
        <f t="shared" si="1"/>
        <v>Pod tubular 7
D</v>
      </c>
      <c r="U22" s="12" t="str">
        <f t="shared" si="2"/>
        <v>DE 1 Avram Iancu</v>
      </c>
      <c r="W22" s="13" t="s">
        <v>66</v>
      </c>
      <c r="X22" s="12">
        <f t="shared" si="3"/>
        <v>234</v>
      </c>
      <c r="Y22" s="12">
        <f t="shared" si="4"/>
        <v>257</v>
      </c>
      <c r="Z22" s="14" t="str">
        <f t="shared" si="14"/>
        <v>L=6m si diametrul Ø=600</v>
      </c>
      <c r="AA22" s="12">
        <f t="shared" si="6"/>
        <v>3</v>
      </c>
      <c r="AB22" s="12">
        <f t="shared" si="7"/>
        <v>4</v>
      </c>
      <c r="AC22" s="12" t="str">
        <f t="shared" si="10"/>
        <v>6</v>
      </c>
      <c r="AF22" s="12" t="str">
        <f t="shared" si="11"/>
        <v>600</v>
      </c>
      <c r="AG22" s="12">
        <f t="shared" si="12"/>
        <v>21</v>
      </c>
      <c r="AH22" s="12">
        <f t="shared" si="13"/>
        <v>24</v>
      </c>
    </row>
    <row r="23" spans="2:34" s="12" customFormat="1" ht="12.75" customHeight="1" x14ac:dyDescent="0.25">
      <c r="B23" s="29">
        <f t="shared" si="8"/>
        <v>15</v>
      </c>
      <c r="C23" s="44" t="s">
        <v>21</v>
      </c>
      <c r="D23" s="31">
        <v>1400014</v>
      </c>
      <c r="E23" s="46" t="s">
        <v>67</v>
      </c>
      <c r="F23" s="31" t="s">
        <v>30</v>
      </c>
      <c r="G23" s="33">
        <v>1</v>
      </c>
      <c r="H23" s="33">
        <v>8</v>
      </c>
      <c r="I23" s="41"/>
      <c r="J23" s="41"/>
      <c r="K23" s="33">
        <v>800</v>
      </c>
      <c r="L23" s="34">
        <v>2006</v>
      </c>
      <c r="M23" s="42"/>
      <c r="N23" s="36">
        <v>21901</v>
      </c>
      <c r="Q23" s="28" t="s">
        <v>68</v>
      </c>
      <c r="R23" s="12">
        <f t="shared" si="9"/>
        <v>15</v>
      </c>
      <c r="S23" s="12">
        <f t="shared" si="0"/>
        <v>31</v>
      </c>
      <c r="T23" s="12" t="str">
        <f t="shared" si="1"/>
        <v>Pod tubular 8
D</v>
      </c>
      <c r="U23" s="12" t="str">
        <f t="shared" si="2"/>
        <v>DE 1 Avram Iancu</v>
      </c>
      <c r="W23" s="13" t="s">
        <v>69</v>
      </c>
      <c r="X23" s="12">
        <f t="shared" si="3"/>
        <v>234</v>
      </c>
      <c r="Y23" s="12">
        <f t="shared" si="4"/>
        <v>257</v>
      </c>
      <c r="Z23" s="14" t="str">
        <f t="shared" si="14"/>
        <v>L=8m si diametrul Ø=800</v>
      </c>
      <c r="AA23" s="12">
        <f t="shared" si="6"/>
        <v>3</v>
      </c>
      <c r="AB23" s="12">
        <f t="shared" si="7"/>
        <v>4</v>
      </c>
      <c r="AC23" s="12" t="str">
        <f t="shared" si="10"/>
        <v>8</v>
      </c>
      <c r="AF23" s="12" t="str">
        <f t="shared" si="11"/>
        <v>800</v>
      </c>
      <c r="AG23" s="12">
        <f t="shared" si="12"/>
        <v>21</v>
      </c>
      <c r="AH23" s="12">
        <f t="shared" si="13"/>
        <v>24</v>
      </c>
    </row>
    <row r="24" spans="2:34" s="12" customFormat="1" ht="12.75" customHeight="1" x14ac:dyDescent="0.25">
      <c r="B24" s="29">
        <f t="shared" si="8"/>
        <v>16</v>
      </c>
      <c r="C24" s="44" t="s">
        <v>21</v>
      </c>
      <c r="D24" s="31">
        <v>1400015</v>
      </c>
      <c r="E24" s="46" t="s">
        <v>70</v>
      </c>
      <c r="F24" s="31" t="s">
        <v>30</v>
      </c>
      <c r="G24" s="33">
        <v>1</v>
      </c>
      <c r="H24" s="33">
        <v>6.5</v>
      </c>
      <c r="I24" s="41"/>
      <c r="J24" s="41"/>
      <c r="K24" s="33">
        <v>600</v>
      </c>
      <c r="L24" s="34">
        <v>2006</v>
      </c>
      <c r="M24" s="42"/>
      <c r="N24" s="36">
        <v>18781</v>
      </c>
      <c r="Q24" s="28" t="s">
        <v>71</v>
      </c>
      <c r="R24" s="12">
        <f t="shared" si="9"/>
        <v>15</v>
      </c>
      <c r="S24" s="12">
        <f t="shared" si="0"/>
        <v>31</v>
      </c>
      <c r="T24" s="12" t="str">
        <f t="shared" si="1"/>
        <v>Pod tubular 9
D</v>
      </c>
      <c r="U24" s="12" t="str">
        <f t="shared" si="2"/>
        <v>DE 1 Avram Iancu</v>
      </c>
      <c r="W24" s="13" t="s">
        <v>72</v>
      </c>
      <c r="X24" s="12">
        <f t="shared" si="3"/>
        <v>234</v>
      </c>
      <c r="Y24" s="12">
        <f t="shared" si="4"/>
        <v>259</v>
      </c>
      <c r="Z24" s="14" t="str">
        <f t="shared" si="14"/>
        <v>L=6.5m si diametrul Ø=600</v>
      </c>
      <c r="AA24" s="12">
        <f t="shared" si="6"/>
        <v>3</v>
      </c>
      <c r="AB24" s="12">
        <f t="shared" si="7"/>
        <v>6</v>
      </c>
      <c r="AC24" s="12" t="str">
        <f t="shared" si="10"/>
        <v>6.5</v>
      </c>
      <c r="AF24" s="12" t="str">
        <f t="shared" si="11"/>
        <v>600</v>
      </c>
      <c r="AG24" s="12">
        <f t="shared" si="12"/>
        <v>23</v>
      </c>
      <c r="AH24" s="12">
        <f t="shared" si="13"/>
        <v>26</v>
      </c>
    </row>
    <row r="25" spans="2:34" s="12" customFormat="1" ht="12.75" customHeight="1" x14ac:dyDescent="0.25">
      <c r="B25" s="29">
        <f t="shared" si="8"/>
        <v>17</v>
      </c>
      <c r="C25" s="44" t="s">
        <v>21</v>
      </c>
      <c r="D25" s="31">
        <v>1400016</v>
      </c>
      <c r="E25" s="46" t="s">
        <v>73</v>
      </c>
      <c r="F25" s="31" t="s">
        <v>30</v>
      </c>
      <c r="G25" s="33">
        <v>1</v>
      </c>
      <c r="H25" s="33">
        <v>8</v>
      </c>
      <c r="I25" s="41"/>
      <c r="J25" s="41"/>
      <c r="K25" s="33">
        <v>800</v>
      </c>
      <c r="L25" s="34">
        <v>2006</v>
      </c>
      <c r="M25" s="42"/>
      <c r="N25" s="36">
        <v>21901</v>
      </c>
      <c r="Q25" s="28" t="s">
        <v>74</v>
      </c>
      <c r="R25" s="12">
        <f t="shared" si="9"/>
        <v>16</v>
      </c>
      <c r="S25" s="12">
        <f t="shared" si="0"/>
        <v>32</v>
      </c>
      <c r="T25" s="12" t="str">
        <f t="shared" si="1"/>
        <v xml:space="preserve">Pod tubular 10
</v>
      </c>
      <c r="U25" s="12" t="str">
        <f t="shared" si="2"/>
        <v>DE 1 Avram Iancu</v>
      </c>
      <c r="W25" s="13" t="s">
        <v>75</v>
      </c>
      <c r="X25" s="12">
        <f t="shared" si="3"/>
        <v>235</v>
      </c>
      <c r="Y25" s="12">
        <f t="shared" si="4"/>
        <v>258</v>
      </c>
      <c r="Z25" s="14" t="str">
        <f t="shared" si="14"/>
        <v>L=8m si diametrul Ø=800</v>
      </c>
      <c r="AA25" s="12">
        <f t="shared" si="6"/>
        <v>3</v>
      </c>
      <c r="AB25" s="12">
        <f t="shared" si="7"/>
        <v>4</v>
      </c>
      <c r="AC25" s="12" t="str">
        <f t="shared" si="10"/>
        <v>8</v>
      </c>
      <c r="AF25" s="12" t="str">
        <f t="shared" si="11"/>
        <v>800</v>
      </c>
      <c r="AG25" s="12">
        <f t="shared" si="12"/>
        <v>21</v>
      </c>
      <c r="AH25" s="12">
        <f t="shared" si="13"/>
        <v>24</v>
      </c>
    </row>
    <row r="26" spans="2:34" s="12" customFormat="1" ht="12.75" customHeight="1" x14ac:dyDescent="0.25">
      <c r="B26" s="29">
        <f t="shared" si="8"/>
        <v>18</v>
      </c>
      <c r="C26" s="47" t="s">
        <v>21</v>
      </c>
      <c r="D26" s="31">
        <v>1400017</v>
      </c>
      <c r="E26" s="46" t="s">
        <v>76</v>
      </c>
      <c r="F26" s="31" t="s">
        <v>30</v>
      </c>
      <c r="G26" s="33">
        <v>1</v>
      </c>
      <c r="H26" s="33">
        <v>6.5</v>
      </c>
      <c r="I26" s="41"/>
      <c r="J26" s="41"/>
      <c r="K26" s="33">
        <v>600</v>
      </c>
      <c r="L26" s="34">
        <v>2006</v>
      </c>
      <c r="M26" s="42"/>
      <c r="N26" s="36">
        <v>17529</v>
      </c>
      <c r="Q26" s="28" t="s">
        <v>77</v>
      </c>
      <c r="R26" s="12">
        <f t="shared" si="9"/>
        <v>16</v>
      </c>
      <c r="S26" s="12">
        <f t="shared" si="0"/>
        <v>32</v>
      </c>
      <c r="T26" s="12" t="str">
        <f t="shared" si="1"/>
        <v xml:space="preserve">Pod tubular 11
</v>
      </c>
      <c r="U26" s="12" t="str">
        <f t="shared" si="2"/>
        <v>DE 1 Avram Iancu</v>
      </c>
      <c r="W26" s="13" t="s">
        <v>78</v>
      </c>
      <c r="X26" s="12">
        <f t="shared" si="3"/>
        <v>235</v>
      </c>
      <c r="Y26" s="12">
        <f t="shared" si="4"/>
        <v>260</v>
      </c>
      <c r="Z26" s="14" t="str">
        <f t="shared" si="14"/>
        <v>L=6.5m si diametrul Ø=600</v>
      </c>
      <c r="AA26" s="12">
        <f t="shared" si="6"/>
        <v>3</v>
      </c>
      <c r="AB26" s="12">
        <f t="shared" si="7"/>
        <v>6</v>
      </c>
      <c r="AC26" s="12" t="str">
        <f t="shared" si="10"/>
        <v>6.5</v>
      </c>
      <c r="AF26" s="12" t="str">
        <f t="shared" si="11"/>
        <v>600</v>
      </c>
      <c r="AG26" s="12">
        <f t="shared" si="12"/>
        <v>23</v>
      </c>
      <c r="AH26" s="12">
        <f t="shared" si="13"/>
        <v>26</v>
      </c>
    </row>
    <row r="27" spans="2:34" s="12" customFormat="1" ht="12.75" customHeight="1" x14ac:dyDescent="0.25">
      <c r="B27" s="29">
        <f t="shared" si="8"/>
        <v>19</v>
      </c>
      <c r="C27" s="44" t="s">
        <v>21</v>
      </c>
      <c r="D27" s="31">
        <v>1400018</v>
      </c>
      <c r="E27" s="46" t="s">
        <v>79</v>
      </c>
      <c r="F27" s="31" t="s">
        <v>30</v>
      </c>
      <c r="G27" s="33">
        <v>1</v>
      </c>
      <c r="H27" s="33">
        <v>8</v>
      </c>
      <c r="I27" s="41"/>
      <c r="J27" s="41"/>
      <c r="K27" s="33">
        <v>800</v>
      </c>
      <c r="L27" s="34">
        <v>2006</v>
      </c>
      <c r="M27" s="42"/>
      <c r="N27" s="36">
        <v>17521</v>
      </c>
      <c r="Q27" s="28" t="s">
        <v>80</v>
      </c>
      <c r="R27" s="12">
        <f t="shared" si="9"/>
        <v>16</v>
      </c>
      <c r="S27" s="12">
        <f t="shared" si="0"/>
        <v>32</v>
      </c>
      <c r="T27" s="12" t="str">
        <f t="shared" si="1"/>
        <v xml:space="preserve">Pod tubular 12
</v>
      </c>
      <c r="U27" s="12" t="str">
        <f t="shared" si="2"/>
        <v>DE 1 Avram Iancu</v>
      </c>
      <c r="W27" s="13" t="s">
        <v>81</v>
      </c>
      <c r="X27" s="12">
        <f t="shared" si="3"/>
        <v>235</v>
      </c>
      <c r="Y27" s="12">
        <f t="shared" si="4"/>
        <v>258</v>
      </c>
      <c r="Z27" s="14" t="str">
        <f t="shared" si="14"/>
        <v>L=8m si diametrul Ø=800</v>
      </c>
      <c r="AA27" s="12">
        <f t="shared" si="6"/>
        <v>3</v>
      </c>
      <c r="AB27" s="12">
        <f t="shared" si="7"/>
        <v>4</v>
      </c>
      <c r="AC27" s="12" t="str">
        <f t="shared" si="10"/>
        <v>8</v>
      </c>
      <c r="AF27" s="12" t="str">
        <f t="shared" si="11"/>
        <v>800</v>
      </c>
      <c r="AG27" s="12">
        <f t="shared" si="12"/>
        <v>21</v>
      </c>
      <c r="AH27" s="12">
        <f t="shared" si="13"/>
        <v>24</v>
      </c>
    </row>
    <row r="28" spans="2:34" s="12" customFormat="1" ht="12.75" customHeight="1" x14ac:dyDescent="0.25">
      <c r="B28" s="29">
        <f t="shared" si="8"/>
        <v>20</v>
      </c>
      <c r="C28" s="47" t="s">
        <v>21</v>
      </c>
      <c r="D28" s="31">
        <v>1400019</v>
      </c>
      <c r="E28" s="46" t="s">
        <v>82</v>
      </c>
      <c r="F28" s="31" t="s">
        <v>30</v>
      </c>
      <c r="G28" s="33">
        <v>1</v>
      </c>
      <c r="H28" s="33">
        <v>6.5</v>
      </c>
      <c r="I28" s="41"/>
      <c r="J28" s="41"/>
      <c r="K28" s="33">
        <v>600</v>
      </c>
      <c r="L28" s="34">
        <v>2006</v>
      </c>
      <c r="M28" s="42"/>
      <c r="N28" s="36">
        <v>19407</v>
      </c>
      <c r="Q28" s="28" t="s">
        <v>83</v>
      </c>
      <c r="R28" s="12">
        <f t="shared" si="9"/>
        <v>16</v>
      </c>
      <c r="S28" s="12">
        <f t="shared" si="0"/>
        <v>32</v>
      </c>
      <c r="T28" s="12" t="str">
        <f t="shared" si="1"/>
        <v xml:space="preserve">Pod tubular 13
</v>
      </c>
      <c r="U28" s="12" t="str">
        <f t="shared" si="2"/>
        <v>DE 1 Avram Iancu</v>
      </c>
      <c r="W28" s="13" t="s">
        <v>84</v>
      </c>
      <c r="X28" s="12">
        <f t="shared" si="3"/>
        <v>235</v>
      </c>
      <c r="Y28" s="12">
        <f t="shared" si="4"/>
        <v>260</v>
      </c>
      <c r="Z28" s="14" t="str">
        <f t="shared" si="14"/>
        <v>L=6.5m si diametrul Ø=600</v>
      </c>
      <c r="AA28" s="12">
        <f t="shared" si="6"/>
        <v>3</v>
      </c>
      <c r="AB28" s="12">
        <f t="shared" si="7"/>
        <v>6</v>
      </c>
      <c r="AC28" s="12" t="str">
        <f t="shared" si="10"/>
        <v>6.5</v>
      </c>
      <c r="AF28" s="12" t="str">
        <f t="shared" si="11"/>
        <v>600</v>
      </c>
      <c r="AG28" s="12">
        <f t="shared" si="12"/>
        <v>23</v>
      </c>
      <c r="AH28" s="12">
        <f t="shared" si="13"/>
        <v>26</v>
      </c>
    </row>
    <row r="29" spans="2:34" s="12" customFormat="1" ht="12.75" customHeight="1" x14ac:dyDescent="0.25">
      <c r="B29" s="29">
        <f t="shared" si="8"/>
        <v>21</v>
      </c>
      <c r="C29" s="47" t="s">
        <v>21</v>
      </c>
      <c r="D29" s="31">
        <v>1400020</v>
      </c>
      <c r="E29" s="46" t="s">
        <v>85</v>
      </c>
      <c r="F29" s="31" t="s">
        <v>30</v>
      </c>
      <c r="G29" s="33">
        <v>1</v>
      </c>
      <c r="H29" s="33">
        <v>6</v>
      </c>
      <c r="I29" s="41"/>
      <c r="J29" s="41"/>
      <c r="K29" s="33">
        <v>600</v>
      </c>
      <c r="L29" s="34">
        <v>2006</v>
      </c>
      <c r="M29" s="42"/>
      <c r="N29" s="36">
        <v>21911</v>
      </c>
      <c r="Q29" s="28" t="s">
        <v>86</v>
      </c>
      <c r="R29" s="12">
        <f t="shared" si="9"/>
        <v>16</v>
      </c>
      <c r="S29" s="12">
        <f t="shared" si="0"/>
        <v>32</v>
      </c>
      <c r="T29" s="12" t="str">
        <f t="shared" si="1"/>
        <v xml:space="preserve">Pod tubular 14
</v>
      </c>
      <c r="U29" s="12" t="str">
        <f t="shared" si="2"/>
        <v>DE 1 Avram Iancu</v>
      </c>
      <c r="W29" s="13" t="s">
        <v>87</v>
      </c>
      <c r="X29" s="12">
        <f t="shared" si="3"/>
        <v>235</v>
      </c>
      <c r="Y29" s="12">
        <f t="shared" si="4"/>
        <v>258</v>
      </c>
      <c r="Z29" s="14" t="str">
        <f t="shared" si="14"/>
        <v>L=6m si diametrul Ø=600</v>
      </c>
      <c r="AA29" s="12">
        <f t="shared" si="6"/>
        <v>3</v>
      </c>
      <c r="AB29" s="12">
        <f t="shared" si="7"/>
        <v>4</v>
      </c>
      <c r="AC29" s="12" t="str">
        <f t="shared" si="10"/>
        <v>6</v>
      </c>
      <c r="AF29" s="12" t="str">
        <f t="shared" si="11"/>
        <v>600</v>
      </c>
      <c r="AG29" s="12">
        <f t="shared" si="12"/>
        <v>21</v>
      </c>
      <c r="AH29" s="12">
        <f t="shared" si="13"/>
        <v>24</v>
      </c>
    </row>
    <row r="30" spans="2:34" s="12" customFormat="1" ht="12.75" customHeight="1" x14ac:dyDescent="0.25">
      <c r="B30" s="29">
        <f t="shared" si="8"/>
        <v>22</v>
      </c>
      <c r="C30" s="48" t="s">
        <v>21</v>
      </c>
      <c r="D30" s="31">
        <v>1400021</v>
      </c>
      <c r="E30" s="46" t="s">
        <v>88</v>
      </c>
      <c r="F30" s="49" t="s">
        <v>30</v>
      </c>
      <c r="G30" s="33">
        <v>1</v>
      </c>
      <c r="H30" s="33">
        <v>10.5</v>
      </c>
      <c r="I30" s="41"/>
      <c r="J30" s="41"/>
      <c r="K30" s="33">
        <v>600</v>
      </c>
      <c r="L30" s="34">
        <v>2006</v>
      </c>
      <c r="M30" s="50"/>
      <c r="N30" s="36">
        <v>31301</v>
      </c>
      <c r="Q30" s="28" t="s">
        <v>89</v>
      </c>
      <c r="R30" s="12">
        <f t="shared" si="9"/>
        <v>16</v>
      </c>
      <c r="S30" s="12">
        <f t="shared" si="0"/>
        <v>32</v>
      </c>
      <c r="T30" s="12" t="str">
        <f t="shared" si="1"/>
        <v xml:space="preserve">Pod tubular 15
</v>
      </c>
      <c r="U30" s="12" t="str">
        <f t="shared" si="2"/>
        <v>DE 1 Avram Iancu</v>
      </c>
      <c r="W30" s="13" t="s">
        <v>90</v>
      </c>
      <c r="X30" s="12">
        <f t="shared" si="3"/>
        <v>235</v>
      </c>
      <c r="Y30" s="12">
        <f t="shared" si="4"/>
        <v>261</v>
      </c>
      <c r="Z30" s="14" t="str">
        <f t="shared" si="14"/>
        <v>L=10.5m si diametrul Ø=600</v>
      </c>
      <c r="AA30" s="12">
        <f t="shared" si="6"/>
        <v>3</v>
      </c>
      <c r="AB30" s="12">
        <f t="shared" si="7"/>
        <v>7</v>
      </c>
      <c r="AC30" s="12" t="str">
        <f t="shared" si="10"/>
        <v>10.5</v>
      </c>
      <c r="AF30" s="12" t="str">
        <f t="shared" si="11"/>
        <v>600</v>
      </c>
      <c r="AG30" s="12">
        <f t="shared" si="12"/>
        <v>24</v>
      </c>
      <c r="AH30" s="12">
        <f t="shared" si="13"/>
        <v>27</v>
      </c>
    </row>
    <row r="31" spans="2:34" s="12" customFormat="1" ht="12.75" customHeight="1" x14ac:dyDescent="0.25">
      <c r="B31" s="29">
        <f t="shared" si="8"/>
        <v>23</v>
      </c>
      <c r="C31" s="51" t="s">
        <v>21</v>
      </c>
      <c r="D31" s="31">
        <v>1400022</v>
      </c>
      <c r="E31" s="46" t="s">
        <v>91</v>
      </c>
      <c r="F31" s="37" t="s">
        <v>30</v>
      </c>
      <c r="G31" s="33">
        <v>1</v>
      </c>
      <c r="H31" s="33">
        <v>7.7</v>
      </c>
      <c r="I31" s="41"/>
      <c r="J31" s="41"/>
      <c r="K31" s="33">
        <v>600</v>
      </c>
      <c r="L31" s="34">
        <v>2006</v>
      </c>
      <c r="M31" s="42"/>
      <c r="N31" s="36">
        <v>29736</v>
      </c>
      <c r="Q31" s="28" t="s">
        <v>92</v>
      </c>
      <c r="R31" s="12">
        <f t="shared" si="9"/>
        <v>16</v>
      </c>
      <c r="S31" s="12">
        <f t="shared" si="0"/>
        <v>32</v>
      </c>
      <c r="T31" s="12" t="str">
        <f t="shared" si="1"/>
        <v xml:space="preserve">Pod tubular 16
</v>
      </c>
      <c r="U31" s="12" t="str">
        <f t="shared" si="2"/>
        <v>DE 1 Avram Iancu</v>
      </c>
      <c r="W31" s="13" t="s">
        <v>93</v>
      </c>
      <c r="X31" s="12">
        <f t="shared" si="3"/>
        <v>235</v>
      </c>
      <c r="Y31" s="12">
        <f t="shared" si="4"/>
        <v>260</v>
      </c>
      <c r="Z31" s="14" t="str">
        <f t="shared" si="14"/>
        <v>L=7.7m si diametrul Ø=600</v>
      </c>
      <c r="AA31" s="12">
        <f t="shared" si="6"/>
        <v>3</v>
      </c>
      <c r="AB31" s="12">
        <f t="shared" si="7"/>
        <v>6</v>
      </c>
      <c r="AC31" s="12" t="str">
        <f t="shared" si="10"/>
        <v>7.7</v>
      </c>
      <c r="AF31" s="12" t="str">
        <f t="shared" si="11"/>
        <v>600</v>
      </c>
      <c r="AG31" s="12">
        <f t="shared" si="12"/>
        <v>23</v>
      </c>
      <c r="AH31" s="12">
        <f t="shared" si="13"/>
        <v>26</v>
      </c>
    </row>
    <row r="32" spans="2:34" s="12" customFormat="1" ht="12.75" customHeight="1" x14ac:dyDescent="0.25">
      <c r="B32" s="29">
        <f t="shared" si="8"/>
        <v>24</v>
      </c>
      <c r="C32" s="30" t="s">
        <v>21</v>
      </c>
      <c r="D32" s="31">
        <v>1400023</v>
      </c>
      <c r="E32" s="46" t="s">
        <v>94</v>
      </c>
      <c r="F32" s="37" t="s">
        <v>30</v>
      </c>
      <c r="G32" s="33">
        <v>1</v>
      </c>
      <c r="H32" s="33">
        <v>8</v>
      </c>
      <c r="I32" s="41"/>
      <c r="J32" s="41"/>
      <c r="K32" s="33">
        <v>1000</v>
      </c>
      <c r="L32" s="34">
        <v>2006</v>
      </c>
      <c r="M32" s="42"/>
      <c r="N32" s="36">
        <v>26542</v>
      </c>
      <c r="Q32" s="28" t="s">
        <v>95</v>
      </c>
      <c r="R32" s="12">
        <f t="shared" si="9"/>
        <v>16</v>
      </c>
      <c r="S32" s="12">
        <f t="shared" si="0"/>
        <v>32</v>
      </c>
      <c r="T32" s="12" t="str">
        <f t="shared" si="1"/>
        <v xml:space="preserve">Pod tubular 17
</v>
      </c>
      <c r="U32" s="12" t="str">
        <f t="shared" si="2"/>
        <v>DE 1 Avram Iancu</v>
      </c>
      <c r="W32" s="13" t="s">
        <v>96</v>
      </c>
      <c r="X32" s="12">
        <f t="shared" si="3"/>
        <v>235</v>
      </c>
      <c r="Y32" s="12">
        <f t="shared" si="4"/>
        <v>259</v>
      </c>
      <c r="Z32" s="14" t="str">
        <f t="shared" si="14"/>
        <v>L=8m si diametrul Ø=1000</v>
      </c>
      <c r="AA32" s="12">
        <f t="shared" si="6"/>
        <v>3</v>
      </c>
      <c r="AB32" s="12">
        <f t="shared" si="7"/>
        <v>4</v>
      </c>
      <c r="AC32" s="12" t="str">
        <f t="shared" si="10"/>
        <v>8</v>
      </c>
      <c r="AF32" s="12" t="str">
        <f t="shared" si="11"/>
        <v>1000</v>
      </c>
      <c r="AG32" s="12">
        <f t="shared" si="12"/>
        <v>21</v>
      </c>
      <c r="AH32" s="12">
        <f t="shared" si="13"/>
        <v>25</v>
      </c>
    </row>
    <row r="33" spans="2:34" s="12" customFormat="1" ht="12.75" customHeight="1" x14ac:dyDescent="0.25">
      <c r="B33" s="29">
        <f t="shared" si="8"/>
        <v>25</v>
      </c>
      <c r="C33" s="30" t="s">
        <v>21</v>
      </c>
      <c r="D33" s="31">
        <v>1400024</v>
      </c>
      <c r="E33" s="46" t="s">
        <v>97</v>
      </c>
      <c r="F33" s="37" t="s">
        <v>30</v>
      </c>
      <c r="G33" s="33">
        <v>1</v>
      </c>
      <c r="H33" s="33">
        <v>7.8</v>
      </c>
      <c r="I33" s="41"/>
      <c r="J33" s="41"/>
      <c r="K33" s="33">
        <v>800</v>
      </c>
      <c r="L33" s="34">
        <v>2006</v>
      </c>
      <c r="M33" s="42"/>
      <c r="N33" s="36">
        <v>21901</v>
      </c>
      <c r="Q33" s="28" t="s">
        <v>98</v>
      </c>
      <c r="R33" s="12">
        <f t="shared" si="9"/>
        <v>16</v>
      </c>
      <c r="S33" s="12">
        <f t="shared" si="0"/>
        <v>32</v>
      </c>
      <c r="T33" s="12" t="str">
        <f t="shared" si="1"/>
        <v xml:space="preserve">Pod tubular 18
</v>
      </c>
      <c r="U33" s="12" t="str">
        <f t="shared" si="2"/>
        <v>DE 1 Avram Iancu</v>
      </c>
      <c r="W33" s="13" t="s">
        <v>99</v>
      </c>
      <c r="X33" s="12">
        <f t="shared" si="3"/>
        <v>235</v>
      </c>
      <c r="Y33" s="12">
        <f t="shared" si="4"/>
        <v>260</v>
      </c>
      <c r="Z33" s="14" t="str">
        <f t="shared" si="14"/>
        <v>L=7.8m si diametrul Ø=800</v>
      </c>
      <c r="AA33" s="12">
        <f t="shared" si="6"/>
        <v>3</v>
      </c>
      <c r="AB33" s="12">
        <f t="shared" si="7"/>
        <v>6</v>
      </c>
      <c r="AC33" s="12" t="str">
        <f t="shared" si="10"/>
        <v>7.8</v>
      </c>
      <c r="AF33" s="12" t="str">
        <f t="shared" si="11"/>
        <v>800</v>
      </c>
      <c r="AG33" s="12">
        <f t="shared" si="12"/>
        <v>23</v>
      </c>
      <c r="AH33" s="12">
        <f t="shared" si="13"/>
        <v>26</v>
      </c>
    </row>
    <row r="34" spans="2:34" s="12" customFormat="1" ht="12.75" customHeight="1" x14ac:dyDescent="0.25">
      <c r="B34" s="29">
        <f t="shared" si="8"/>
        <v>26</v>
      </c>
      <c r="C34" s="30" t="s">
        <v>21</v>
      </c>
      <c r="D34" s="31">
        <v>1400025</v>
      </c>
      <c r="E34" s="46" t="s">
        <v>100</v>
      </c>
      <c r="F34" s="37" t="s">
        <v>30</v>
      </c>
      <c r="G34" s="33">
        <v>1</v>
      </c>
      <c r="H34" s="33">
        <v>6</v>
      </c>
      <c r="I34" s="41"/>
      <c r="J34" s="41"/>
      <c r="K34" s="33">
        <v>600</v>
      </c>
      <c r="L34" s="34">
        <v>2006</v>
      </c>
      <c r="M34" s="42"/>
      <c r="N34" s="36">
        <v>46951</v>
      </c>
      <c r="Q34" s="28" t="s">
        <v>101</v>
      </c>
      <c r="R34" s="12">
        <f t="shared" si="9"/>
        <v>16</v>
      </c>
      <c r="S34" s="12">
        <f t="shared" si="0"/>
        <v>32</v>
      </c>
      <c r="T34" s="12" t="str">
        <f t="shared" si="1"/>
        <v xml:space="preserve">Pod tubular 19
</v>
      </c>
      <c r="U34" s="12" t="str">
        <f t="shared" si="2"/>
        <v>DE 1 Avram Iancu</v>
      </c>
      <c r="W34" s="13" t="s">
        <v>102</v>
      </c>
      <c r="X34" s="12">
        <f t="shared" si="3"/>
        <v>235</v>
      </c>
      <c r="Y34" s="12">
        <f t="shared" si="4"/>
        <v>258</v>
      </c>
      <c r="Z34" s="14" t="str">
        <f t="shared" si="14"/>
        <v>L=6m si diametrul Ø=600</v>
      </c>
      <c r="AA34" s="12">
        <f t="shared" si="6"/>
        <v>3</v>
      </c>
      <c r="AB34" s="12">
        <f t="shared" si="7"/>
        <v>4</v>
      </c>
      <c r="AC34" s="12" t="str">
        <f t="shared" si="10"/>
        <v>6</v>
      </c>
      <c r="AF34" s="12" t="str">
        <f t="shared" si="11"/>
        <v>600</v>
      </c>
      <c r="AG34" s="12">
        <f t="shared" si="12"/>
        <v>21</v>
      </c>
      <c r="AH34" s="12">
        <f t="shared" si="13"/>
        <v>24</v>
      </c>
    </row>
    <row r="35" spans="2:34" s="12" customFormat="1" ht="12.75" customHeight="1" x14ac:dyDescent="0.25">
      <c r="B35" s="29">
        <f t="shared" si="8"/>
        <v>27</v>
      </c>
      <c r="C35" s="30" t="s">
        <v>21</v>
      </c>
      <c r="D35" s="31">
        <v>1400026</v>
      </c>
      <c r="E35" s="46" t="s">
        <v>103</v>
      </c>
      <c r="F35" s="37" t="s">
        <v>30</v>
      </c>
      <c r="G35" s="33">
        <v>1</v>
      </c>
      <c r="H35" s="33">
        <v>7.2</v>
      </c>
      <c r="I35" s="41"/>
      <c r="J35" s="41"/>
      <c r="K35" s="33">
        <v>600</v>
      </c>
      <c r="L35" s="34">
        <v>2006</v>
      </c>
      <c r="M35" s="42"/>
      <c r="N35" s="36">
        <v>17842</v>
      </c>
      <c r="Q35" s="28" t="s">
        <v>104</v>
      </c>
      <c r="R35" s="12">
        <f t="shared" si="9"/>
        <v>16</v>
      </c>
      <c r="S35" s="12">
        <f t="shared" si="0"/>
        <v>32</v>
      </c>
      <c r="T35" s="12" t="str">
        <f t="shared" si="1"/>
        <v xml:space="preserve">Pod tubular 20
</v>
      </c>
      <c r="U35" s="12" t="str">
        <f t="shared" si="2"/>
        <v>DE 1 Avram Iancu</v>
      </c>
      <c r="W35" s="13" t="s">
        <v>105</v>
      </c>
      <c r="X35" s="12">
        <f t="shared" si="3"/>
        <v>235</v>
      </c>
      <c r="Y35" s="12">
        <f t="shared" si="4"/>
        <v>260</v>
      </c>
      <c r="Z35" s="14" t="str">
        <f t="shared" si="14"/>
        <v>L=7.2m si diametrul Ø=600</v>
      </c>
      <c r="AA35" s="12">
        <f t="shared" si="6"/>
        <v>3</v>
      </c>
      <c r="AB35" s="12">
        <f t="shared" si="7"/>
        <v>6</v>
      </c>
      <c r="AC35" s="12" t="str">
        <f t="shared" si="10"/>
        <v>7.2</v>
      </c>
      <c r="AF35" s="12" t="str">
        <f t="shared" si="11"/>
        <v>600</v>
      </c>
      <c r="AG35" s="12">
        <f t="shared" si="12"/>
        <v>23</v>
      </c>
      <c r="AH35" s="12">
        <f t="shared" si="13"/>
        <v>26</v>
      </c>
    </row>
    <row r="36" spans="2:34" s="12" customFormat="1" ht="12.75" customHeight="1" x14ac:dyDescent="0.25">
      <c r="B36" s="29">
        <f t="shared" si="8"/>
        <v>28</v>
      </c>
      <c r="C36" s="30" t="s">
        <v>21</v>
      </c>
      <c r="D36" s="31">
        <v>1400027</v>
      </c>
      <c r="E36" s="46" t="s">
        <v>106</v>
      </c>
      <c r="F36" s="37" t="s">
        <v>30</v>
      </c>
      <c r="G36" s="33">
        <v>1</v>
      </c>
      <c r="H36" s="33">
        <v>8</v>
      </c>
      <c r="I36" s="41"/>
      <c r="J36" s="41"/>
      <c r="K36" s="33">
        <v>1000</v>
      </c>
      <c r="L36" s="34">
        <v>2006</v>
      </c>
      <c r="M36" s="42"/>
      <c r="N36" s="36">
        <v>25039</v>
      </c>
      <c r="Q36" s="28" t="s">
        <v>107</v>
      </c>
      <c r="R36" s="12">
        <f t="shared" si="9"/>
        <v>16</v>
      </c>
      <c r="S36" s="12">
        <f t="shared" si="0"/>
        <v>32</v>
      </c>
      <c r="T36" s="12" t="str">
        <f t="shared" si="1"/>
        <v xml:space="preserve">Pod tubular 21
</v>
      </c>
      <c r="U36" s="12" t="str">
        <f t="shared" si="2"/>
        <v>DE 1 Avram Iancu</v>
      </c>
      <c r="W36" s="13" t="s">
        <v>108</v>
      </c>
      <c r="X36" s="12">
        <f t="shared" si="3"/>
        <v>235</v>
      </c>
      <c r="Y36" s="12">
        <f t="shared" si="4"/>
        <v>259</v>
      </c>
      <c r="Z36" s="14" t="str">
        <f t="shared" si="14"/>
        <v>L=8m si diametrul Ø=1000</v>
      </c>
      <c r="AA36" s="12">
        <f t="shared" si="6"/>
        <v>3</v>
      </c>
      <c r="AB36" s="12">
        <f t="shared" si="7"/>
        <v>4</v>
      </c>
      <c r="AC36" s="12" t="str">
        <f t="shared" si="10"/>
        <v>8</v>
      </c>
      <c r="AF36" s="12" t="str">
        <f t="shared" si="11"/>
        <v>1000</v>
      </c>
      <c r="AG36" s="12">
        <f t="shared" si="12"/>
        <v>21</v>
      </c>
      <c r="AH36" s="12">
        <f t="shared" si="13"/>
        <v>25</v>
      </c>
    </row>
    <row r="37" spans="2:34" s="12" customFormat="1" ht="12.75" customHeight="1" x14ac:dyDescent="0.25">
      <c r="B37" s="29">
        <f t="shared" si="8"/>
        <v>29</v>
      </c>
      <c r="C37" s="30" t="s">
        <v>21</v>
      </c>
      <c r="D37" s="31">
        <v>1400028</v>
      </c>
      <c r="E37" s="46" t="s">
        <v>109</v>
      </c>
      <c r="F37" s="37" t="s">
        <v>30</v>
      </c>
      <c r="G37" s="33">
        <v>1</v>
      </c>
      <c r="H37" s="33">
        <v>8</v>
      </c>
      <c r="I37" s="41"/>
      <c r="J37" s="41"/>
      <c r="K37" s="33">
        <v>1000</v>
      </c>
      <c r="L37" s="34">
        <v>2006</v>
      </c>
      <c r="M37" s="42"/>
      <c r="N37" s="36">
        <v>28044</v>
      </c>
      <c r="Q37" s="28" t="s">
        <v>110</v>
      </c>
      <c r="R37" s="12">
        <f t="shared" si="9"/>
        <v>16</v>
      </c>
      <c r="S37" s="12">
        <f t="shared" si="0"/>
        <v>32</v>
      </c>
      <c r="T37" s="12" t="str">
        <f t="shared" si="1"/>
        <v xml:space="preserve">Pod tubular 22
</v>
      </c>
      <c r="U37" s="12" t="str">
        <f t="shared" si="2"/>
        <v>DE 1 Avram Iancu</v>
      </c>
      <c r="W37" s="13" t="s">
        <v>111</v>
      </c>
      <c r="X37" s="12">
        <f t="shared" si="3"/>
        <v>235</v>
      </c>
      <c r="Y37" s="12">
        <f t="shared" si="4"/>
        <v>259</v>
      </c>
      <c r="Z37" s="14" t="str">
        <f t="shared" si="14"/>
        <v>L=8m si diametrul Ø=1000</v>
      </c>
      <c r="AA37" s="12">
        <f t="shared" si="6"/>
        <v>3</v>
      </c>
      <c r="AB37" s="12">
        <f t="shared" si="7"/>
        <v>4</v>
      </c>
      <c r="AC37" s="12" t="str">
        <f t="shared" si="10"/>
        <v>8</v>
      </c>
      <c r="AF37" s="12" t="str">
        <f t="shared" si="11"/>
        <v>1000</v>
      </c>
      <c r="AG37" s="12">
        <f t="shared" si="12"/>
        <v>21</v>
      </c>
      <c r="AH37" s="12">
        <f t="shared" si="13"/>
        <v>25</v>
      </c>
    </row>
    <row r="38" spans="2:34" s="12" customFormat="1" ht="12.75" customHeight="1" x14ac:dyDescent="0.25">
      <c r="B38" s="29">
        <f t="shared" si="8"/>
        <v>30</v>
      </c>
      <c r="C38" s="30" t="s">
        <v>21</v>
      </c>
      <c r="D38" s="31">
        <v>1400029</v>
      </c>
      <c r="E38" s="46" t="s">
        <v>112</v>
      </c>
      <c r="F38" s="37" t="s">
        <v>30</v>
      </c>
      <c r="G38" s="33">
        <v>1</v>
      </c>
      <c r="H38" s="33">
        <v>11</v>
      </c>
      <c r="I38" s="41"/>
      <c r="J38" s="41"/>
      <c r="K38" s="33">
        <v>1000</v>
      </c>
      <c r="L38" s="34">
        <v>2006</v>
      </c>
      <c r="M38" s="42"/>
      <c r="N38" s="36">
        <v>100157</v>
      </c>
      <c r="Q38" s="28" t="s">
        <v>113</v>
      </c>
      <c r="R38" s="12">
        <f t="shared" si="9"/>
        <v>16</v>
      </c>
      <c r="S38" s="12">
        <f t="shared" si="0"/>
        <v>32</v>
      </c>
      <c r="T38" s="12" t="str">
        <f t="shared" si="1"/>
        <v xml:space="preserve">Pod tubular 23
</v>
      </c>
      <c r="U38" s="12" t="str">
        <f t="shared" si="2"/>
        <v>DE 1 Avram Iancu</v>
      </c>
      <c r="W38" s="13" t="s">
        <v>114</v>
      </c>
      <c r="X38" s="12">
        <f t="shared" si="3"/>
        <v>235</v>
      </c>
      <c r="Y38" s="12">
        <f t="shared" si="4"/>
        <v>260</v>
      </c>
      <c r="Z38" s="14" t="str">
        <f t="shared" si="14"/>
        <v>L=11m si diametrul Ø=1000</v>
      </c>
      <c r="AA38" s="12">
        <f t="shared" si="6"/>
        <v>3</v>
      </c>
      <c r="AB38" s="12">
        <f t="shared" si="7"/>
        <v>5</v>
      </c>
      <c r="AC38" s="12" t="str">
        <f t="shared" si="10"/>
        <v>11</v>
      </c>
      <c r="AF38" s="12" t="str">
        <f t="shared" si="11"/>
        <v>1000</v>
      </c>
      <c r="AG38" s="12">
        <f t="shared" si="12"/>
        <v>22</v>
      </c>
      <c r="AH38" s="12">
        <f t="shared" si="13"/>
        <v>26</v>
      </c>
    </row>
    <row r="39" spans="2:34" s="12" customFormat="1" ht="12.75" customHeight="1" x14ac:dyDescent="0.25">
      <c r="B39" s="29">
        <f t="shared" si="8"/>
        <v>31</v>
      </c>
      <c r="C39" s="30" t="s">
        <v>21</v>
      </c>
      <c r="D39" s="31">
        <v>1400030</v>
      </c>
      <c r="E39" s="46" t="s">
        <v>115</v>
      </c>
      <c r="F39" s="37" t="s">
        <v>30</v>
      </c>
      <c r="G39" s="33">
        <v>1</v>
      </c>
      <c r="H39" s="33">
        <v>8.1999999999999993</v>
      </c>
      <c r="I39" s="41"/>
      <c r="J39" s="41"/>
      <c r="K39" s="33">
        <v>800</v>
      </c>
      <c r="L39" s="34">
        <v>2006</v>
      </c>
      <c r="M39" s="42"/>
      <c r="N39" s="36">
        <v>32851</v>
      </c>
      <c r="Q39" s="28" t="s">
        <v>116</v>
      </c>
      <c r="R39" s="12">
        <f t="shared" si="9"/>
        <v>16</v>
      </c>
      <c r="S39" s="12">
        <f t="shared" si="0"/>
        <v>32</v>
      </c>
      <c r="T39" s="12" t="str">
        <f t="shared" si="1"/>
        <v xml:space="preserve">Pod tubular 24
</v>
      </c>
      <c r="U39" s="12" t="str">
        <f t="shared" si="2"/>
        <v>DE 1 Avram Iancu</v>
      </c>
      <c r="W39" s="13" t="s">
        <v>117</v>
      </c>
      <c r="X39" s="12">
        <f t="shared" si="3"/>
        <v>266</v>
      </c>
      <c r="Y39" s="12">
        <f t="shared" si="4"/>
        <v>291</v>
      </c>
      <c r="Z39" s="14" t="str">
        <f t="shared" si="14"/>
        <v>L=8.2m si diametrul Ø=800</v>
      </c>
      <c r="AA39" s="12">
        <f t="shared" si="6"/>
        <v>3</v>
      </c>
      <c r="AB39" s="12">
        <f t="shared" si="7"/>
        <v>6</v>
      </c>
      <c r="AC39" s="12" t="str">
        <f t="shared" si="10"/>
        <v>8.2</v>
      </c>
      <c r="AF39" s="12" t="str">
        <f t="shared" si="11"/>
        <v>800</v>
      </c>
      <c r="AG39" s="12">
        <f t="shared" si="12"/>
        <v>23</v>
      </c>
      <c r="AH39" s="12">
        <f t="shared" si="13"/>
        <v>26</v>
      </c>
    </row>
    <row r="40" spans="2:34" s="12" customFormat="1" ht="12.75" customHeight="1" x14ac:dyDescent="0.25">
      <c r="B40" s="29">
        <f t="shared" si="8"/>
        <v>32</v>
      </c>
      <c r="C40" s="30" t="s">
        <v>21</v>
      </c>
      <c r="D40" s="31">
        <v>1400031</v>
      </c>
      <c r="E40" s="46" t="s">
        <v>118</v>
      </c>
      <c r="F40" s="37" t="s">
        <v>30</v>
      </c>
      <c r="G40" s="33">
        <v>1</v>
      </c>
      <c r="H40" s="33">
        <v>8.1999999999999993</v>
      </c>
      <c r="I40" s="41"/>
      <c r="J40" s="41"/>
      <c r="K40" s="33">
        <v>1000</v>
      </c>
      <c r="L40" s="34">
        <v>2006</v>
      </c>
      <c r="M40" s="42"/>
      <c r="N40" s="36">
        <v>45071</v>
      </c>
      <c r="Q40" s="28" t="s">
        <v>119</v>
      </c>
      <c r="R40" s="12">
        <f t="shared" si="9"/>
        <v>16</v>
      </c>
      <c r="S40" s="12">
        <f t="shared" si="0"/>
        <v>32</v>
      </c>
      <c r="T40" s="12" t="str">
        <f t="shared" si="1"/>
        <v xml:space="preserve">Pod tubular 25
</v>
      </c>
      <c r="U40" s="12" t="str">
        <f t="shared" si="2"/>
        <v>DE 1 Avram Iancu</v>
      </c>
      <c r="W40" s="13" t="s">
        <v>120</v>
      </c>
      <c r="X40" s="12">
        <f t="shared" si="3"/>
        <v>265</v>
      </c>
      <c r="Y40" s="12">
        <f t="shared" si="4"/>
        <v>291</v>
      </c>
      <c r="Z40" s="14" t="str">
        <f t="shared" si="14"/>
        <v>L=8.2m si diametrul Ø=1000</v>
      </c>
      <c r="AA40" s="12">
        <f t="shared" si="6"/>
        <v>3</v>
      </c>
      <c r="AB40" s="12">
        <f t="shared" si="7"/>
        <v>6</v>
      </c>
      <c r="AC40" s="12" t="str">
        <f t="shared" si="10"/>
        <v>8.2</v>
      </c>
      <c r="AF40" s="12" t="str">
        <f t="shared" si="11"/>
        <v>1000</v>
      </c>
      <c r="AG40" s="12">
        <f t="shared" si="12"/>
        <v>23</v>
      </c>
      <c r="AH40" s="12">
        <f t="shared" si="13"/>
        <v>27</v>
      </c>
    </row>
    <row r="41" spans="2:34" s="12" customFormat="1" ht="12.75" customHeight="1" x14ac:dyDescent="0.25">
      <c r="B41" s="29">
        <f t="shared" si="8"/>
        <v>33</v>
      </c>
      <c r="C41" s="30" t="s">
        <v>21</v>
      </c>
      <c r="D41" s="31">
        <v>1400032</v>
      </c>
      <c r="E41" s="46" t="s">
        <v>121</v>
      </c>
      <c r="F41" s="37" t="s">
        <v>122</v>
      </c>
      <c r="G41" s="33">
        <v>1</v>
      </c>
      <c r="H41" s="33">
        <v>7.5</v>
      </c>
      <c r="I41" s="41"/>
      <c r="J41" s="41"/>
      <c r="K41" s="33">
        <v>600</v>
      </c>
      <c r="L41" s="34">
        <v>2012</v>
      </c>
      <c r="M41" s="42"/>
      <c r="N41" s="36">
        <v>11049</v>
      </c>
      <c r="Q41" s="28" t="s">
        <v>123</v>
      </c>
      <c r="R41" s="12">
        <f>FIND("str",Q41)</f>
        <v>13</v>
      </c>
      <c r="S41" s="12">
        <f t="shared" si="0"/>
        <v>36</v>
      </c>
      <c r="T41" s="12" t="str">
        <f>LEFT(Q41,12)</f>
        <v xml:space="preserve">Pod tubular
</v>
      </c>
      <c r="U41" s="12" t="str">
        <f t="shared" si="2"/>
        <v>str. Scurta Avram Iancu</v>
      </c>
      <c r="W41" s="13" t="s">
        <v>124</v>
      </c>
      <c r="X41" s="12">
        <f t="shared" si="3"/>
        <v>218</v>
      </c>
      <c r="Y41" s="12">
        <f t="shared" si="4"/>
        <v>243</v>
      </c>
      <c r="Z41" s="14" t="str">
        <f t="shared" si="14"/>
        <v>L=7.5m si diametrul Ø=600</v>
      </c>
      <c r="AA41" s="12">
        <f t="shared" si="6"/>
        <v>3</v>
      </c>
      <c r="AB41" s="12">
        <f t="shared" si="7"/>
        <v>6</v>
      </c>
      <c r="AC41" s="12" t="str">
        <f t="shared" si="10"/>
        <v>7.5</v>
      </c>
      <c r="AF41" s="12" t="str">
        <f t="shared" si="11"/>
        <v>600</v>
      </c>
      <c r="AG41" s="12">
        <f t="shared" si="12"/>
        <v>23</v>
      </c>
      <c r="AH41" s="12">
        <f t="shared" si="13"/>
        <v>26</v>
      </c>
    </row>
    <row r="42" spans="2:34" s="12" customFormat="1" ht="18" customHeight="1" x14ac:dyDescent="0.25">
      <c r="B42" s="2" t="s">
        <v>125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W42" s="13"/>
      <c r="Z42" s="14"/>
    </row>
    <row r="43" spans="2:34" s="12" customFormat="1" ht="12.75" customHeight="1" x14ac:dyDescent="0.25">
      <c r="B43" s="29">
        <f>B41+1</f>
        <v>34</v>
      </c>
      <c r="C43" s="30" t="s">
        <v>21</v>
      </c>
      <c r="D43" s="31">
        <v>1400033</v>
      </c>
      <c r="E43" s="46" t="s">
        <v>126</v>
      </c>
      <c r="F43" s="37" t="s">
        <v>127</v>
      </c>
      <c r="G43" s="33">
        <v>1</v>
      </c>
      <c r="H43" s="33">
        <v>9</v>
      </c>
      <c r="I43" s="41"/>
      <c r="J43" s="41"/>
      <c r="K43" s="33">
        <v>800</v>
      </c>
      <c r="L43" s="34">
        <v>2012</v>
      </c>
      <c r="M43" s="42"/>
      <c r="N43" s="36">
        <v>13872</v>
      </c>
      <c r="W43" s="13"/>
      <c r="Z43" s="14"/>
    </row>
    <row r="44" spans="2:34" s="12" customFormat="1" ht="12.75" customHeight="1" x14ac:dyDescent="0.25">
      <c r="B44" s="29">
        <f>B43+1</f>
        <v>35</v>
      </c>
      <c r="C44" s="30" t="s">
        <v>21</v>
      </c>
      <c r="D44" s="31">
        <v>1400034</v>
      </c>
      <c r="E44" s="46" t="s">
        <v>128</v>
      </c>
      <c r="F44" s="37" t="s">
        <v>127</v>
      </c>
      <c r="G44" s="33">
        <v>1</v>
      </c>
      <c r="H44" s="33">
        <v>9</v>
      </c>
      <c r="I44" s="41"/>
      <c r="J44" s="41"/>
      <c r="K44" s="33">
        <v>800</v>
      </c>
      <c r="L44" s="34">
        <v>2012</v>
      </c>
      <c r="M44" s="42"/>
      <c r="N44" s="36">
        <v>9822</v>
      </c>
      <c r="W44" s="13"/>
      <c r="Z44" s="14"/>
    </row>
    <row r="45" spans="2:34" s="12" customFormat="1" ht="12.75" customHeight="1" x14ac:dyDescent="0.25">
      <c r="B45" s="29">
        <f>B44+1</f>
        <v>36</v>
      </c>
      <c r="C45" s="30" t="s">
        <v>21</v>
      </c>
      <c r="D45" s="31">
        <v>1400035</v>
      </c>
      <c r="E45" s="46" t="s">
        <v>129</v>
      </c>
      <c r="F45" s="37" t="s">
        <v>127</v>
      </c>
      <c r="G45" s="33">
        <v>1</v>
      </c>
      <c r="H45" s="33">
        <v>9</v>
      </c>
      <c r="I45" s="41"/>
      <c r="J45" s="41"/>
      <c r="K45" s="33">
        <v>800</v>
      </c>
      <c r="L45" s="34">
        <v>2012</v>
      </c>
      <c r="M45" s="42"/>
      <c r="N45" s="36">
        <v>15606</v>
      </c>
      <c r="W45" s="13"/>
      <c r="Z45" s="14"/>
    </row>
    <row r="46" spans="2:34" s="12" customFormat="1" ht="12.75" customHeight="1" x14ac:dyDescent="0.25">
      <c r="B46" s="29">
        <f>B45+1</f>
        <v>37</v>
      </c>
      <c r="C46" s="30" t="s">
        <v>21</v>
      </c>
      <c r="D46" s="31">
        <v>1400036</v>
      </c>
      <c r="E46" s="46" t="s">
        <v>130</v>
      </c>
      <c r="F46" s="37" t="s">
        <v>127</v>
      </c>
      <c r="G46" s="33">
        <v>1</v>
      </c>
      <c r="H46" s="33">
        <v>7</v>
      </c>
      <c r="I46" s="41"/>
      <c r="J46" s="41"/>
      <c r="K46" s="33">
        <v>600</v>
      </c>
      <c r="L46" s="34">
        <v>2012</v>
      </c>
      <c r="M46" s="42"/>
      <c r="N46" s="36">
        <v>10435</v>
      </c>
      <c r="W46" s="13"/>
      <c r="Z46" s="14"/>
    </row>
    <row r="47" spans="2:34" s="12" customFormat="1" ht="12.75" customHeight="1" x14ac:dyDescent="0.25">
      <c r="B47" s="29">
        <f>B46+1</f>
        <v>38</v>
      </c>
      <c r="C47" s="30" t="s">
        <v>21</v>
      </c>
      <c r="D47" s="31">
        <v>1400037</v>
      </c>
      <c r="E47" s="46" t="s">
        <v>131</v>
      </c>
      <c r="F47" s="37" t="s">
        <v>132</v>
      </c>
      <c r="G47" s="33">
        <v>1</v>
      </c>
      <c r="H47" s="33">
        <v>6</v>
      </c>
      <c r="I47" s="41"/>
      <c r="J47" s="41"/>
      <c r="K47" s="33">
        <v>600</v>
      </c>
      <c r="L47" s="34">
        <v>2012</v>
      </c>
      <c r="M47" s="42"/>
      <c r="N47" s="36">
        <v>6139</v>
      </c>
      <c r="W47" s="13"/>
      <c r="Z47" s="14"/>
    </row>
    <row r="48" spans="2:34" s="12" customFormat="1" ht="18" customHeight="1" x14ac:dyDescent="0.25">
      <c r="B48" s="2" t="s">
        <v>133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W48" s="13"/>
      <c r="Z48" s="14"/>
    </row>
    <row r="49" spans="1:26" s="12" customFormat="1" ht="12.75" customHeight="1" x14ac:dyDescent="0.25">
      <c r="B49" s="29">
        <f>B47+1</f>
        <v>39</v>
      </c>
      <c r="C49" s="30" t="s">
        <v>21</v>
      </c>
      <c r="D49" s="52">
        <v>1400038</v>
      </c>
      <c r="E49" s="53" t="s">
        <v>134</v>
      </c>
      <c r="F49" s="37" t="s">
        <v>135</v>
      </c>
      <c r="G49" s="33">
        <v>1</v>
      </c>
      <c r="H49" s="33">
        <v>111</v>
      </c>
      <c r="I49" s="40">
        <v>3.5</v>
      </c>
      <c r="J49" s="41"/>
      <c r="K49" s="33"/>
      <c r="L49" s="34">
        <v>2006</v>
      </c>
      <c r="M49" s="42"/>
      <c r="N49" s="36">
        <v>1400011</v>
      </c>
      <c r="W49" s="13"/>
      <c r="Z49" s="14"/>
    </row>
    <row r="50" spans="1:26" s="54" customFormat="1" x14ac:dyDescent="0.25">
      <c r="B50" s="1" t="s">
        <v>136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55">
        <f>SUM(N9:N49)</f>
        <v>4800104</v>
      </c>
      <c r="W50" s="56"/>
      <c r="Z50" s="57"/>
    </row>
    <row r="51" spans="1:26" s="12" customFormat="1" x14ac:dyDescent="0.2">
      <c r="A51" s="58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8"/>
      <c r="O51" s="58"/>
      <c r="W51" s="13"/>
      <c r="Z51" s="14"/>
    </row>
    <row r="52" spans="1:26" s="12" customFormat="1" x14ac:dyDescent="0.2"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W52" s="13"/>
      <c r="Z52" s="14"/>
    </row>
    <row r="53" spans="1:26" s="12" customFormat="1" x14ac:dyDescent="0.2"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W53" s="13"/>
      <c r="Z53" s="14"/>
    </row>
    <row r="54" spans="1:26" s="12" customFormat="1" x14ac:dyDescent="0.25">
      <c r="W54" s="13"/>
      <c r="Z54" s="14"/>
    </row>
    <row r="55" spans="1:26" s="12" customFormat="1" x14ac:dyDescent="0.25">
      <c r="W55" s="13"/>
      <c r="Z55" s="14"/>
    </row>
    <row r="56" spans="1:26" s="12" customFormat="1" x14ac:dyDescent="0.25">
      <c r="W56" s="13"/>
      <c r="Z56" s="14"/>
    </row>
    <row r="57" spans="1:26" s="12" customFormat="1" x14ac:dyDescent="0.25">
      <c r="W57" s="13"/>
      <c r="Z57" s="14"/>
    </row>
    <row r="58" spans="1:26" s="12" customFormat="1" x14ac:dyDescent="0.25">
      <c r="W58" s="13"/>
      <c r="Z58" s="14"/>
    </row>
    <row r="59" spans="1:26" s="12" customFormat="1" x14ac:dyDescent="0.25">
      <c r="W59" s="13"/>
      <c r="Z59" s="14"/>
    </row>
    <row r="60" spans="1:26" s="12" customFormat="1" x14ac:dyDescent="0.25">
      <c r="W60" s="13"/>
      <c r="Z60" s="14"/>
    </row>
    <row r="61" spans="1:26" s="12" customFormat="1" x14ac:dyDescent="0.25">
      <c r="W61" s="13"/>
      <c r="Z61" s="14"/>
    </row>
    <row r="62" spans="1:26" s="12" customFormat="1" x14ac:dyDescent="0.25">
      <c r="W62" s="13"/>
      <c r="Z62" s="14"/>
    </row>
    <row r="63" spans="1:26" s="12" customFormat="1" x14ac:dyDescent="0.25">
      <c r="W63" s="13"/>
      <c r="Z63" s="14"/>
    </row>
    <row r="64" spans="1:26" s="12" customFormat="1" x14ac:dyDescent="0.25">
      <c r="W64" s="13"/>
      <c r="Z64" s="14"/>
    </row>
    <row r="65" spans="23:26" s="12" customFormat="1" x14ac:dyDescent="0.25">
      <c r="W65" s="13"/>
      <c r="Z65" s="14"/>
    </row>
    <row r="66" spans="23:26" s="12" customFormat="1" x14ac:dyDescent="0.25">
      <c r="W66" s="13"/>
      <c r="Z66" s="14"/>
    </row>
    <row r="67" spans="23:26" s="12" customFormat="1" x14ac:dyDescent="0.25">
      <c r="W67" s="13"/>
      <c r="Z67" s="14"/>
    </row>
    <row r="68" spans="23:26" s="12" customFormat="1" x14ac:dyDescent="0.25">
      <c r="W68" s="13"/>
      <c r="Z68" s="14"/>
    </row>
    <row r="69" spans="23:26" s="12" customFormat="1" x14ac:dyDescent="0.25">
      <c r="W69" s="13"/>
      <c r="Z69" s="14"/>
    </row>
    <row r="70" spans="23:26" s="12" customFormat="1" x14ac:dyDescent="0.25">
      <c r="W70" s="13"/>
      <c r="Z70" s="14"/>
    </row>
    <row r="71" spans="23:26" s="12" customFormat="1" x14ac:dyDescent="0.25">
      <c r="W71" s="13"/>
      <c r="Z71" s="14"/>
    </row>
    <row r="72" spans="23:26" s="12" customFormat="1" x14ac:dyDescent="0.25">
      <c r="W72" s="13"/>
      <c r="Z72" s="14"/>
    </row>
    <row r="73" spans="23:26" s="12" customFormat="1" x14ac:dyDescent="0.25">
      <c r="W73" s="13"/>
      <c r="Z73" s="14"/>
    </row>
    <row r="74" spans="23:26" s="12" customFormat="1" x14ac:dyDescent="0.25">
      <c r="W74" s="13"/>
      <c r="Z74" s="14"/>
    </row>
    <row r="75" spans="23:26" s="12" customFormat="1" x14ac:dyDescent="0.25">
      <c r="W75" s="13"/>
      <c r="Z75" s="14"/>
    </row>
    <row r="76" spans="23:26" s="12" customFormat="1" x14ac:dyDescent="0.25">
      <c r="W76" s="13"/>
      <c r="Z76" s="14"/>
    </row>
    <row r="77" spans="23:26" s="12" customFormat="1" x14ac:dyDescent="0.25">
      <c r="W77" s="13"/>
      <c r="Z77" s="14"/>
    </row>
    <row r="78" spans="23:26" s="12" customFormat="1" x14ac:dyDescent="0.25">
      <c r="W78" s="13"/>
      <c r="Z78" s="14"/>
    </row>
    <row r="79" spans="23:26" s="12" customFormat="1" x14ac:dyDescent="0.25">
      <c r="W79" s="13"/>
      <c r="Z79" s="14"/>
    </row>
    <row r="80" spans="23:26" s="12" customFormat="1" x14ac:dyDescent="0.25">
      <c r="W80" s="13"/>
      <c r="Z80" s="14"/>
    </row>
    <row r="81" spans="23:26" s="12" customFormat="1" x14ac:dyDescent="0.25">
      <c r="W81" s="13"/>
      <c r="Z81" s="14"/>
    </row>
    <row r="82" spans="23:26" s="12" customFormat="1" x14ac:dyDescent="0.25">
      <c r="W82" s="13"/>
      <c r="Z82" s="14"/>
    </row>
    <row r="83" spans="23:26" s="12" customFormat="1" x14ac:dyDescent="0.25">
      <c r="W83" s="13"/>
      <c r="Z83" s="14"/>
    </row>
    <row r="84" spans="23:26" s="12" customFormat="1" x14ac:dyDescent="0.25">
      <c r="W84" s="13"/>
      <c r="Z84" s="14"/>
    </row>
    <row r="85" spans="23:26" s="12" customFormat="1" x14ac:dyDescent="0.25">
      <c r="W85" s="13"/>
      <c r="Z85" s="14"/>
    </row>
    <row r="86" spans="23:26" s="12" customFormat="1" x14ac:dyDescent="0.25">
      <c r="W86" s="13"/>
      <c r="Z86" s="14"/>
    </row>
    <row r="87" spans="23:26" s="12" customFormat="1" x14ac:dyDescent="0.25">
      <c r="W87" s="13"/>
      <c r="Z87" s="14"/>
    </row>
    <row r="88" spans="23:26" s="12" customFormat="1" x14ac:dyDescent="0.25">
      <c r="W88" s="13"/>
      <c r="Z88" s="14"/>
    </row>
    <row r="89" spans="23:26" s="12" customFormat="1" x14ac:dyDescent="0.25">
      <c r="W89" s="13"/>
      <c r="Z89" s="14"/>
    </row>
    <row r="90" spans="23:26" s="12" customFormat="1" x14ac:dyDescent="0.25">
      <c r="W90" s="13"/>
      <c r="Z90" s="14"/>
    </row>
    <row r="91" spans="23:26" s="12" customFormat="1" x14ac:dyDescent="0.25">
      <c r="W91" s="13"/>
      <c r="Z91" s="14"/>
    </row>
    <row r="92" spans="23:26" s="12" customFormat="1" x14ac:dyDescent="0.25">
      <c r="W92" s="13"/>
      <c r="Z92" s="14"/>
    </row>
    <row r="93" spans="23:26" s="12" customFormat="1" x14ac:dyDescent="0.25">
      <c r="W93" s="13"/>
      <c r="Z93" s="14"/>
    </row>
    <row r="94" spans="23:26" s="12" customFormat="1" x14ac:dyDescent="0.25">
      <c r="W94" s="13"/>
      <c r="Z94" s="14"/>
    </row>
    <row r="95" spans="23:26" s="12" customFormat="1" x14ac:dyDescent="0.25">
      <c r="W95" s="13"/>
      <c r="Z95" s="14"/>
    </row>
    <row r="96" spans="23:26" s="12" customFormat="1" x14ac:dyDescent="0.25">
      <c r="W96" s="13"/>
      <c r="Z96" s="14"/>
    </row>
    <row r="97" spans="23:26" s="12" customFormat="1" x14ac:dyDescent="0.25">
      <c r="W97" s="13"/>
      <c r="Z97" s="14"/>
    </row>
    <row r="98" spans="23:26" s="12" customFormat="1" x14ac:dyDescent="0.25">
      <c r="W98" s="13"/>
      <c r="Z98" s="14"/>
    </row>
    <row r="99" spans="23:26" s="12" customFormat="1" x14ac:dyDescent="0.25">
      <c r="W99" s="13"/>
      <c r="Z99" s="14"/>
    </row>
    <row r="100" spans="23:26" s="12" customFormat="1" x14ac:dyDescent="0.25">
      <c r="W100" s="13"/>
      <c r="Z100" s="14"/>
    </row>
    <row r="101" spans="23:26" s="12" customFormat="1" x14ac:dyDescent="0.25">
      <c r="W101" s="13"/>
      <c r="Z101" s="14"/>
    </row>
    <row r="102" spans="23:26" s="12" customFormat="1" x14ac:dyDescent="0.25">
      <c r="W102" s="13"/>
      <c r="Z102" s="14"/>
    </row>
    <row r="103" spans="23:26" s="12" customFormat="1" x14ac:dyDescent="0.25">
      <c r="W103" s="13"/>
      <c r="Z103" s="14"/>
    </row>
    <row r="104" spans="23:26" s="12" customFormat="1" x14ac:dyDescent="0.25">
      <c r="W104" s="13"/>
      <c r="Z104" s="14"/>
    </row>
    <row r="105" spans="23:26" s="12" customFormat="1" x14ac:dyDescent="0.25">
      <c r="W105" s="13"/>
      <c r="Z105" s="14"/>
    </row>
    <row r="106" spans="23:26" s="12" customFormat="1" x14ac:dyDescent="0.25">
      <c r="W106" s="13"/>
      <c r="Z106" s="14"/>
    </row>
    <row r="107" spans="23:26" s="12" customFormat="1" x14ac:dyDescent="0.25">
      <c r="W107" s="13"/>
      <c r="Z107" s="14"/>
    </row>
    <row r="108" spans="23:26" s="12" customFormat="1" x14ac:dyDescent="0.25">
      <c r="W108" s="13"/>
      <c r="Z108" s="14"/>
    </row>
    <row r="109" spans="23:26" s="12" customFormat="1" x14ac:dyDescent="0.25">
      <c r="W109" s="13"/>
      <c r="Z109" s="14"/>
    </row>
    <row r="110" spans="23:26" s="12" customFormat="1" x14ac:dyDescent="0.25">
      <c r="W110" s="13"/>
      <c r="Z110" s="14"/>
    </row>
    <row r="111" spans="23:26" s="12" customFormat="1" x14ac:dyDescent="0.25">
      <c r="W111" s="13"/>
      <c r="Z111" s="14"/>
    </row>
    <row r="112" spans="23:26" s="12" customFormat="1" x14ac:dyDescent="0.25">
      <c r="W112" s="13"/>
      <c r="Z112" s="14"/>
    </row>
    <row r="113" spans="23:26" s="12" customFormat="1" x14ac:dyDescent="0.25">
      <c r="W113" s="13"/>
      <c r="Z113" s="14"/>
    </row>
    <row r="114" spans="23:26" s="12" customFormat="1" x14ac:dyDescent="0.25">
      <c r="W114" s="13"/>
      <c r="Z114" s="14"/>
    </row>
    <row r="115" spans="23:26" s="12" customFormat="1" x14ac:dyDescent="0.25">
      <c r="W115" s="13"/>
      <c r="Z115" s="14"/>
    </row>
    <row r="116" spans="23:26" s="12" customFormat="1" x14ac:dyDescent="0.25">
      <c r="W116" s="13"/>
      <c r="Z116" s="14"/>
    </row>
    <row r="117" spans="23:26" s="12" customFormat="1" x14ac:dyDescent="0.25">
      <c r="W117" s="13"/>
      <c r="Z117" s="14"/>
    </row>
    <row r="118" spans="23:26" s="12" customFormat="1" x14ac:dyDescent="0.25">
      <c r="W118" s="13"/>
      <c r="Z118" s="14"/>
    </row>
    <row r="119" spans="23:26" s="12" customFormat="1" x14ac:dyDescent="0.25">
      <c r="W119" s="13"/>
      <c r="Z119" s="14"/>
    </row>
    <row r="120" spans="23:26" s="12" customFormat="1" x14ac:dyDescent="0.25">
      <c r="W120" s="13"/>
      <c r="Z120" s="14"/>
    </row>
    <row r="121" spans="23:26" s="12" customFormat="1" x14ac:dyDescent="0.25">
      <c r="W121" s="13"/>
      <c r="Z121" s="14"/>
    </row>
    <row r="122" spans="23:26" s="12" customFormat="1" x14ac:dyDescent="0.25">
      <c r="W122" s="13"/>
      <c r="Z122" s="14"/>
    </row>
    <row r="123" spans="23:26" s="12" customFormat="1" x14ac:dyDescent="0.25">
      <c r="W123" s="13"/>
      <c r="Z123" s="14"/>
    </row>
    <row r="124" spans="23:26" s="12" customFormat="1" x14ac:dyDescent="0.25">
      <c r="W124" s="13"/>
      <c r="Z124" s="14"/>
    </row>
    <row r="125" spans="23:26" s="12" customFormat="1" x14ac:dyDescent="0.25">
      <c r="W125" s="13"/>
      <c r="Z125" s="14"/>
    </row>
    <row r="126" spans="23:26" s="12" customFormat="1" x14ac:dyDescent="0.25">
      <c r="W126" s="13"/>
      <c r="Z126" s="14"/>
    </row>
    <row r="127" spans="23:26" s="12" customFormat="1" x14ac:dyDescent="0.25">
      <c r="W127" s="13"/>
      <c r="Z127" s="14"/>
    </row>
    <row r="128" spans="23:26" s="12" customFormat="1" x14ac:dyDescent="0.25">
      <c r="W128" s="13"/>
      <c r="Z128" s="14"/>
    </row>
    <row r="129" spans="23:26" s="12" customFormat="1" x14ac:dyDescent="0.25">
      <c r="W129" s="13"/>
      <c r="Z129" s="14"/>
    </row>
    <row r="130" spans="23:26" s="12" customFormat="1" x14ac:dyDescent="0.25">
      <c r="W130" s="13"/>
      <c r="Z130" s="14"/>
    </row>
    <row r="131" spans="23:26" s="12" customFormat="1" x14ac:dyDescent="0.25">
      <c r="W131" s="13"/>
      <c r="Z131" s="14"/>
    </row>
    <row r="132" spans="23:26" s="12" customFormat="1" x14ac:dyDescent="0.25">
      <c r="W132" s="13"/>
      <c r="Z132" s="14"/>
    </row>
    <row r="133" spans="23:26" s="12" customFormat="1" x14ac:dyDescent="0.25">
      <c r="W133" s="13"/>
      <c r="Z133" s="14"/>
    </row>
    <row r="134" spans="23:26" s="12" customFormat="1" x14ac:dyDescent="0.25">
      <c r="W134" s="13"/>
      <c r="Z134" s="14"/>
    </row>
    <row r="135" spans="23:26" s="12" customFormat="1" x14ac:dyDescent="0.25">
      <c r="W135" s="13"/>
      <c r="Z135" s="14"/>
    </row>
    <row r="136" spans="23:26" s="12" customFormat="1" x14ac:dyDescent="0.25">
      <c r="W136" s="13"/>
      <c r="Z136" s="14"/>
    </row>
    <row r="137" spans="23:26" s="12" customFormat="1" x14ac:dyDescent="0.25">
      <c r="W137" s="13"/>
      <c r="Z137" s="14"/>
    </row>
    <row r="138" spans="23:26" s="12" customFormat="1" x14ac:dyDescent="0.25">
      <c r="W138" s="13"/>
      <c r="Z138" s="14"/>
    </row>
    <row r="139" spans="23:26" s="12" customFormat="1" x14ac:dyDescent="0.25">
      <c r="W139" s="13"/>
      <c r="Z139" s="14"/>
    </row>
    <row r="140" spans="23:26" s="12" customFormat="1" x14ac:dyDescent="0.25">
      <c r="W140" s="13"/>
      <c r="Z140" s="14"/>
    </row>
    <row r="141" spans="23:26" s="12" customFormat="1" x14ac:dyDescent="0.25">
      <c r="W141" s="13"/>
      <c r="Z141" s="14"/>
    </row>
    <row r="142" spans="23:26" s="12" customFormat="1" x14ac:dyDescent="0.25">
      <c r="W142" s="13"/>
      <c r="Z142" s="14"/>
    </row>
    <row r="143" spans="23:26" s="12" customFormat="1" x14ac:dyDescent="0.25">
      <c r="W143" s="13"/>
      <c r="Z143" s="14"/>
    </row>
    <row r="144" spans="23:26" s="12" customFormat="1" x14ac:dyDescent="0.25">
      <c r="W144" s="13"/>
      <c r="Z144" s="14"/>
    </row>
    <row r="145" spans="23:26" s="12" customFormat="1" x14ac:dyDescent="0.25">
      <c r="W145" s="13"/>
      <c r="Z145" s="14"/>
    </row>
    <row r="146" spans="23:26" s="12" customFormat="1" x14ac:dyDescent="0.25">
      <c r="W146" s="13"/>
      <c r="Z146" s="14"/>
    </row>
    <row r="147" spans="23:26" s="12" customFormat="1" x14ac:dyDescent="0.25">
      <c r="W147" s="13"/>
      <c r="Z147" s="14"/>
    </row>
    <row r="148" spans="23:26" s="12" customFormat="1" x14ac:dyDescent="0.25">
      <c r="W148" s="13"/>
      <c r="Z148" s="14"/>
    </row>
    <row r="149" spans="23:26" s="12" customFormat="1" x14ac:dyDescent="0.25">
      <c r="W149" s="13"/>
      <c r="Z149" s="14"/>
    </row>
    <row r="150" spans="23:26" s="12" customFormat="1" x14ac:dyDescent="0.25">
      <c r="W150" s="13"/>
      <c r="Z150" s="14"/>
    </row>
    <row r="151" spans="23:26" s="12" customFormat="1" x14ac:dyDescent="0.25">
      <c r="W151" s="13"/>
      <c r="Z151" s="14"/>
    </row>
    <row r="152" spans="23:26" s="12" customFormat="1" x14ac:dyDescent="0.25">
      <c r="W152" s="13"/>
      <c r="Z152" s="14"/>
    </row>
    <row r="153" spans="23:26" s="12" customFormat="1" x14ac:dyDescent="0.25">
      <c r="W153" s="13"/>
      <c r="Z153" s="14"/>
    </row>
    <row r="154" spans="23:26" s="12" customFormat="1" x14ac:dyDescent="0.25">
      <c r="W154" s="13"/>
      <c r="Z154" s="14"/>
    </row>
    <row r="155" spans="23:26" s="12" customFormat="1" x14ac:dyDescent="0.25">
      <c r="W155" s="13"/>
      <c r="Z155" s="14"/>
    </row>
    <row r="156" spans="23:26" s="12" customFormat="1" x14ac:dyDescent="0.25">
      <c r="W156" s="13"/>
      <c r="Z156" s="14"/>
    </row>
    <row r="157" spans="23:26" s="12" customFormat="1" x14ac:dyDescent="0.25">
      <c r="W157" s="13"/>
      <c r="Z157" s="14"/>
    </row>
    <row r="158" spans="23:26" s="12" customFormat="1" x14ac:dyDescent="0.25">
      <c r="W158" s="13"/>
      <c r="Z158" s="14"/>
    </row>
    <row r="159" spans="23:26" s="12" customFormat="1" x14ac:dyDescent="0.25">
      <c r="W159" s="13"/>
      <c r="Z159" s="14"/>
    </row>
    <row r="160" spans="23:26" s="12" customFormat="1" x14ac:dyDescent="0.25">
      <c r="W160" s="13"/>
      <c r="Z160" s="14"/>
    </row>
    <row r="161" spans="23:26" s="12" customFormat="1" x14ac:dyDescent="0.25">
      <c r="W161" s="13"/>
      <c r="Z161" s="14"/>
    </row>
    <row r="162" spans="23:26" s="12" customFormat="1" x14ac:dyDescent="0.25">
      <c r="W162" s="13"/>
      <c r="Z162" s="14"/>
    </row>
    <row r="163" spans="23:26" s="12" customFormat="1" x14ac:dyDescent="0.25">
      <c r="W163" s="13"/>
      <c r="Z163" s="14"/>
    </row>
    <row r="164" spans="23:26" s="12" customFormat="1" x14ac:dyDescent="0.25">
      <c r="W164" s="13"/>
      <c r="Z164" s="14"/>
    </row>
    <row r="165" spans="23:26" s="12" customFormat="1" x14ac:dyDescent="0.25">
      <c r="W165" s="13"/>
      <c r="Z165" s="14"/>
    </row>
    <row r="166" spans="23:26" s="12" customFormat="1" x14ac:dyDescent="0.25">
      <c r="W166" s="13"/>
      <c r="Z166" s="14"/>
    </row>
    <row r="167" spans="23:26" s="12" customFormat="1" x14ac:dyDescent="0.25">
      <c r="W167" s="13"/>
      <c r="Z167" s="14"/>
    </row>
    <row r="168" spans="23:26" s="12" customFormat="1" x14ac:dyDescent="0.25">
      <c r="W168" s="13"/>
      <c r="Z168" s="14"/>
    </row>
    <row r="169" spans="23:26" s="12" customFormat="1" x14ac:dyDescent="0.25">
      <c r="W169" s="13"/>
      <c r="Z169" s="14"/>
    </row>
    <row r="170" spans="23:26" s="12" customFormat="1" x14ac:dyDescent="0.25">
      <c r="W170" s="13"/>
      <c r="Z170" s="14"/>
    </row>
    <row r="171" spans="23:26" s="12" customFormat="1" x14ac:dyDescent="0.25">
      <c r="W171" s="13"/>
      <c r="Z171" s="14"/>
    </row>
    <row r="172" spans="23:26" s="12" customFormat="1" x14ac:dyDescent="0.25">
      <c r="W172" s="13"/>
      <c r="Z172" s="14"/>
    </row>
    <row r="173" spans="23:26" s="12" customFormat="1" x14ac:dyDescent="0.25">
      <c r="W173" s="13"/>
      <c r="Z173" s="14"/>
    </row>
    <row r="174" spans="23:26" s="12" customFormat="1" x14ac:dyDescent="0.25">
      <c r="W174" s="13"/>
      <c r="Z174" s="14"/>
    </row>
    <row r="175" spans="23:26" s="12" customFormat="1" x14ac:dyDescent="0.25">
      <c r="W175" s="13"/>
      <c r="Z175" s="14"/>
    </row>
    <row r="176" spans="23:26" s="12" customFormat="1" x14ac:dyDescent="0.25">
      <c r="W176" s="13"/>
      <c r="Z176" s="14"/>
    </row>
    <row r="177" spans="23:26" s="12" customFormat="1" x14ac:dyDescent="0.25">
      <c r="W177" s="13"/>
      <c r="Z177" s="14"/>
    </row>
    <row r="178" spans="23:26" s="12" customFormat="1" x14ac:dyDescent="0.25">
      <c r="W178" s="13"/>
      <c r="Z178" s="14"/>
    </row>
    <row r="179" spans="23:26" s="12" customFormat="1" x14ac:dyDescent="0.25">
      <c r="W179" s="13"/>
      <c r="Z179" s="14"/>
    </row>
    <row r="180" spans="23:26" s="12" customFormat="1" x14ac:dyDescent="0.25">
      <c r="W180" s="13"/>
      <c r="Z180" s="14"/>
    </row>
    <row r="181" spans="23:26" s="12" customFormat="1" x14ac:dyDescent="0.25">
      <c r="W181" s="13"/>
      <c r="Z181" s="14"/>
    </row>
    <row r="182" spans="23:26" s="12" customFormat="1" x14ac:dyDescent="0.25">
      <c r="W182" s="13"/>
      <c r="Z182" s="14"/>
    </row>
    <row r="183" spans="23:26" s="12" customFormat="1" x14ac:dyDescent="0.25">
      <c r="W183" s="13"/>
      <c r="Z183" s="14"/>
    </row>
    <row r="184" spans="23:26" s="12" customFormat="1" x14ac:dyDescent="0.25">
      <c r="W184" s="13"/>
      <c r="Z184" s="14"/>
    </row>
    <row r="185" spans="23:26" s="12" customFormat="1" x14ac:dyDescent="0.25">
      <c r="W185" s="13"/>
      <c r="Z185" s="14"/>
    </row>
    <row r="186" spans="23:26" s="12" customFormat="1" x14ac:dyDescent="0.25">
      <c r="W186" s="13"/>
      <c r="Z186" s="14"/>
    </row>
    <row r="187" spans="23:26" s="12" customFormat="1" x14ac:dyDescent="0.25">
      <c r="W187" s="13"/>
      <c r="Z187" s="14"/>
    </row>
    <row r="188" spans="23:26" s="12" customFormat="1" x14ac:dyDescent="0.25">
      <c r="W188" s="13"/>
      <c r="Z188" s="14"/>
    </row>
    <row r="189" spans="23:26" s="12" customFormat="1" x14ac:dyDescent="0.25">
      <c r="W189" s="13"/>
      <c r="Z189" s="14"/>
    </row>
    <row r="190" spans="23:26" s="12" customFormat="1" x14ac:dyDescent="0.25">
      <c r="W190" s="13"/>
      <c r="Z190" s="14"/>
    </row>
    <row r="191" spans="23:26" s="12" customFormat="1" x14ac:dyDescent="0.25">
      <c r="W191" s="13"/>
      <c r="Z191" s="14"/>
    </row>
    <row r="192" spans="23:26" s="12" customFormat="1" x14ac:dyDescent="0.25">
      <c r="W192" s="13"/>
      <c r="Z192" s="14"/>
    </row>
    <row r="193" spans="23:26" s="12" customFormat="1" x14ac:dyDescent="0.25">
      <c r="W193" s="13"/>
      <c r="Z193" s="14"/>
    </row>
    <row r="194" spans="23:26" s="12" customFormat="1" x14ac:dyDescent="0.25">
      <c r="W194" s="13"/>
      <c r="Z194" s="14"/>
    </row>
    <row r="195" spans="23:26" s="12" customFormat="1" x14ac:dyDescent="0.25">
      <c r="W195" s="13"/>
      <c r="Z195" s="14"/>
    </row>
    <row r="196" spans="23:26" s="12" customFormat="1" x14ac:dyDescent="0.25">
      <c r="W196" s="13"/>
      <c r="Z196" s="14"/>
    </row>
    <row r="197" spans="23:26" s="12" customFormat="1" x14ac:dyDescent="0.25">
      <c r="W197" s="13"/>
      <c r="Z197" s="14"/>
    </row>
    <row r="198" spans="23:26" s="12" customFormat="1" x14ac:dyDescent="0.25">
      <c r="W198" s="13"/>
      <c r="Z198" s="14"/>
    </row>
    <row r="199" spans="23:26" s="12" customFormat="1" x14ac:dyDescent="0.25">
      <c r="W199" s="13"/>
      <c r="Z199" s="14"/>
    </row>
    <row r="200" spans="23:26" s="12" customFormat="1" x14ac:dyDescent="0.25">
      <c r="W200" s="13"/>
      <c r="Z200" s="14"/>
    </row>
    <row r="201" spans="23:26" s="12" customFormat="1" x14ac:dyDescent="0.25">
      <c r="W201" s="13"/>
      <c r="Z201" s="14"/>
    </row>
    <row r="202" spans="23:26" s="12" customFormat="1" x14ac:dyDescent="0.25">
      <c r="W202" s="13"/>
      <c r="Z202" s="14"/>
    </row>
    <row r="203" spans="23:26" s="12" customFormat="1" x14ac:dyDescent="0.25">
      <c r="W203" s="13"/>
      <c r="Z203" s="14"/>
    </row>
    <row r="204" spans="23:26" s="12" customFormat="1" x14ac:dyDescent="0.25">
      <c r="W204" s="13"/>
      <c r="Z204" s="14"/>
    </row>
    <row r="205" spans="23:26" s="12" customFormat="1" x14ac:dyDescent="0.25">
      <c r="W205" s="13"/>
      <c r="Z205" s="14"/>
    </row>
    <row r="206" spans="23:26" s="12" customFormat="1" x14ac:dyDescent="0.25">
      <c r="W206" s="13"/>
      <c r="Z206" s="14"/>
    </row>
    <row r="207" spans="23:26" s="12" customFormat="1" x14ac:dyDescent="0.25">
      <c r="W207" s="13"/>
      <c r="Z207" s="14"/>
    </row>
    <row r="208" spans="23:26" s="12" customFormat="1" x14ac:dyDescent="0.25">
      <c r="W208" s="13"/>
      <c r="Z208" s="14"/>
    </row>
    <row r="209" spans="23:26" s="12" customFormat="1" x14ac:dyDescent="0.25">
      <c r="W209" s="13"/>
      <c r="Z209" s="14"/>
    </row>
    <row r="210" spans="23:26" s="12" customFormat="1" x14ac:dyDescent="0.25">
      <c r="W210" s="13"/>
      <c r="Z210" s="14"/>
    </row>
    <row r="211" spans="23:26" s="12" customFormat="1" x14ac:dyDescent="0.25">
      <c r="W211" s="13"/>
      <c r="Z211" s="14"/>
    </row>
    <row r="212" spans="23:26" s="12" customFormat="1" x14ac:dyDescent="0.25">
      <c r="W212" s="13"/>
      <c r="Z212" s="14"/>
    </row>
    <row r="213" spans="23:26" s="12" customFormat="1" x14ac:dyDescent="0.25">
      <c r="W213" s="13"/>
      <c r="Z213" s="14"/>
    </row>
    <row r="214" spans="23:26" s="12" customFormat="1" x14ac:dyDescent="0.25">
      <c r="W214" s="13"/>
      <c r="Z214" s="14"/>
    </row>
    <row r="215" spans="23:26" s="12" customFormat="1" x14ac:dyDescent="0.25">
      <c r="W215" s="13"/>
      <c r="Z215" s="14"/>
    </row>
    <row r="216" spans="23:26" s="12" customFormat="1" x14ac:dyDescent="0.25">
      <c r="W216" s="13"/>
      <c r="Z216" s="14"/>
    </row>
    <row r="217" spans="23:26" s="12" customFormat="1" x14ac:dyDescent="0.25">
      <c r="W217" s="13"/>
      <c r="Z217" s="14"/>
    </row>
    <row r="218" spans="23:26" s="12" customFormat="1" x14ac:dyDescent="0.25">
      <c r="W218" s="13"/>
      <c r="Z218" s="14"/>
    </row>
    <row r="219" spans="23:26" s="12" customFormat="1" x14ac:dyDescent="0.25">
      <c r="W219" s="13"/>
      <c r="Z219" s="14"/>
    </row>
    <row r="220" spans="23:26" s="12" customFormat="1" x14ac:dyDescent="0.25">
      <c r="W220" s="13"/>
      <c r="Z220" s="14"/>
    </row>
    <row r="221" spans="23:26" s="12" customFormat="1" x14ac:dyDescent="0.25">
      <c r="W221" s="13"/>
      <c r="Z221" s="14"/>
    </row>
    <row r="222" spans="23:26" s="12" customFormat="1" x14ac:dyDescent="0.25">
      <c r="W222" s="13"/>
      <c r="Z222" s="14"/>
    </row>
    <row r="223" spans="23:26" s="12" customFormat="1" x14ac:dyDescent="0.25">
      <c r="W223" s="13"/>
      <c r="Z223" s="14"/>
    </row>
    <row r="224" spans="23:26" s="12" customFormat="1" x14ac:dyDescent="0.25">
      <c r="W224" s="13"/>
      <c r="Z224" s="14"/>
    </row>
    <row r="225" spans="23:26" s="12" customFormat="1" x14ac:dyDescent="0.25">
      <c r="W225" s="13"/>
      <c r="Z225" s="14"/>
    </row>
    <row r="226" spans="23:26" s="12" customFormat="1" x14ac:dyDescent="0.25">
      <c r="W226" s="13"/>
      <c r="Z226" s="14"/>
    </row>
    <row r="227" spans="23:26" s="12" customFormat="1" x14ac:dyDescent="0.25">
      <c r="W227" s="13"/>
      <c r="Z227" s="14"/>
    </row>
    <row r="228" spans="23:26" s="12" customFormat="1" x14ac:dyDescent="0.25">
      <c r="W228" s="13"/>
      <c r="Z228" s="14"/>
    </row>
    <row r="229" spans="23:26" s="12" customFormat="1" x14ac:dyDescent="0.25">
      <c r="W229" s="13"/>
      <c r="Z229" s="14"/>
    </row>
    <row r="230" spans="23:26" s="12" customFormat="1" x14ac:dyDescent="0.25">
      <c r="W230" s="13"/>
      <c r="Z230" s="14"/>
    </row>
    <row r="231" spans="23:26" s="12" customFormat="1" x14ac:dyDescent="0.25">
      <c r="W231" s="13"/>
      <c r="Z231" s="14"/>
    </row>
    <row r="232" spans="23:26" s="12" customFormat="1" x14ac:dyDescent="0.25">
      <c r="W232" s="13"/>
      <c r="Z232" s="14"/>
    </row>
    <row r="233" spans="23:26" s="12" customFormat="1" x14ac:dyDescent="0.25">
      <c r="W233" s="13"/>
      <c r="Z233" s="14"/>
    </row>
    <row r="234" spans="23:26" s="12" customFormat="1" x14ac:dyDescent="0.25">
      <c r="W234" s="13"/>
      <c r="Z234" s="14"/>
    </row>
    <row r="235" spans="23:26" s="12" customFormat="1" x14ac:dyDescent="0.25">
      <c r="W235" s="13"/>
      <c r="Z235" s="14"/>
    </row>
    <row r="236" spans="23:26" s="12" customFormat="1" x14ac:dyDescent="0.25">
      <c r="W236" s="13"/>
      <c r="Z236" s="14"/>
    </row>
    <row r="237" spans="23:26" s="12" customFormat="1" x14ac:dyDescent="0.25">
      <c r="W237" s="13"/>
      <c r="Z237" s="14"/>
    </row>
    <row r="238" spans="23:26" s="12" customFormat="1" x14ac:dyDescent="0.25">
      <c r="W238" s="13"/>
      <c r="Z238" s="14"/>
    </row>
    <row r="239" spans="23:26" s="12" customFormat="1" x14ac:dyDescent="0.25">
      <c r="W239" s="13"/>
      <c r="Z239" s="14"/>
    </row>
    <row r="240" spans="23:26" s="12" customFormat="1" x14ac:dyDescent="0.25">
      <c r="W240" s="13"/>
      <c r="Z240" s="14"/>
    </row>
    <row r="241" spans="23:26" s="12" customFormat="1" x14ac:dyDescent="0.25">
      <c r="W241" s="13"/>
      <c r="Z241" s="14"/>
    </row>
    <row r="242" spans="23:26" s="12" customFormat="1" x14ac:dyDescent="0.25">
      <c r="W242" s="13"/>
      <c r="Z242" s="14"/>
    </row>
    <row r="243" spans="23:26" s="12" customFormat="1" x14ac:dyDescent="0.25">
      <c r="W243" s="13"/>
      <c r="Z243" s="14"/>
    </row>
    <row r="244" spans="23:26" s="12" customFormat="1" x14ac:dyDescent="0.25">
      <c r="W244" s="13"/>
      <c r="Z244" s="14"/>
    </row>
    <row r="245" spans="23:26" s="12" customFormat="1" x14ac:dyDescent="0.25">
      <c r="W245" s="13"/>
      <c r="Z245" s="14"/>
    </row>
    <row r="246" spans="23:26" s="12" customFormat="1" x14ac:dyDescent="0.25">
      <c r="W246" s="13"/>
      <c r="Z246" s="14"/>
    </row>
    <row r="247" spans="23:26" s="12" customFormat="1" x14ac:dyDescent="0.25">
      <c r="W247" s="13"/>
      <c r="Z247" s="14"/>
    </row>
    <row r="248" spans="23:26" s="12" customFormat="1" x14ac:dyDescent="0.25">
      <c r="W248" s="13"/>
      <c r="Z248" s="14"/>
    </row>
    <row r="249" spans="23:26" s="12" customFormat="1" x14ac:dyDescent="0.25">
      <c r="W249" s="13"/>
      <c r="Z249" s="14"/>
    </row>
    <row r="250" spans="23:26" s="12" customFormat="1" x14ac:dyDescent="0.25">
      <c r="W250" s="13"/>
      <c r="Z250" s="14"/>
    </row>
    <row r="251" spans="23:26" s="12" customFormat="1" x14ac:dyDescent="0.25">
      <c r="W251" s="13"/>
      <c r="Z251" s="14"/>
    </row>
    <row r="252" spans="23:26" s="12" customFormat="1" x14ac:dyDescent="0.25">
      <c r="W252" s="13"/>
      <c r="Z252" s="14"/>
    </row>
    <row r="253" spans="23:26" s="12" customFormat="1" x14ac:dyDescent="0.25">
      <c r="W253" s="13"/>
      <c r="Z253" s="14"/>
    </row>
    <row r="254" spans="23:26" s="12" customFormat="1" x14ac:dyDescent="0.25">
      <c r="W254" s="13"/>
      <c r="Z254" s="14"/>
    </row>
    <row r="255" spans="23:26" s="12" customFormat="1" x14ac:dyDescent="0.25">
      <c r="W255" s="13"/>
      <c r="Z255" s="14"/>
    </row>
    <row r="256" spans="23:26" s="12" customFormat="1" x14ac:dyDescent="0.25">
      <c r="W256" s="13"/>
      <c r="Z256" s="14"/>
    </row>
    <row r="257" spans="23:26" s="12" customFormat="1" x14ac:dyDescent="0.25">
      <c r="W257" s="13"/>
      <c r="Z257" s="14"/>
    </row>
  </sheetData>
  <mergeCells count="22">
    <mergeCell ref="B50:M50"/>
    <mergeCell ref="M5:M6"/>
    <mergeCell ref="N5:N6"/>
    <mergeCell ref="B8:N8"/>
    <mergeCell ref="B42:N42"/>
    <mergeCell ref="B48:N48"/>
    <mergeCell ref="B2:F2"/>
    <mergeCell ref="G2:N2"/>
    <mergeCell ref="B3:F3"/>
    <mergeCell ref="G3:N3"/>
    <mergeCell ref="B4:B6"/>
    <mergeCell ref="C4:C6"/>
    <mergeCell ref="D4:D6"/>
    <mergeCell ref="E4:E6"/>
    <mergeCell ref="F4:F6"/>
    <mergeCell ref="G4:N4"/>
    <mergeCell ref="G5:G6"/>
    <mergeCell ref="H5:H6"/>
    <mergeCell ref="I5:I6"/>
    <mergeCell ref="J5:J6"/>
    <mergeCell ref="K5:K6"/>
    <mergeCell ref="L5:L6"/>
  </mergeCells>
  <pageMargins left="0.7" right="0.7" top="0.75" bottom="0.75" header="0.511811023622047" footer="0.511811023622047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F7:I29"/>
  <sheetViews>
    <sheetView zoomScaleNormal="100" workbookViewId="0">
      <selection activeCell="F17" sqref="F17"/>
    </sheetView>
  </sheetViews>
  <sheetFormatPr defaultColWidth="8.5703125" defaultRowHeight="15" x14ac:dyDescent="0.25"/>
  <cols>
    <col min="6" max="6" width="22.85546875" customWidth="1"/>
    <col min="9" max="9" width="25.85546875" customWidth="1"/>
  </cols>
  <sheetData>
    <row r="7" spans="6:9" x14ac:dyDescent="0.25">
      <c r="F7" s="60">
        <v>1050510</v>
      </c>
      <c r="I7" s="61">
        <v>86806</v>
      </c>
    </row>
    <row r="8" spans="6:9" x14ac:dyDescent="0.25">
      <c r="F8" s="62">
        <v>1389909</v>
      </c>
      <c r="I8" s="63">
        <v>66365</v>
      </c>
    </row>
    <row r="9" spans="6:9" x14ac:dyDescent="0.25">
      <c r="F9" s="62">
        <v>768841</v>
      </c>
      <c r="I9" s="63">
        <v>4366</v>
      </c>
    </row>
    <row r="10" spans="6:9" x14ac:dyDescent="0.25">
      <c r="F10" s="62">
        <v>70349</v>
      </c>
      <c r="I10" s="63">
        <v>50762</v>
      </c>
    </row>
    <row r="11" spans="6:9" x14ac:dyDescent="0.25">
      <c r="F11" s="62">
        <v>524210</v>
      </c>
      <c r="I11" s="63">
        <v>74452</v>
      </c>
    </row>
    <row r="12" spans="6:9" x14ac:dyDescent="0.25">
      <c r="F12" s="62">
        <v>677845</v>
      </c>
      <c r="I12" s="64">
        <v>147214</v>
      </c>
    </row>
    <row r="13" spans="6:9" x14ac:dyDescent="0.25">
      <c r="F13" s="62">
        <v>120127</v>
      </c>
      <c r="I13" s="64">
        <v>153210</v>
      </c>
    </row>
    <row r="14" spans="6:9" x14ac:dyDescent="0.25">
      <c r="F14" s="65">
        <v>733729</v>
      </c>
      <c r="I14" s="64">
        <v>36167</v>
      </c>
    </row>
    <row r="15" spans="6:9" x14ac:dyDescent="0.25">
      <c r="F15" s="66">
        <f>SUM(F7:F14)</f>
        <v>5335520</v>
      </c>
      <c r="I15" s="64">
        <v>36167</v>
      </c>
    </row>
    <row r="16" spans="6:9" x14ac:dyDescent="0.25">
      <c r="F16" s="66">
        <f>F15+I29</f>
        <v>6484573</v>
      </c>
      <c r="I16" s="64">
        <v>36167</v>
      </c>
    </row>
    <row r="17" spans="9:9" x14ac:dyDescent="0.25">
      <c r="I17" s="64">
        <v>32150</v>
      </c>
    </row>
    <row r="18" spans="9:9" x14ac:dyDescent="0.25">
      <c r="I18" s="64">
        <v>32150</v>
      </c>
    </row>
    <row r="19" spans="9:9" x14ac:dyDescent="0.25">
      <c r="I19" s="64">
        <v>32150</v>
      </c>
    </row>
    <row r="20" spans="9:9" x14ac:dyDescent="0.25">
      <c r="I20" s="64">
        <v>33842</v>
      </c>
    </row>
    <row r="21" spans="9:9" x14ac:dyDescent="0.25">
      <c r="I21" s="64">
        <v>50762</v>
      </c>
    </row>
    <row r="22" spans="9:9" x14ac:dyDescent="0.25">
      <c r="I22" s="64">
        <v>50762</v>
      </c>
    </row>
    <row r="23" spans="9:9" x14ac:dyDescent="0.25">
      <c r="I23" s="64">
        <v>24111</v>
      </c>
    </row>
    <row r="24" spans="9:9" x14ac:dyDescent="0.25">
      <c r="I24" s="64">
        <v>34359</v>
      </c>
    </row>
    <row r="25" spans="9:9" x14ac:dyDescent="0.25">
      <c r="I25" s="64">
        <v>48058</v>
      </c>
    </row>
    <row r="26" spans="9:9" x14ac:dyDescent="0.25">
      <c r="I26" s="64">
        <v>78888</v>
      </c>
    </row>
    <row r="27" spans="9:9" x14ac:dyDescent="0.25">
      <c r="I27" s="64">
        <v>20615</v>
      </c>
    </row>
    <row r="28" spans="9:9" x14ac:dyDescent="0.25">
      <c r="I28" s="67">
        <v>19530</v>
      </c>
    </row>
    <row r="29" spans="9:9" x14ac:dyDescent="0.25">
      <c r="I29" s="66">
        <f>SUM(I7:I28)</f>
        <v>1149053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703125" defaultRowHeight="15" x14ac:dyDescent="0.25"/>
  <sheetData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Alexcom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</dc:creator>
  <dc:description/>
  <cp:lastModifiedBy>user</cp:lastModifiedBy>
  <cp:revision>1</cp:revision>
  <cp:lastPrinted>2023-11-23T09:32:17Z</cp:lastPrinted>
  <dcterms:created xsi:type="dcterms:W3CDTF">2019-07-13T08:10:13Z</dcterms:created>
  <dcterms:modified xsi:type="dcterms:W3CDTF">2023-11-23T09:33:03Z</dcterms:modified>
  <dc:language>en-US</dc:language>
</cp:coreProperties>
</file>